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62E726B6-19F6-4322-A6F1-B7B6694F7B87}" xr6:coauthVersionLast="45" xr6:coauthVersionMax="45" xr10:uidLastSave="{00000000-0000-0000-0000-000000000000}"/>
  <bookViews>
    <workbookView xWindow="-120" yWindow="-120" windowWidth="20730" windowHeight="11160" firstSheet="3" activeTab="7"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Objets" sheetId="11" r:id="rId12"/>
    <sheet name="Montures" sheetId="13" r:id="rId13"/>
    <sheet name="Bâteaux" sheetId="14" r:id="rId14"/>
    <sheet name="Marchandises" sheetId="15" r:id="rId15"/>
    <sheet name="Services" sheetId="16" r:id="rId16"/>
    <sheet name="Babioles" sheetId="17" r:id="rId17"/>
    <sheet name="Equipements" sheetId="12" r:id="rId18"/>
    <sheet name="Sorts" sheetId="21" r:id="rId19"/>
    <sheet name="Alignements" sheetId="22" r:id="rId20"/>
    <sheet name="Langues" sheetId="23" r:id="rId21"/>
    <sheet name="Altérations" sheetId="24" r:id="rId22"/>
    <sheet name="Export global" sheetId="20" r:id="rId23"/>
    <sheet name="Génasis" sheetId="7" r:id="rId24"/>
    <sheet name="Moine" sheetId="8" r:id="rId2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30" l="1"/>
  <c r="I4" i="30"/>
  <c r="I5" i="30"/>
  <c r="I6" i="30"/>
  <c r="I7" i="30"/>
  <c r="I8" i="30"/>
  <c r="I9" i="30"/>
  <c r="I10" i="30"/>
  <c r="I11" i="30"/>
  <c r="I12" i="30"/>
  <c r="I13" i="30"/>
  <c r="I14" i="30"/>
  <c r="I25" i="30"/>
  <c r="I2" i="30"/>
  <c r="C45" i="28"/>
  <c r="D45" i="28"/>
  <c r="E45" i="28"/>
  <c r="F45" i="28"/>
  <c r="G45" i="28"/>
  <c r="H45" i="28"/>
  <c r="I45" i="28"/>
  <c r="J45" i="28"/>
  <c r="K45" i="28"/>
  <c r="L45" i="28"/>
  <c r="M45" i="28"/>
  <c r="N45" i="28"/>
  <c r="O45" i="28"/>
  <c r="P45" i="28"/>
  <c r="Q45" i="28"/>
  <c r="R45" i="28"/>
  <c r="S45" i="28"/>
  <c r="T45" i="28"/>
  <c r="U45" i="28"/>
  <c r="B48" i="28"/>
  <c r="B47" i="28"/>
  <c r="B45" i="28"/>
  <c r="I371" i="29"/>
  <c r="I370"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369" i="29"/>
  <c r="I233"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4" i="29"/>
  <c r="I235" i="29"/>
  <c r="I236" i="29"/>
  <c r="I237" i="29"/>
  <c r="I238" i="29"/>
  <c r="I239" i="29"/>
  <c r="I240" i="29"/>
  <c r="I241" i="29"/>
  <c r="I242" i="29"/>
  <c r="I368" i="29"/>
  <c r="I156" i="29"/>
  <c r="I367" i="29"/>
  <c r="I340" i="29"/>
  <c r="I341" i="29"/>
  <c r="I342" i="29"/>
  <c r="L468" i="21"/>
  <c r="L467" i="21"/>
  <c r="M420" i="21"/>
  <c r="L466" i="21"/>
  <c r="L465" i="21"/>
  <c r="L464" i="21"/>
  <c r="L463" i="21"/>
  <c r="BI3" i="19"/>
  <c r="BR4" i="19"/>
  <c r="BR5" i="19"/>
  <c r="BR6" i="19"/>
  <c r="BR7" i="19"/>
  <c r="BR8" i="19"/>
  <c r="BR9" i="19"/>
  <c r="BR10" i="19"/>
  <c r="BR11" i="19"/>
  <c r="BR12" i="19"/>
  <c r="BR13" i="19"/>
  <c r="BR14" i="19"/>
  <c r="BR15" i="19"/>
  <c r="BR16" i="19"/>
  <c r="BR17" i="19"/>
  <c r="BR18" i="19"/>
  <c r="BR19" i="19"/>
  <c r="BR20" i="19"/>
  <c r="BR21" i="19"/>
  <c r="BR22" i="19"/>
  <c r="BR3" i="1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366"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43" i="29"/>
  <c r="I141" i="29"/>
  <c r="I142" i="29"/>
  <c r="I143" i="29"/>
  <c r="I144" i="29"/>
  <c r="I145" i="29"/>
  <c r="I146" i="29"/>
  <c r="I147" i="29"/>
  <c r="I148" i="29"/>
  <c r="I149"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197" i="29"/>
  <c r="I198" i="29"/>
  <c r="I199" i="29"/>
  <c r="I200" i="29"/>
  <c r="I201" i="29"/>
  <c r="I202" i="29"/>
  <c r="I203" i="29"/>
  <c r="I204" i="29"/>
  <c r="I205" i="29"/>
  <c r="I150" i="29"/>
  <c r="I151" i="29"/>
  <c r="I152" i="29"/>
  <c r="I153" i="29"/>
  <c r="I154" i="29"/>
  <c r="I155"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55" i="29"/>
  <c r="I56" i="29"/>
  <c r="I57" i="29"/>
  <c r="I58" i="29"/>
  <c r="I59" i="29"/>
  <c r="I60" i="29"/>
  <c r="I61" i="29"/>
  <c r="I62" i="29"/>
  <c r="I63" i="29"/>
  <c r="I64" i="29"/>
  <c r="I65" i="29"/>
  <c r="I66" i="29"/>
  <c r="I67" i="29"/>
  <c r="I68" i="29"/>
  <c r="I69" i="29"/>
  <c r="I70" i="29"/>
  <c r="I365" i="29"/>
  <c r="I2"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364" i="29"/>
  <c r="I339" i="29"/>
  <c r="I344" i="29"/>
  <c r="I345" i="29"/>
  <c r="I346" i="29"/>
  <c r="I347" i="29"/>
  <c r="I348" i="29"/>
  <c r="I349" i="29"/>
  <c r="I350" i="29"/>
  <c r="I351" i="29"/>
  <c r="I352" i="29"/>
  <c r="I353" i="29"/>
  <c r="I354" i="29"/>
  <c r="I355" i="29"/>
  <c r="I356" i="29"/>
  <c r="I357" i="29"/>
  <c r="I358" i="29"/>
  <c r="I359" i="29"/>
  <c r="I360" i="29"/>
  <c r="CK4" i="19"/>
  <c r="CK5" i="19"/>
  <c r="CK6" i="19"/>
  <c r="CK7" i="19"/>
  <c r="CK8" i="19"/>
  <c r="CK9" i="19"/>
  <c r="CK10" i="19"/>
  <c r="CK11" i="19"/>
  <c r="CK12" i="19"/>
  <c r="CK13" i="19"/>
  <c r="CK14" i="19"/>
  <c r="CK15" i="19"/>
  <c r="CK16" i="19"/>
  <c r="CK17" i="19"/>
  <c r="CK18" i="19"/>
  <c r="CK19" i="19"/>
  <c r="CK20" i="19"/>
  <c r="CK21" i="19"/>
  <c r="CK22" i="19"/>
  <c r="CK3" i="19"/>
  <c r="O2" i="4"/>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K67" i="5"/>
  <c r="K68" i="5"/>
  <c r="K69" i="5"/>
  <c r="K70" i="5"/>
  <c r="K71" i="5"/>
  <c r="K72" i="5"/>
  <c r="K73" i="5"/>
  <c r="K74" i="5"/>
  <c r="K75" i="5"/>
  <c r="K76" i="5"/>
  <c r="K63" i="5"/>
  <c r="CU4" i="19"/>
  <c r="CU5" i="19"/>
  <c r="CU6" i="19"/>
  <c r="CU7" i="19"/>
  <c r="CU8" i="19"/>
  <c r="CU9" i="19"/>
  <c r="CU10" i="19"/>
  <c r="CU11" i="19"/>
  <c r="CU12" i="19"/>
  <c r="CU13" i="19"/>
  <c r="CU14" i="19"/>
  <c r="CU15" i="19"/>
  <c r="CU16" i="19"/>
  <c r="CU17" i="19"/>
  <c r="CU18" i="19"/>
  <c r="CU19" i="19"/>
  <c r="CU20" i="19"/>
  <c r="CU21" i="19"/>
  <c r="CU22" i="19"/>
  <c r="CU3" i="19"/>
  <c r="CE3" i="19"/>
  <c r="DN4" i="19"/>
  <c r="DN5" i="19"/>
  <c r="DN6" i="19"/>
  <c r="DN7" i="19"/>
  <c r="DN8" i="19"/>
  <c r="DN9" i="19"/>
  <c r="DN10" i="19"/>
  <c r="DN11" i="19"/>
  <c r="DN12" i="19"/>
  <c r="DN13" i="19"/>
  <c r="DN14" i="19"/>
  <c r="DN15" i="19"/>
  <c r="DN16" i="19"/>
  <c r="DN17" i="19"/>
  <c r="DN18" i="19"/>
  <c r="DN19" i="19"/>
  <c r="DN20" i="19"/>
  <c r="DN21" i="19"/>
  <c r="DN22" i="19"/>
  <c r="DN3" i="19"/>
  <c r="DD3" i="19"/>
  <c r="AA3" i="5"/>
  <c r="AA4" i="5"/>
  <c r="AA5" i="5"/>
  <c r="AA6" i="5"/>
  <c r="AA7" i="5"/>
  <c r="AA8" i="5"/>
  <c r="AA9" i="5"/>
  <c r="AA10" i="5"/>
  <c r="AA11" i="5"/>
  <c r="AA12" i="5"/>
  <c r="AA13" i="5"/>
  <c r="AA2" i="5"/>
  <c r="I60" i="5"/>
  <c r="I78" i="5"/>
  <c r="B12" i="20"/>
  <c r="C12" i="20"/>
  <c r="C13" i="20"/>
  <c r="B26" i="20"/>
  <c r="C26" i="20"/>
  <c r="N4" i="10"/>
  <c r="N5" i="10"/>
  <c r="N7" i="10"/>
  <c r="N8" i="10"/>
  <c r="N9" i="10"/>
  <c r="N10" i="10"/>
  <c r="N11" i="10"/>
  <c r="N13" i="10"/>
  <c r="N14" i="10"/>
  <c r="N15" i="10"/>
  <c r="N16" i="10"/>
  <c r="N18" i="10"/>
  <c r="N3" i="10"/>
  <c r="DV4" i="19"/>
  <c r="DV5" i="19"/>
  <c r="DV6" i="19"/>
  <c r="DV7" i="19"/>
  <c r="DV8" i="19"/>
  <c r="DV9" i="19"/>
  <c r="DV10" i="19"/>
  <c r="DV11" i="19"/>
  <c r="DV12" i="19"/>
  <c r="DV13" i="19"/>
  <c r="DV14" i="19"/>
  <c r="DV15" i="19"/>
  <c r="DV16" i="19"/>
  <c r="DV17" i="19"/>
  <c r="DV18" i="19"/>
  <c r="DV19" i="19"/>
  <c r="DV20" i="19"/>
  <c r="DV21" i="19"/>
  <c r="DV22" i="19"/>
  <c r="DV3" i="19"/>
  <c r="DD4" i="19"/>
  <c r="DD5" i="19"/>
  <c r="DD6" i="19"/>
  <c r="DD7" i="19"/>
  <c r="DD8" i="19"/>
  <c r="DD9" i="19"/>
  <c r="DD10" i="19"/>
  <c r="DD11" i="19"/>
  <c r="DD12" i="19"/>
  <c r="DD13" i="19"/>
  <c r="DD14" i="19"/>
  <c r="DD15" i="19"/>
  <c r="DD16" i="19"/>
  <c r="DD17" i="19"/>
  <c r="DD18" i="19"/>
  <c r="DD19" i="19"/>
  <c r="DD20" i="19"/>
  <c r="DD21" i="19"/>
  <c r="DD22" i="19"/>
  <c r="CE4" i="19"/>
  <c r="CE5" i="19"/>
  <c r="CE6" i="19"/>
  <c r="CE7" i="19"/>
  <c r="CE8" i="19"/>
  <c r="CE9" i="19"/>
  <c r="CE10" i="19"/>
  <c r="CE11" i="19"/>
  <c r="CE12" i="19"/>
  <c r="CE13" i="19"/>
  <c r="CE14" i="19"/>
  <c r="CE15" i="19"/>
  <c r="CE16" i="19"/>
  <c r="CE17" i="19"/>
  <c r="CE18" i="19"/>
  <c r="CE19" i="19"/>
  <c r="CE20" i="19"/>
  <c r="CE21" i="19"/>
  <c r="CE22"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2" i="21"/>
  <c r="M453" i="21"/>
  <c r="M454" i="21"/>
  <c r="M455" i="21"/>
  <c r="M456" i="21"/>
  <c r="M457" i="21"/>
  <c r="M458" i="21"/>
  <c r="M459" i="21"/>
  <c r="M460" i="21"/>
  <c r="M461" i="21"/>
  <c r="M2" i="21"/>
  <c r="B27" i="20"/>
  <c r="C27" i="20"/>
  <c r="AA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H2" i="18"/>
  <c r="G3" i="18"/>
  <c r="H3" i="18"/>
  <c r="G4" i="18"/>
  <c r="H4" i="18"/>
  <c r="G5" i="18"/>
  <c r="H5" i="18"/>
  <c r="G6" i="18"/>
  <c r="H6" i="18"/>
  <c r="G7" i="18"/>
  <c r="H7" i="18"/>
  <c r="G8" i="18"/>
  <c r="H8" i="18"/>
  <c r="G9" i="18"/>
  <c r="H9" i="18"/>
  <c r="G10" i="18"/>
  <c r="H10" i="18"/>
  <c r="G11" i="18"/>
  <c r="H11" i="18"/>
  <c r="G12" i="18"/>
  <c r="H12" i="18"/>
  <c r="G13" i="18"/>
  <c r="H13" i="18"/>
  <c r="G14" i="18"/>
  <c r="H14" i="18"/>
  <c r="G15" i="18"/>
  <c r="H15" i="18"/>
  <c r="G16" i="18"/>
  <c r="H16" i="18"/>
  <c r="G17" i="18"/>
  <c r="H17" i="18"/>
  <c r="G18" i="18"/>
  <c r="H18" i="18"/>
  <c r="G19" i="18"/>
  <c r="H19" i="18"/>
  <c r="H21" i="18"/>
  <c r="B13" i="20"/>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O3" i="4"/>
  <c r="O4" i="4"/>
  <c r="O5" i="4"/>
  <c r="O6" i="4"/>
  <c r="O7" i="4"/>
  <c r="O8" i="4"/>
  <c r="O9" i="4"/>
  <c r="O10" i="4"/>
  <c r="O11" i="4"/>
  <c r="O12" i="4"/>
  <c r="O13" i="4"/>
  <c r="O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Q2" i="9"/>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<sst xmlns="http://schemas.openxmlformats.org/spreadsheetml/2006/main" count="8225" uniqueCount="4157">
  <si>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</si>
  <si>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</si>
  <si>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</si>
  <si>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</si>
  <si>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</si>
  <si>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</si>
  <si>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</si>
  <si>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</si>
  <si>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</si>
  <si>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</si>
  <si>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</si>
  <si>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</si>
  <si>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</si>
  <si>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</si>
  <si>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</si>
  <si>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</si>
  <si>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</si>
  <si>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</si>
  <si>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</si>
  <si>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</si>
  <si>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</si>
  <si>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</si>
  <si>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</si>
  <si>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</si>
  <si>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</si>
  <si>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</si>
  <si>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</si>
  <si>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</si>
  <si>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</si>
  <si>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</si>
  <si>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</si>
  <si>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</si>
  <si>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</si>
  <si>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</si>
  <si>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</si>
  <si>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</si>
  <si>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</si>
  <si>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</si>
  <si>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</si>
  <si>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</si>
  <si>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</si>
  <si>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</si>
  <si>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</si>
  <si>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</si>
  <si>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</si>
  <si>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</si>
  <si>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</si>
  <si>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</si>
  <si>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</si>
  <si>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</si>
  <si>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</si>
  <si>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</si>
  <si>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</si>
  <si>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</si>
  <si>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</si>
  <si>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</si>
  <si>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</si>
  <si>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</si>
  <si>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</si>
  <si>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</si>
  <si>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</si>
  <si>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</si>
  <si>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</si>
  <si>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</si>
  <si>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</si>
  <si>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</si>
  <si>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</si>
  <si>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</si>
  <si>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</si>
  <si>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</si>
  <si>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</si>
  <si>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</si>
  <si>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</si>
  <si>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</si>
  <si>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</si>
  <si>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</si>
  <si>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</si>
  <si>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</si>
  <si>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</si>
  <si>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</si>
  <si>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</si>
  <si>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</si>
  <si>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</si>
  <si>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</si>
  <si>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</si>
  <si>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</si>
  <si>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</si>
  <si>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</si>
  <si>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</si>
  <si>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</si>
  <si>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</si>
  <si>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</si>
  <si>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</si>
  <si>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</si>
  <si>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</si>
  <si>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</si>
  <si>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</si>
  <si>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</si>
  <si>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</si>
  <si>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</si>
  <si>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</si>
  <si>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</si>
  <si>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</si>
  <si>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</si>
  <si>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</si>
  <si>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</si>
  <si>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</si>
  <si>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</si>
  <si>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</si>
  <si>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</si>
  <si>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</si>
  <si>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</si>
  <si>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</si>
  <si>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</si>
  <si>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</si>
  <si>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</si>
  <si>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</si>
  <si>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</si>
  <si>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</si>
  <si>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</si>
  <si>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</si>
  <si>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</si>
  <si>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</si>
  <si>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</si>
  <si>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</si>
  <si>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</si>
  <si>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</si>
  <si>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</si>
  <si>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</si>
  <si>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</si>
  <si>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</si>
  <si>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</si>
  <si>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</si>
  <si>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</si>
  <si>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</si>
  <si>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</si>
  <si>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</si>
  <si>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</si>
  <si>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</si>
  <si>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</si>
  <si>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</si>
  <si>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</si>
  <si>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</si>
  <si>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</si>
  <si>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</si>
  <si>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</si>
  <si>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</si>
  <si>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</si>
  <si>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</si>
  <si>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</si>
  <si>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</si>
  <si>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</si>
  <si>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</si>
  <si>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</si>
  <si>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</si>
  <si>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</si>
  <si>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</si>
  <si>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</si>
  <si>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</si>
  <si>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</si>
  <si>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</si>
  <si>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</si>
  <si>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</si>
  <si>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</si>
  <si>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</si>
  <si>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</si>
  <si>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</si>
  <si>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</si>
  <si>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</si>
  <si>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</si>
  <si>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</si>
  <si>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</si>
  <si>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</si>
  <si>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</si>
  <si>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</si>
  <si>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</si>
  <si>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</si>
  <si>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</si>
  <si>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</si>
  <si>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</si>
  <si>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</si>
  <si>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</si>
  <si>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</si>
  <si>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</si>
  <si>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</si>
  <si>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</si>
  <si>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</si>
  <si>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</si>
  <si>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</si>
  <si>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</si>
  <si>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</si>
  <si>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</si>
  <si>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</si>
  <si>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</si>
  <si>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</si>
  <si>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</si>
  <si>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</si>
  <si>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</si>
  <si>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</si>
  <si>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</si>
  <si>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</si>
  <si>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</si>
  <si>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</si>
  <si>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</si>
  <si>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</si>
  <si>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</si>
  <si>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</si>
  <si>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</si>
  <si>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</si>
  <si>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</si>
  <si>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</si>
  <si>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</si>
  <si>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</si>
  <si>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</si>
  <si>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</si>
  <si>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</si>
  <si>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</si>
  <si>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</si>
  <si>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</si>
  <si>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</si>
  <si>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</si>
  <si>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</si>
  <si>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</si>
  <si>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</si>
  <si>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</si>
  <si>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</si>
  <si>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</si>
  <si>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</si>
  <si>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</si>
  <si>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</si>
  <si>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</si>
  <si>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</si>
  <si>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</si>
  <si>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</si>
  <si>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</si>
  <si>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</si>
  <si>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</si>
  <si>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</si>
  <si>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</si>
  <si>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</si>
  <si>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</si>
  <si>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</si>
  <si>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</si>
  <si>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</si>
  <si>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</si>
  <si>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</si>
  <si>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</si>
  <si>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</si>
  <si>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</si>
  <si>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</si>
  <si>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</si>
  <si>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</si>
  <si>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</si>
  <si>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</si>
  <si>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</si>
  <si>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</si>
  <si>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</si>
  <si>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</si>
  <si>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</si>
  <si>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</si>
  <si>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</si>
  <si>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</si>
  <si>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</si>
  <si>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</si>
  <si>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</si>
  <si>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</si>
  <si>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</si>
  <si>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</si>
  <si>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</si>
  <si>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</si>
  <si>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</si>
  <si>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</si>
  <si>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</si>
  <si>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</si>
  <si>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</si>
  <si>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</si>
  <si>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</si>
  <si>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</si>
  <si>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</si>
  <si>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</si>
  <si>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</si>
  <si>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</si>
  <si>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</si>
  <si>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</si>
  <si>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</si>
  <si>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</si>
  <si>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</si>
  <si>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</si>
  <si>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</si>
  <si>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</si>
  <si>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</si>
  <si>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</si>
  <si>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</si>
  <si>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</si>
  <si>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</si>
  <si>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</si>
  <si>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</si>
  <si>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</si>
  <si>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</si>
  <si>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</si>
  <si>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</si>
  <si>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</si>
  <si>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</si>
  <si>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</si>
  <si>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</si>
  <si>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</si>
  <si>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</si>
  <si>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</si>
  <si>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</si>
  <si>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</si>
  <si>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</si>
  <si>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</si>
  <si>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</si>
  <si>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</si>
  <si>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</si>
  <si>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</si>
  <si>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</si>
  <si>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</si>
  <si>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</si>
  <si>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</si>
  <si>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</si>
  <si>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</si>
  <si>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</si>
  <si>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</si>
  <si>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</si>
  <si>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</si>
  <si>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</si>
  <si>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</si>
  <si>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</si>
  <si>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</si>
  <si>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</si>
  <si>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</si>
  <si>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</si>
  <si>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</si>
  <si>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</si>
  <si>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</si>
  <si>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</si>
  <si>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</si>
  <si>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</si>
  <si>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</si>
  <si>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</si>
  <si>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</si>
  <si>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</si>
  <si>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</si>
  <si>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</si>
  <si>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</si>
  <si>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</si>
  <si>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</si>
  <si>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</si>
  <si>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</si>
  <si>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</si>
  <si>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</si>
  <si>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</si>
  <si>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</si>
  <si>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</si>
  <si>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</si>
  <si>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</si>
  <si>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</si>
  <si>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</si>
  <si>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</si>
  <si>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</si>
  <si>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</si>
  <si>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</si>
  <si>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</si>
  <si>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</si>
  <si>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</si>
  <si>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</si>
  <si>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</si>
  <si>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</si>
  <si>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</si>
  <si>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</si>
  <si>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</si>
  <si>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</si>
  <si>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</si>
  <si>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</si>
  <si>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</si>
  <si>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</si>
  <si>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</si>
  <si>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</si>
  <si>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</si>
  <si>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</si>
  <si>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</si>
  <si>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</si>
  <si>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</si>
  <si>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</si>
  <si>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</si>
  <si>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</si>
  <si>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</si>
  <si>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</si>
  <si>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</si>
  <si>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</si>
  <si>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</si>
  <si>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</si>
  <si>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</si>
  <si>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</si>
  <si>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</si>
  <si>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</si>
  <si>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</si>
  <si>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</si>
  <si>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</si>
  <si>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</si>
  <si>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</si>
  <si>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</si>
  <si>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</si>
  <si>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</si>
  <si>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</si>
  <si>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</si>
  <si>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</si>
  <si>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</si>
  <si>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</si>
  <si>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</si>
  <si>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</si>
  <si>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</si>
  <si>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</si>
  <si>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</si>
  <si>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</si>
  <si>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</si>
  <si>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</si>
  <si>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</si>
  <si>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</si>
  <si>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</si>
  <si>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</si>
  <si>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</si>
  <si>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</si>
  <si>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</si>
  <si>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</si>
  <si>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</si>
  <si>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</si>
  <si>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</si>
  <si>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</si>
  <si>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</si>
  <si>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</si>
  <si>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</si>
  <si>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</si>
  <si>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</si>
  <si>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</si>
  <si>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</si>
  <si>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</si>
  <si>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</si>
  <si>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</si>
  <si>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</si>
  <si>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</si>
  <si>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</si>
  <si>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</si>
  <si>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</si>
  <si>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</si>
  <si>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</si>
  <si>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</si>
  <si>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</si>
  <si>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</si>
  <si>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</si>
  <si>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</si>
  <si>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</si>
  <si>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</si>
  <si>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</si>
  <si>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</si>
  <si>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</si>
  <si>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</si>
  <si>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</si>
  <si>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</si>
  <si>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</si>
  <si>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</si>
  <si>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</si>
  <si>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</si>
  <si>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</si>
  <si>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</si>
  <si>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</si>
  <si>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</si>
  <si>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</si>
  <si>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</si>
  <si>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</si>
  <si>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</si>
  <si>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</si>
  <si>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</si>
  <si>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</si>
  <si>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</si>
  <si>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</si>
  <si>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</si>
  <si>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</si>
  <si>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</si>
  <si>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</si>
  <si>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</si>
  <si>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</si>
  <si>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</si>
  <si>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</si>
  <si>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</si>
  <si>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</si>
  <si>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</si>
  <si>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</si>
  <si>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</si>
  <si>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</si>
  <si>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</si>
  <si>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</si>
  <si>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</si>
  <si>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</si>
  <si>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</si>
  <si>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</si>
  <si>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</si>
  <si>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</si>
  <si>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</si>
  <si>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</si>
  <si>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</si>
  <si>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</si>
  <si>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</si>
  <si>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</si>
  <si>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</si>
  <si>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</si>
  <si>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</si>
  <si>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</si>
  <si>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</si>
  <si>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</si>
  <si>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</si>
  <si>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</si>
  <si>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</si>
  <si>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</si>
  <si>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</si>
  <si>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</si>
  <si>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</si>
  <si>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</si>
  <si>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</si>
  <si>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</si>
  <si>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</si>
  <si>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</si>
  <si>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</si>
  <si>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</si>
  <si>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</si>
  <si>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</si>
  <si>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</si>
  <si>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</si>
  <si>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</si>
  <si>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</si>
  <si>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</si>
  <si>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</si>
  <si>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</si>
  <si>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</si>
  <si>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</si>
  <si>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</si>
  <si>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</si>
  <si>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</si>
  <si>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</si>
  <si>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</si>
  <si>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</si>
  <si>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</si>
  <si>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</si>
  <si>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</si>
  <si>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</si>
  <si>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</si>
  <si>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</si>
  <si>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</si>
  <si>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</si>
  <si>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</si>
  <si>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</si>
  <si>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</si>
  <si>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</si>
  <si>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</si>
  <si>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</si>
  <si>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</si>
  <si>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</si>
  <si>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</si>
  <si>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</si>
  <si>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</si>
  <si>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</si>
  <si>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</si>
  <si>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</si>
  <si>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</si>
  <si>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</si>
  <si>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</si>
  <si>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</si>
  <si>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</si>
  <si>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</si>
  <si>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</si>
  <si>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</si>
  <si>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</si>
  <si>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</si>
  <si>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</si>
  <si>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</si>
  <si>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</si>
  <si>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</si>
  <si>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</si>
  <si>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</si>
  <si>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</si>
  <si>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</si>
  <si>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</si>
  <si>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</si>
  <si>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</si>
  <si>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</si>
  <si>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</si>
  <si>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</si>
  <si>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</si>
  <si>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</si>
  <si>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</si>
  <si>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</si>
  <si>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</si>
  <si>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</si>
  <si>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</si>
  <si>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</si>
  <si>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</si>
  <si>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</si>
  <si>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</si>
  <si>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</si>
  <si>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</si>
  <si>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</si>
  <si>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</si>
  <si>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</si>
  <si>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</si>
  <si>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</si>
  <si>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</si>
  <si>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</si>
  <si>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</si>
  <si>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</si>
  <si>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</si>
  <si>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</si>
  <si>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</si>
  <si>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</si>
  <si>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</si>
  <si>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</si>
  <si>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</si>
  <si>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</si>
  <si>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</si>
  <si>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</si>
  <si>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</si>
  <si>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</si>
  <si>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</si>
  <si>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</si>
  <si>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</si>
  <si>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</si>
  <si>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</si>
  <si>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</si>
  <si>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</si>
  <si>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</si>
  <si>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</si>
  <si>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</si>
  <si>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</si>
  <si>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</si>
  <si>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</si>
  <si>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</si>
  <si>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</si>
  <si>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</si>
  <si>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</si>
  <si>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</si>
  <si>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</si>
  <si>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</si>
  <si>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</si>
  <si>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</si>
  <si>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</si>
  <si>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</si>
  <si>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</si>
  <si>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</si>
  <si>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</si>
  <si>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</si>
  <si>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</si>
  <si>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</si>
  <si>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</si>
  <si>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</si>
  <si>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</si>
  <si>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</si>
  <si>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</si>
  <si>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</si>
  <si>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</si>
  <si>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</si>
  <si>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</si>
  <si>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</si>
  <si>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</si>
  <si>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</si>
  <si>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</si>
  <si>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</si>
  <si>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</si>
  <si>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</si>
  <si>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</si>
  <si>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</si>
  <si>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</si>
  <si>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</si>
  <si>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</si>
  <si>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</si>
  <si>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</si>
  <si>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</si>
  <si>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</si>
  <si>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</si>
  <si>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</si>
  <si>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</si>
  <si>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</si>
  <si>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</si>
  <si>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</si>
  <si>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</si>
  <si>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</si>
  <si>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</si>
  <si>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</si>
  <si>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</si>
  <si>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</si>
  <si>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</si>
  <si>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</si>
  <si>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</si>
  <si>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</si>
  <si>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</si>
  <si>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</si>
  <si>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</si>
  <si>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</si>
  <si>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</si>
  <si>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</si>
  <si>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</si>
  <si>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</si>
  <si>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</si>
  <si>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</si>
  <si>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</si>
  <si>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</si>
  <si>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</si>
  <si>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</si>
  <si>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</si>
  <si>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</si>
  <si>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</si>
  <si>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</si>
  <si>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</si>
  <si>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</si>
  <si>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</si>
  <si>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</si>
  <si>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</si>
  <si>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</si>
  <si>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</si>
  <si>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</si>
  <si>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</si>
  <si>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</si>
  <si>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</si>
  <si>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</si>
  <si>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</si>
  <si>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</si>
  <si>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</si>
  <si>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</si>
  <si>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</si>
  <si>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</si>
  <si>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</si>
  <si>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</si>
  <si>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</si>
  <si>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</si>
  <si>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</si>
  <si>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</si>
  <si>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</si>
  <si>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</si>
  <si>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</si>
  <si>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</si>
  <si>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</si>
  <si>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</si>
  <si>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</si>
  <si>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</si>
  <si>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</si>
  <si>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</si>
  <si>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</si>
  <si>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</si>
  <si>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</si>
  <si>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</si>
  <si>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</si>
  <si>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</si>
  <si>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</si>
  <si>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</si>
  <si>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</si>
  <si>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</si>
  <si>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</si>
  <si>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</si>
  <si>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</si>
  <si>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</si>
  <si>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</si>
  <si>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</si>
  <si>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</si>
  <si>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</si>
  <si>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</si>
  <si>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</si>
  <si>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</si>
  <si>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</si>
  <si>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</si>
  <si>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</si>
  <si>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</si>
  <si>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</si>
  <si>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</si>
  <si>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</si>
  <si>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</si>
  <si>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</si>
  <si>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</si>
  <si>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</si>
  <si>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</si>
  <si>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</si>
  <si>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</si>
  <si>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</si>
  <si>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</si>
  <si>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</si>
  <si>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</si>
  <si>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</si>
  <si>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</si>
  <si>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</si>
  <si>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</si>
  <si>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</si>
  <si>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</si>
  <si>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</si>
  <si>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</si>
  <si>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</si>
  <si>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</si>
  <si>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</si>
  <si>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</si>
  <si>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</si>
  <si>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</si>
  <si>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</si>
  <si>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</si>
  <si>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</si>
  <si>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</si>
  <si>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</si>
  <si>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</si>
  <si>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</si>
  <si>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</si>
  <si>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</si>
  <si>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</si>
  <si>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</si>
  <si>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</si>
  <si>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</si>
  <si>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</si>
  <si>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</si>
  <si>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</si>
  <si>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</si>
  <si>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</si>
  <si>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</si>
  <si>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</si>
  <si>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</si>
  <si>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</si>
  <si>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</si>
  <si>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</si>
  <si>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</si>
  <si>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</si>
  <si>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</si>
  <si>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</si>
  <si>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</si>
  <si>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</si>
  <si>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</si>
  <si>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</si>
  <si>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</si>
  <si>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</si>
  <si>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</si>
  <si>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</si>
  <si>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</si>
  <si>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</si>
  <si>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</si>
  <si>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</si>
  <si>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</si>
  <si>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</si>
  <si>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</si>
  <si>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</si>
  <si>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</si>
  <si>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</si>
  <si>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</si>
  <si>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</si>
  <si>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</si>
  <si>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</si>
  <si>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</si>
  <si>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</si>
  <si>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</si>
  <si>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</si>
  <si>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</si>
  <si>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</si>
  <si>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</si>
  <si>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</si>
  <si>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</si>
  <si>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</si>
  <si>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</si>
  <si>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</si>
  <si>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</si>
  <si>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</si>
  <si>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</si>
  <si>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</si>
  <si>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</si>
  <si>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</si>
  <si>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</si>
  <si>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</si>
  <si>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</si>
  <si>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</si>
  <si>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</si>
  <si>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</si>
  <si>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</si>
  <si>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</si>
  <si>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</si>
  <si>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</si>
  <si>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</si>
  <si>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</si>
  <si>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</si>
  <si>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</si>
  <si>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</si>
  <si>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</si>
  <si>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</si>
  <si>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</si>
  <si>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</si>
  <si>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</si>
  <si>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</si>
  <si>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</si>
  <si>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</si>
  <si>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</si>
  <si>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</si>
  <si>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</si>
  <si>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</si>
  <si>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</si>
  <si>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</si>
  <si>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</si>
  <si>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</si>
  <si>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</si>
  <si>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</si>
  <si>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</si>
  <si>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</si>
  <si>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</si>
  <si>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</si>
  <si>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</si>
  <si>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</si>
  <si>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</si>
  <si>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</si>
  <si>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</si>
  <si>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</si>
  <si>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</si>
  <si>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</si>
  <si>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</si>
  <si>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</si>
  <si>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</si>
  <si>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</si>
  <si>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</si>
  <si>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</si>
  <si>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</si>
  <si>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</si>
  <si>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</si>
  <si>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</si>
  <si>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</si>
  <si>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</si>
  <si>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</si>
  <si>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</si>
  <si>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</si>
  <si>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</si>
  <si>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</si>
  <si>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</si>
  <si>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</si>
  <si>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</si>
  <si>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</si>
  <si>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</si>
  <si>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</si>
  <si>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</si>
  <si>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</si>
  <si>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</si>
  <si>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</si>
  <si>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</si>
  <si>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</si>
  <si>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</si>
  <si>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</si>
  <si>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</si>
  <si>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</si>
  <si>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</si>
  <si>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</si>
  <si>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</si>
  <si>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</si>
  <si>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</si>
  <si>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</si>
  <si>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</si>
  <si>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</si>
  <si>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</si>
  <si>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</si>
  <si>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</si>
  <si>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</si>
  <si>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</si>
  <si>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</si>
  <si>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</si>
  <si>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</si>
  <si>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</si>
  <si>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</si>
  <si>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</si>
  <si>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</si>
  <si>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</si>
  <si>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</si>
  <si>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</si>
  <si>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</si>
  <si>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</si>
  <si>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</si>
  <si>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</si>
  <si>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</si>
  <si>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</si>
  <si>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</si>
  <si>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</si>
  <si>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</si>
  <si>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</si>
  <si>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</si>
  <si>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</si>
  <si>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</si>
  <si>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</si>
  <si>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</si>
  <si>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</si>
  <si>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</si>
  <si>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</si>
  <si>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</si>
  <si>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</si>
  <si>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</si>
  <si>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</si>
  <si>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</si>
  <si>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</si>
  <si>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</si>
  <si>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</si>
  <si>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</si>
  <si>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</si>
  <si>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</si>
  <si>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</si>
  <si>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</si>
  <si>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</si>
  <si>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</si>
  <si>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</si>
  <si>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</si>
  <si>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</si>
  <si>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</si>
  <si>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</si>
  <si>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</si>
  <si>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</si>
  <si>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</si>
  <si>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</si>
  <si>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</si>
  <si>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</si>
  <si>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</si>
  <si>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</si>
  <si>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</si>
  <si>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</si>
  <si>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</si>
  <si>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</si>
  <si>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</si>
  <si>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</si>
  <si>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</si>
  <si>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</si>
  <si>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</si>
  <si>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</si>
  <si>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</si>
  <si>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</si>
  <si>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</si>
  <si>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</si>
  <si>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</si>
  <si>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</si>
  <si>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</si>
  <si>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</si>
  <si>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</si>
  <si>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</si>
  <si>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</si>
  <si>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</si>
  <si>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</si>
  <si>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</si>
  <si>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</si>
  <si>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</si>
  <si>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</si>
  <si>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</si>
  <si>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</si>
  <si>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</si>
  <si>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</si>
  <si>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</si>
  <si>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</si>
  <si>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</si>
  <si>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</si>
  <si>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</si>
  <si>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</si>
  <si>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</si>
  <si>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</si>
  <si>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</si>
  <si>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</si>
  <si>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</si>
  <si>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</si>
  <si>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</si>
  <si>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</si>
  <si>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</si>
  <si>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</si>
  <si>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</si>
  <si>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</si>
  <si>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</si>
  <si>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</si>
  <si>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</si>
  <si>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</si>
  <si>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</si>
  <si>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</si>
  <si>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</si>
  <si>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</si>
  <si>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</si>
  <si>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</si>
  <si>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</si>
  <si>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</si>
  <si>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</si>
  <si>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</si>
  <si>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</si>
  <si>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</si>
  <si>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</si>
  <si>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</si>
  <si>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</si>
  <si>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</si>
  <si>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</si>
  <si>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</si>
  <si>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</si>
  <si>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</si>
  <si>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</si>
  <si>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</si>
  <si>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</si>
  <si>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</si>
  <si>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</si>
  <si>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</si>
  <si>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</si>
  <si>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</si>
  <si>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</si>
  <si>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</si>
  <si>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</si>
  <si>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</si>
  <si>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</si>
  <si>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</si>
  <si>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</si>
  <si>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</si>
  <si>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</si>
  <si>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</si>
  <si>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</si>
  <si>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</si>
  <si>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</si>
  <si>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</si>
  <si>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</si>
  <si>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</si>
  <si>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</si>
  <si>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</si>
  <si>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</si>
  <si>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</si>
  <si>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</si>
  <si>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</si>
  <si>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</si>
  <si>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</si>
  <si>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</si>
  <si>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</si>
  <si>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</si>
  <si>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</si>
  <si>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</si>
  <si>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</si>
  <si>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</si>
  <si>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</si>
  <si>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</si>
  <si>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</si>
  <si>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</si>
  <si>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</si>
  <si>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</si>
  <si>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</si>
  <si>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</si>
  <si>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</si>
  <si>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</si>
  <si>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</si>
  <si>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</si>
  <si>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</si>
  <si>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</si>
  <si>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</si>
  <si>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</si>
  <si>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</si>
  <si>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</si>
  <si>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</si>
  <si>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</si>
  <si>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</si>
  <si>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</si>
  <si>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</si>
  <si>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</si>
  <si>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</si>
  <si>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</si>
  <si>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</si>
  <si>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</si>
  <si>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</si>
  <si>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</si>
  <si>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</si>
  <si>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</si>
  <si>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</si>
  <si>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</si>
  <si>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</si>
  <si>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</si>
  <si>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</si>
  <si>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</si>
  <si>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</si>
  <si>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</si>
  <si>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</si>
  <si>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</si>
  <si>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</si>
  <si>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</si>
  <si>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</si>
  <si>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</si>
  <si>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</si>
  <si>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</si>
  <si>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</si>
  <si>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</si>
  <si>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</si>
  <si>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</si>
  <si>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</si>
  <si>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</si>
  <si>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</si>
  <si>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</si>
  <si>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</si>
  <si>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</si>
  <si>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</si>
  <si>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</si>
  <si>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</si>
  <si>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</si>
  <si>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</si>
  <si>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</si>
  <si>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</si>
  <si>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</si>
  <si>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</si>
  <si>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</si>
  <si>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</si>
  <si>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</si>
  <si>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</si>
  <si>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</si>
  <si>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</si>
  <si>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</si>
  <si>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</si>
  <si>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</si>
  <si>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</si>
  <si>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</si>
  <si>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</si>
  <si>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</si>
  <si>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</si>
  <si>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</si>
  <si>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</si>
  <si>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</si>
  <si>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</si>
  <si>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</si>
  <si>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</si>
  <si>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</si>
  <si>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</si>
  <si>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</si>
  <si>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</si>
  <si>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</si>
  <si>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</si>
  <si>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</si>
  <si>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</si>
  <si>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</si>
  <si>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</si>
  <si>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</si>
  <si>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</si>
  <si>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</si>
  <si>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</si>
  <si>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</si>
  <si>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</si>
  <si>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</si>
  <si>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</si>
  <si>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</si>
  <si>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</si>
  <si>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</si>
  <si>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</si>
  <si>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</si>
  <si>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</si>
  <si>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</si>
  <si>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</si>
  <si>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</si>
  <si>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</si>
  <si>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</si>
  <si>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</si>
  <si>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</si>
  <si>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</si>
  <si>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</si>
  <si>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</si>
  <si>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</si>
  <si>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</si>
  <si>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</si>
  <si>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</si>
  <si>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</si>
  <si>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</si>
  <si>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</si>
  <si>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</si>
  <si>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</si>
  <si>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</si>
  <si>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</si>
  <si>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</si>
  <si>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</si>
  <si>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</si>
  <si>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</si>
  <si>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</si>
  <si>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</si>
  <si>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</si>
  <si>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</si>
  <si>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</si>
  <si>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</si>
  <si>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</si>
  <si>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</si>
  <si>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</si>
  <si>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</si>
  <si>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</si>
  <si>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</si>
  <si>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</si>
  <si>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</si>
  <si>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</si>
  <si>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</si>
  <si>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</si>
  <si>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</si>
  <si>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</si>
  <si>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</si>
  <si>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</si>
  <si>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</si>
  <si>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</si>
  <si>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</si>
  <si>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</si>
  <si>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</si>
  <si>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</si>
  <si>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</si>
  <si>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</si>
  <si>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</si>
  <si>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</si>
  <si>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</si>
  <si>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</si>
  <si>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</si>
  <si>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</si>
  <si>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</si>
  <si>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</si>
  <si>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</si>
  <si>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</si>
  <si>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</si>
  <si>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</si>
  <si>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</si>
  <si>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</si>
  <si>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</si>
  <si>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</si>
  <si>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</si>
  <si>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</si>
  <si>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</si>
  <si>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</si>
  <si>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</si>
  <si>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</si>
  <si>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</si>
  <si>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</si>
  <si>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</si>
  <si>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</si>
  <si>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</si>
  <si>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</si>
  <si>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</si>
  <si>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</si>
  <si>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</si>
  <si>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</si>
  <si>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</si>
  <si>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</si>
  <si>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</si>
  <si>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</si>
  <si>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</si>
  <si>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</si>
  <si>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</si>
  <si>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</si>
  <si>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</si>
  <si>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</si>
  <si>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</si>
  <si>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</si>
  <si>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</si>
  <si>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</si>
  <si>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</si>
  <si>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</si>
  <si>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</si>
  <si>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</si>
  <si>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</si>
  <si>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</si>
  <si>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</si>
  <si>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</si>
  <si>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</si>
  <si>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</si>
  <si>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</si>
  <si>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</si>
  <si>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</si>
  <si>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</si>
  <si>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</si>
  <si>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</si>
  <si>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</si>
  <si>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</si>
  <si>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</si>
  <si>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</si>
  <si>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</si>
  <si>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</si>
  <si>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</si>
  <si>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</si>
  <si>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</si>
  <si>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</si>
  <si>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</si>
  <si>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</si>
  <si>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</si>
  <si>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</si>
  <si>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</si>
  <si>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</si>
  <si>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</si>
  <si>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</si>
  <si>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</si>
  <si>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</si>
  <si>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</si>
  <si>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</si>
  <si>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</si>
  <si>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</si>
  <si>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</si>
  <si>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</si>
  <si>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</si>
  <si>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</si>
  <si>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</si>
  <si>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</si>
  <si>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</si>
  <si>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</si>
  <si>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</si>
  <si>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</si>
  <si>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</si>
  <si>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</si>
  <si>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</si>
  <si>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</si>
  <si>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</si>
  <si>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</si>
  <si>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</si>
  <si>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</si>
  <si>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</si>
  <si>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</si>
  <si>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</si>
  <si>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</si>
  <si>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</si>
  <si>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</si>
  <si>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</si>
  <si>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</si>
  <si>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</si>
  <si>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</si>
  <si>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</si>
  <si>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</si>
  <si>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</si>
  <si>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</si>
  <si>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</si>
  <si>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</si>
  <si>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</si>
  <si>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</si>
  <si>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</si>
  <si>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</si>
  <si>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</si>
  <si>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</si>
  <si>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</si>
  <si>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</si>
  <si>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</si>
  <si>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</si>
  <si>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</si>
  <si>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</si>
  <si>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</si>
  <si>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</si>
  <si>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</si>
  <si>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</si>
  <si>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</si>
  <si>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</si>
  <si>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</si>
  <si>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</si>
  <si>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</si>
  <si>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</si>
  <si>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</si>
  <si>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</si>
  <si>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</si>
  <si>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</si>
  <si>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</si>
  <si>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</si>
  <si>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</si>
  <si>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</si>
  <si>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</si>
  <si>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</si>
  <si>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</si>
  <si>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</si>
  <si>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</si>
  <si>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</si>
  <si>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</si>
  <si>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</si>
  <si>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</si>
  <si>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</si>
  <si>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</si>
  <si>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</si>
  <si>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</si>
  <si>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</si>
  <si>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</si>
  <si>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</si>
  <si>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</si>
  <si>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</si>
  <si>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</si>
  <si>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</si>
  <si>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</si>
  <si>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</si>
  <si>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</si>
  <si>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</si>
  <si>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</si>
  <si>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</si>
  <si>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</si>
  <si>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</si>
  <si>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</si>
  <si>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</si>
  <si>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</si>
  <si>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</si>
  <si>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</si>
  <si>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</si>
  <si>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</si>
  <si>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</si>
  <si>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</si>
  <si>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</si>
  <si>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</si>
  <si>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</si>
  <si>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</si>
  <si>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</si>
  <si>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</si>
  <si>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</si>
  <si>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</si>
  <si>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</si>
  <si>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</si>
  <si>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</si>
  <si>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</si>
  <si>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</si>
  <si>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</si>
  <si>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</si>
  <si>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</si>
  <si>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</si>
  <si>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</si>
  <si>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</si>
  <si>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</si>
  <si>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</si>
  <si>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</si>
  <si>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</si>
  <si>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</si>
  <si>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</si>
  <si>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</si>
  <si>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</si>
  <si>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</si>
  <si>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</si>
  <si>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</si>
  <si>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</si>
  <si>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</si>
  <si>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</si>
  <si>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</si>
  <si>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</si>
  <si>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</si>
  <si>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</si>
  <si>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</si>
  <si>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</si>
  <si>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</si>
  <si>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</si>
  <si>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</si>
  <si>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</si>
  <si>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</si>
  <si>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</si>
  <si>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</si>
  <si>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</si>
  <si>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</si>
  <si>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</si>
  <si>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</si>
  <si>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</si>
  <si>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</si>
  <si>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</si>
  <si>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</si>
  <si>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</si>
  <si>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</si>
  <si>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</si>
  <si>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</si>
  <si>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</si>
  <si>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</si>
  <si>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</si>
  <si>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</si>
  <si>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</si>
  <si>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</si>
  <si>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</si>
  <si>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</si>
  <si>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</si>
  <si>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</si>
  <si>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</si>
  <si>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</si>
  <si>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</si>
  <si>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</si>
  <si>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</si>
  <si>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</si>
  <si>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</si>
  <si>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</si>
  <si>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</si>
  <si>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</si>
  <si>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</si>
  <si>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</si>
  <si>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</si>
  <si>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</si>
  <si>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</si>
  <si>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</si>
  <si>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</si>
  <si>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</si>
  <si>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</si>
  <si>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</si>
  <si>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</si>
  <si>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</si>
  <si>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</si>
  <si>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</si>
  <si>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</si>
  <si>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</si>
  <si>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</si>
  <si>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</si>
  <si>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</si>
  <si>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</si>
  <si>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</si>
  <si>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</si>
  <si>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</si>
  <si>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</si>
  <si>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</si>
  <si>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</si>
  <si>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</si>
  <si>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</si>
  <si>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</si>
  <si>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</si>
  <si>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</si>
  <si>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</si>
  <si>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</si>
  <si>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</si>
  <si>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</si>
  <si>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</si>
  <si>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</si>
  <si>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</si>
  <si>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</si>
  <si>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</si>
  <si>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</si>
  <si>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</si>
  <si>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</si>
  <si>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</si>
  <si>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</si>
  <si>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</si>
  <si>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</si>
  <si>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</si>
  <si>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</si>
  <si>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</si>
  <si>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</si>
  <si>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</si>
  <si>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</si>
  <si>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</si>
  <si>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</si>
  <si>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</si>
  <si>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</si>
  <si>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</si>
  <si>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</si>
  <si>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</si>
  <si>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</si>
  <si>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</si>
  <si>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</si>
  <si>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</si>
  <si>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</si>
  <si>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</si>
  <si>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</si>
  <si>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</si>
  <si>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</si>
  <si>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</si>
  <si>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</si>
  <si>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</si>
  <si>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</si>
  <si>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</si>
  <si>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</si>
  <si>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</si>
  <si>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</si>
  <si>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</si>
  <si>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</si>
  <si>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</si>
  <si>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</si>
  <si>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</si>
  <si>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</si>
  <si>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</si>
  <si>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</si>
  <si>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</si>
  <si>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</si>
  <si>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</si>
  <si>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</si>
  <si>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</si>
  <si>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</si>
  <si>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</si>
  <si>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</si>
  <si>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</si>
  <si>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</si>
  <si>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</si>
  <si>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</si>
  <si>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</si>
  <si>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</si>
  <si>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</si>
  <si>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</si>
  <si>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</si>
  <si>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</si>
  <si>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</si>
  <si>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</si>
  <si>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</si>
  <si>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</si>
  <si>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</si>
  <si>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</si>
  <si>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</si>
  <si>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</si>
  <si>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</si>
  <si>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</si>
  <si>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</si>
  <si>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</si>
  <si>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</si>
  <si>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</si>
  <si>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</si>
  <si>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</si>
  <si>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</si>
  <si>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</si>
  <si>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</si>
  <si>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</si>
  <si>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</si>
  <si>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</si>
  <si>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</si>
  <si>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</si>
  <si>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</si>
  <si>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</si>
  <si>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</si>
  <si>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</si>
  <si>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</si>
  <si>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</si>
  <si>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</si>
  <si>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</si>
  <si>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</si>
  <si>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</si>
  <si>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</si>
  <si>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</si>
  <si>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</si>
  <si>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</si>
  <si>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</si>
  <si>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</si>
  <si>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</si>
  <si>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</si>
  <si>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</si>
  <si>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</si>
  <si>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</si>
  <si>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</si>
  <si>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</si>
  <si>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</si>
  <si>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</si>
  <si>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</si>
  <si>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</si>
  <si>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</si>
  <si>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</si>
  <si>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</si>
  <si>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</si>
  <si>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</si>
  <si>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</si>
  <si>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</si>
  <si>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</si>
  <si>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</si>
  <si>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</si>
  <si>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</si>
  <si>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</si>
  <si>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</si>
  <si>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</si>
  <si>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</si>
  <si>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</si>
  <si>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</si>
  <si>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</si>
  <si>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</si>
  <si>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</si>
  <si>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</si>
  <si>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</si>
  <si>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</si>
  <si>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</si>
  <si>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</si>
  <si>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</si>
  <si>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</si>
  <si>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</si>
  <si>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</si>
  <si>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</si>
  <si>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</si>
  <si>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</si>
  <si>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</si>
  <si>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</si>
  <si>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</si>
  <si>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</si>
  <si>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</si>
  <si>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</si>
  <si>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</si>
  <si>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</si>
  <si>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</si>
  <si>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</si>
  <si>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</si>
  <si>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</si>
  <si>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</si>
  <si>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</si>
  <si>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</si>
  <si>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</si>
  <si>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</si>
  <si>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</si>
  <si>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</si>
  <si>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</si>
  <si>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</si>
  <si>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</si>
  <si>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</si>
  <si>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</si>
  <si>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</si>
  <si>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</si>
  <si>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</si>
  <si>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</si>
  <si>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</si>
  <si>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</si>
  <si>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</si>
  <si>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</si>
  <si>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</si>
  <si>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</si>
  <si>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</si>
  <si>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</si>
  <si>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</si>
  <si>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</si>
  <si>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</si>
  <si>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</si>
  <si>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</si>
  <si>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</si>
  <si>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</si>
  <si>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</si>
  <si>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</si>
  <si>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</si>
  <si>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</si>
  <si>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</si>
  <si>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</si>
  <si>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</si>
  <si>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</si>
  <si>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</si>
  <si>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</si>
  <si>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</si>
  <si>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</si>
  <si>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</si>
  <si>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</si>
  <si>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</si>
  <si>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</si>
  <si>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</si>
  <si>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</si>
  <si>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</si>
  <si>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</si>
  <si>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</si>
  <si>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</si>
  <si>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</si>
  <si>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</si>
  <si>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</si>
  <si>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</si>
  <si>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</si>
  <si>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</si>
  <si>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</si>
  <si>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</si>
  <si>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</si>
  <si>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</si>
  <si>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</si>
  <si>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</si>
  <si>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</si>
  <si>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</si>
  <si>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</si>
  <si>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</si>
  <si>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</si>
  <si>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</si>
  <si>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</si>
  <si>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</si>
  <si>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</si>
  <si>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</si>
  <si>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</si>
  <si>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</si>
  <si>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</si>
  <si>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</si>
  <si>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</si>
  <si>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</si>
  <si>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</si>
  <si>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</si>
  <si>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</si>
  <si>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</si>
  <si>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</si>
  <si>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</si>
  <si>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</si>
  <si>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</si>
  <si>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</si>
  <si>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</si>
  <si>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</si>
  <si>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</si>
  <si>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</si>
  <si>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</si>
  <si>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</si>
  <si>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</si>
  <si>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</si>
  <si>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</si>
  <si>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</si>
  <si>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</si>
  <si>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</si>
  <si>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</si>
  <si>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</si>
  <si>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</si>
  <si>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</si>
  <si>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</si>
  <si>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</si>
  <si>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</si>
  <si>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</si>
  <si>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</si>
  <si>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</si>
  <si>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</si>
  <si>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</si>
  <si>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</si>
  <si>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</si>
  <si>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</si>
  <si>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</si>
  <si>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</si>
  <si>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</si>
  <si>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</si>
  <si>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</si>
  <si>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</si>
  <si>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</si>
  <si>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</si>
  <si>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</si>
  <si>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</si>
  <si>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</si>
  <si>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</si>
  <si>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</si>
  <si>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</si>
  <si>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</si>
  <si>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</si>
  <si>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</si>
  <si>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</si>
  <si>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</si>
  <si>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</si>
  <si>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</si>
  <si>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</si>
  <si>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</si>
  <si>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</si>
  <si>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</si>
  <si>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</si>
  <si>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</si>
  <si>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</si>
  <si>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</si>
  <si>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</si>
  <si>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</si>
  <si>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</si>
  <si>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</si>
  <si>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</si>
  <si>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</si>
  <si>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</si>
  <si>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</si>
  <si>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</si>
  <si>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</si>
  <si>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</si>
  <si>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</si>
  <si>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</si>
  <si>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</si>
  <si>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</si>
  <si>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</si>
  <si>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</si>
  <si>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</si>
  <si>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</si>
  <si>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</si>
  <si>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</si>
  <si>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</si>
  <si>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</si>
  <si>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</si>
  <si>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</si>
  <si>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</si>
  <si>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</si>
  <si>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</si>
  <si>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</si>
  <si>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</si>
  <si>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</si>
  <si>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</si>
  <si>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</si>
  <si>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</si>
  <si>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</si>
  <si>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</si>
  <si>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</si>
  <si>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</si>
  <si>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</si>
  <si>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</si>
  <si>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</si>
  <si>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</si>
  <si>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</si>
  <si>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</si>
  <si>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</si>
  <si>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</si>
  <si>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</si>
  <si>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</si>
  <si>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</si>
  <si>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</si>
  <si>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</si>
  <si>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</si>
  <si>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</si>
  <si>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</si>
  <si>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</si>
  <si>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</si>
  <si>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</si>
  <si>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</si>
  <si>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</si>
  <si>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</si>
  <si>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</si>
  <si>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</si>
  <si>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</si>
  <si>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</si>
  <si>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</si>
  <si>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</si>
  <si>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</si>
  <si>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</si>
  <si>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</si>
  <si>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</si>
  <si>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</si>
  <si>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</si>
  <si>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</si>
  <si>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</si>
  <si>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</si>
  <si>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</si>
  <si>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</si>
  <si>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</si>
  <si>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</si>
  <si>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</si>
  <si>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</si>
  <si>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</si>
  <si>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</si>
  <si>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</si>
  <si>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</si>
  <si>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</si>
  <si>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</si>
  <si>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</si>
  <si>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</si>
  <si>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</si>
  <si>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</si>
  <si>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</si>
  <si>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</si>
  <si>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</si>
  <si>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</si>
  <si>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</si>
  <si>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</si>
  <si>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</si>
  <si>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</si>
  <si>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</si>
  <si>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</si>
  <si>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</si>
  <si>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</si>
  <si>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</si>
  <si>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</si>
  <si>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</si>
  <si>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</si>
  <si>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</si>
  <si>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</si>
  <si>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</si>
  <si>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</si>
  <si>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</si>
  <si>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</si>
  <si>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</si>
  <si>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</si>
  <si>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</si>
  <si>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</si>
  <si>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</si>
  <si>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</si>
  <si>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</si>
  <si>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</si>
  <si>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</si>
  <si>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</si>
  <si>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</si>
  <si>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</si>
  <si>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</si>
  <si>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</si>
  <si>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</si>
  <si>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</si>
  <si>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</si>
  <si>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</si>
  <si>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</si>
  <si>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</si>
  <si>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</si>
  <si>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</si>
  <si>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</si>
  <si>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</si>
  <si>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</si>
  <si>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</si>
  <si>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</si>
  <si>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</si>
  <si>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</si>
  <si>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</si>
  <si>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</si>
  <si>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</si>
  <si>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</si>
  <si>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</si>
  <si>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</si>
  <si>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</si>
  <si>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</si>
  <si>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</si>
  <si>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</si>
  <si>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</si>
  <si>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</si>
  <si>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</si>
  <si>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</si>
  <si>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</si>
  <si>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</si>
  <si>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</si>
  <si>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</si>
  <si>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</si>
  <si>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</si>
  <si>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</si>
  <si>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</si>
  <si>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</si>
  <si>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</si>
  <si>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</si>
  <si>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</si>
  <si>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</si>
  <si>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</si>
  <si>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</si>
  <si>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</si>
  <si>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</si>
  <si>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</si>
  <si>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</si>
  <si>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</si>
  <si>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</si>
  <si>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</si>
  <si>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</si>
  <si>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</si>
  <si>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</si>
  <si>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</si>
  <si>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</si>
  <si>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</si>
  <si>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</si>
  <si>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</si>
  <si>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</si>
  <si>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</si>
  <si>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</si>
  <si>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</si>
  <si>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</si>
  <si>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</si>
  <si>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</si>
  <si>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</si>
  <si>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</si>
  <si>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</si>
  <si>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</si>
  <si>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</si>
  <si>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</si>
  <si>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</si>
  <si>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</si>
  <si>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</si>
  <si>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</si>
  <si>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</si>
  <si>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</si>
  <si>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</si>
  <si>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</si>
  <si>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</si>
  <si>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</si>
  <si>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</si>
  <si>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</si>
  <si>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</si>
  <si>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</si>
  <si>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</si>
  <si>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</si>
  <si>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</si>
  <si>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</si>
  <si>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</si>
  <si>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</si>
  <si>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</si>
  <si>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</si>
  <si>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</si>
  <si>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</si>
  <si>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</si>
  <si>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</si>
  <si>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</si>
  <si>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</si>
  <si>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</si>
  <si>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</si>
  <si>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</si>
  <si>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</si>
  <si>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</si>
  <si>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</si>
  <si>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</si>
  <si>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</si>
  <si>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</si>
  <si>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</si>
  <si>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</si>
  <si>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</si>
  <si>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</si>
  <si>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</si>
  <si>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</si>
  <si>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</si>
  <si>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</si>
  <si>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</si>
  <si>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</si>
  <si>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</si>
  <si>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</si>
  <si>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</si>
  <si>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</si>
  <si>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</si>
  <si>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</si>
  <si>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</si>
  <si>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</si>
  <si>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</si>
  <si>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</si>
  <si>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</si>
  <si>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</si>
  <si>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</si>
  <si>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</si>
  <si>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</si>
  <si>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</si>
  <si>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</si>
  <si>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</si>
  <si>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</si>
  <si>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</si>
  <si>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</si>
  <si>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</si>
  <si>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</si>
  <si>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</si>
  <si>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</si>
  <si>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</si>
  <si>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</si>
  <si>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</si>
  <si>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</si>
  <si>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</si>
  <si>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</si>
  <si>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</si>
  <si>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</si>
  <si>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</si>
  <si>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</si>
  <si>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</si>
  <si>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</si>
  <si>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</si>
  <si>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</si>
  <si>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</si>
  <si>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</si>
  <si>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</si>
  <si>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</si>
  <si>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</si>
  <si>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</si>
  <si>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</si>
  <si>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</si>
  <si>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</si>
  <si>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</si>
  <si>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</si>
  <si>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</si>
  <si>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</si>
  <si>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</si>
  <si>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</si>
  <si>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</si>
  <si>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</si>
  <si>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</si>
  <si>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</si>
  <si>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</si>
  <si>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</si>
  <si>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</si>
  <si>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</si>
  <si>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</si>
  <si>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</si>
  <si>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</si>
  <si>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</si>
  <si>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</si>
  <si>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</si>
  <si>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</si>
  <si>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</si>
  <si>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</si>
  <si>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</si>
  <si>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</si>
  <si>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</si>
  <si>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</si>
  <si>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</si>
  <si>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</si>
  <si>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</si>
  <si>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</si>
  <si>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</si>
  <si>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</si>
  <si>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</si>
  <si>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</si>
  <si>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</si>
  <si>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</si>
  <si>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</si>
  <si>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</si>
  <si>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</si>
  <si>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</si>
  <si>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</si>
  <si>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</si>
  <si>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</si>
  <si>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</si>
  <si>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</si>
  <si>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</si>
  <si>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</si>
  <si>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</si>
  <si>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</si>
  <si>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</si>
  <si>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</si>
  <si>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</si>
  <si>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</si>
  <si>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</si>
  <si>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</si>
  <si>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</si>
  <si>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</si>
  <si>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</si>
  <si>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</si>
  <si>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</si>
  <si>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</si>
  <si>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</si>
  <si>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</si>
  <si>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</si>
  <si>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</si>
  <si>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</si>
  <si>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</si>
  <si>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</si>
  <si>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</si>
  <si>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</si>
  <si>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</si>
  <si>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</si>
  <si>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</si>
  <si>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</si>
  <si>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</si>
  <si>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</si>
  <si>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</si>
  <si>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</si>
  <si>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</si>
  <si>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</si>
  <si>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</si>
  <si>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</si>
  <si>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</si>
  <si>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</si>
  <si>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</si>
  <si>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</si>
  <si>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</si>
  <si>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</si>
  <si>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</si>
  <si>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</si>
  <si>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</si>
  <si>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</si>
  <si>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</si>
  <si>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</si>
  <si>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</si>
  <si>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</si>
  <si>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</si>
  <si>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</si>
  <si>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</si>
  <si>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</si>
  <si>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</si>
  <si>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</si>
  <si>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</si>
  <si>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</si>
  <si>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</si>
  <si>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</si>
  <si>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</si>
  <si>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</si>
  <si>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</si>
  <si>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</si>
  <si>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</si>
  <si>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</si>
  <si>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</si>
  <si>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</si>
  <si>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</si>
  <si>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</si>
  <si>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</si>
  <si>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</si>
  <si>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</si>
  <si>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</si>
  <si>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</si>
  <si>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</si>
  <si>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</si>
  <si>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</si>
  <si>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</si>
  <si>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</si>
  <si>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</si>
  <si>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</si>
  <si>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</si>
  <si>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</si>
  <si>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</si>
  <si>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</si>
  <si>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</si>
  <si>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</si>
  <si>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</si>
  <si>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</si>
  <si>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</si>
  <si>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</si>
  <si>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</si>
  <si>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</si>
  <si>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</si>
  <si>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</si>
  <si>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</si>
  <si>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</si>
  <si>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</si>
  <si>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</si>
  <si>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</si>
  <si>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</si>
  <si>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</si>
  <si>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</si>
  <si>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</si>
  <si>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</si>
  <si>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</si>
  <si>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</si>
  <si>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</si>
  <si>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</si>
  <si>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</si>
  <si>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</si>
  <si>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</si>
  <si>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</si>
  <si>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</si>
  <si>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</si>
  <si>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</si>
  <si>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</si>
  <si>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</si>
  <si>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</si>
  <si>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</si>
  <si>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</si>
  <si>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</si>
  <si>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</si>
  <si>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</si>
  <si>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</si>
  <si>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</si>
  <si>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</si>
  <si>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</si>
  <si>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</si>
  <si>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</si>
  <si>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</si>
  <si>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</si>
  <si>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</si>
  <si>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</si>
  <si>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</si>
  <si>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</si>
  <si>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</si>
  <si>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</si>
  <si>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</si>
  <si>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</si>
  <si>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</si>
  <si>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</si>
  <si>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</si>
  <si>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</si>
  <si>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</si>
  <si>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</si>
  <si>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</si>
  <si>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</si>
  <si>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</si>
  <si>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</si>
  <si>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</si>
  <si>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</si>
  <si>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</si>
  <si>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</si>
  <si>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</si>
  <si>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</si>
  <si>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</si>
  <si>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</si>
  <si>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</si>
  <si>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</si>
  <si>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</si>
  <si>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</si>
  <si>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</si>
  <si>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</si>
  <si>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</si>
  <si>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</si>
  <si>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</si>
  <si>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</si>
  <si>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</si>
  <si>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</si>
  <si>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</si>
  <si>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</si>
  <si>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</si>
  <si>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</si>
  <si>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</si>
  <si>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</si>
  <si>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</si>
  <si>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</si>
  <si>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</si>
  <si>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</si>
  <si>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</si>
  <si>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</si>
  <si>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</si>
  <si>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</si>
  <si>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</si>
  <si>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</si>
  <si>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</si>
  <si>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</si>
  <si>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</si>
  <si>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</si>
  <si>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</si>
  <si>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</si>
  <si>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</si>
  <si>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</si>
  <si>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</si>
  <si>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</si>
  <si>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</si>
  <si>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</si>
  <si>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</si>
  <si>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</si>
  <si>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</si>
  <si>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</si>
  <si>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</si>
  <si>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</si>
  <si>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</si>
  <si>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</si>
  <si>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</si>
  <si>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</si>
  <si>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</si>
  <si>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</si>
  <si>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</si>
  <si>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</si>
  <si>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</si>
  <si>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</si>
  <si>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</si>
  <si>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</si>
  <si>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</si>
  <si>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</si>
  <si>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</si>
  <si>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</si>
  <si>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</si>
  <si>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</si>
  <si>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</si>
  <si>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</si>
  <si>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</si>
  <si>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</si>
  <si>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</si>
  <si>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</si>
  <si>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</si>
  <si>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</si>
  <si>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</si>
  <si>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</si>
  <si>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</si>
  <si>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</si>
  <si>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</si>
  <si>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</si>
  <si>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</si>
  <si>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</si>
  <si>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</si>
  <si>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</si>
  <si>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</si>
  <si>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</si>
  <si>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</si>
  <si>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</si>
  <si>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</si>
  <si>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</si>
  <si>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</si>
  <si>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</si>
  <si>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</si>
  <si>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</si>
  <si>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</si>
  <si>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</si>
  <si>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</si>
  <si>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</si>
  <si>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</si>
  <si>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</si>
  <si>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</si>
  <si>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</si>
  <si>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</si>
  <si>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</si>
  <si>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</si>
  <si>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</si>
  <si>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</si>
  <si>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</si>
  <si>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</si>
  <si>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</si>
  <si>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</si>
  <si>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</si>
  <si>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</si>
  <si>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</si>
  <si>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</si>
  <si>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</si>
  <si>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</si>
  <si>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</si>
  <si>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</si>
  <si>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</si>
  <si>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</si>
  <si>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</si>
  <si>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</si>
  <si>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</si>
  <si>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</si>
  <si>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</si>
  <si>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</si>
  <si>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</si>
  <si>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</si>
  <si>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</si>
  <si>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</si>
  <si>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</si>
  <si>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</si>
  <si>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</si>
  <si>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</si>
  <si>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</si>
  <si>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</si>
  <si>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</si>
  <si>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</si>
  <si>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</si>
  <si>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</si>
  <si>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</si>
  <si>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</si>
  <si>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</si>
  <si>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</si>
  <si>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</si>
  <si>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</si>
  <si>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</si>
  <si>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</si>
  <si>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</si>
  <si>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</si>
  <si>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</si>
  <si>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</si>
  <si>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</si>
  <si>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</si>
  <si>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</si>
  <si>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</si>
  <si>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</si>
  <si>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</si>
  <si>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</si>
  <si>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</si>
  <si>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</si>
  <si>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</si>
  <si>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</si>
  <si>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</si>
  <si>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</si>
  <si>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</si>
  <si>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</si>
  <si>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</si>
  <si>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</si>
  <si>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</si>
  <si>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</si>
  <si>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</si>
  <si>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</si>
  <si>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</si>
  <si>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</si>
  <si>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</si>
  <si>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</si>
  <si>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</si>
  <si>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</si>
  <si>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</si>
  <si>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</si>
  <si>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</si>
  <si>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</si>
  <si>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</si>
  <si>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</si>
  <si>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</si>
  <si>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</si>
  <si>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</si>
  <si>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</si>
  <si>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</si>
  <si>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</si>
  <si>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</si>
  <si>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</si>
  <si>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</si>
  <si>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</si>
  <si>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</si>
  <si>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</si>
  <si>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</si>
  <si>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</si>
  <si>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</si>
  <si>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</si>
  <si>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</si>
  <si>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</si>
  <si>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</si>
  <si>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</si>
  <si>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</si>
  <si>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</si>
  <si>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</si>
  <si>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</si>
  <si>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</si>
  <si>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</si>
  <si>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</si>
  <si>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</si>
  <si>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</si>
  <si>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</si>
  <si>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</si>
  <si>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</si>
  <si>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</si>
  <si>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</si>
  <si>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</si>
  <si>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</si>
  <si>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</si>
  <si>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</si>
  <si>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</si>
  <si>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</si>
  <si>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</si>
  <si>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</si>
  <si>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</si>
  <si>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</si>
  <si>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</si>
  <si>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</si>
  <si>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</si>
  <si>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</si>
  <si>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</si>
  <si>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</si>
  <si>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</si>
  <si>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</si>
  <si>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</si>
  <si>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</si>
  <si>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</si>
  <si>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</si>
  <si>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</si>
  <si>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</si>
  <si>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</si>
  <si>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</si>
  <si>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</si>
  <si>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</si>
  <si>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</si>
  <si>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</si>
  <si>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</si>
  <si>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</si>
  <si>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</si>
  <si>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</si>
  <si>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</si>
  <si>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</si>
  <si>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</si>
  <si>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</si>
  <si>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</si>
  <si>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</si>
  <si>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</si>
  <si>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</si>
  <si>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</si>
  <si>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</si>
  <si>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</si>
  <si>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</si>
  <si>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</si>
  <si>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</si>
  <si>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</si>
  <si>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</si>
  <si>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</si>
  <si>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</si>
  <si>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</si>
  <si>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</si>
  <si>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</si>
  <si>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</si>
  <si>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</si>
  <si>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</si>
  <si>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</si>
  <si>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</si>
  <si>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</si>
  <si>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</si>
  <si>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</si>
  <si>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</si>
  <si>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</si>
  <si>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</si>
  <si>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</si>
  <si>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</si>
  <si>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</si>
  <si>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</si>
  <si>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</si>
  <si>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</si>
  <si>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</si>
  <si>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</si>
  <si>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</si>
  <si>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</si>
  <si>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</si>
  <si>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</si>
  <si>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</si>
  <si>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</si>
  <si>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</si>
  <si>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</si>
  <si>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</si>
  <si>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</si>
  <si>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</si>
  <si>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</si>
  <si>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</si>
  <si>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</si>
  <si>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</si>
  <si>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</si>
  <si>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</si>
  <si>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</si>
  <si>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</si>
  <si>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</si>
  <si>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</si>
  <si>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</si>
  <si>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</si>
  <si>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</si>
  <si>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</si>
  <si>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</si>
  <si>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</si>
  <si>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</si>
  <si>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</si>
  <si>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</si>
  <si>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</si>
  <si>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</si>
  <si>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</si>
  <si>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</si>
  <si>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</si>
  <si>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</si>
  <si>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</si>
  <si>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</si>
  <si>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</si>
  <si>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</si>
  <si>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</si>
  <si>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</si>
  <si>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</si>
  <si>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</si>
  <si>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</si>
  <si>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</si>
  <si>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</si>
  <si>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</si>
  <si>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</si>
  <si>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</si>
  <si>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</si>
  <si>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</si>
  <si>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</si>
  <si>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</si>
  <si>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</si>
  <si>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</si>
  <si>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</si>
  <si>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</si>
  <si>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</si>
  <si>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</si>
  <si>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</si>
  <si>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</si>
  <si>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</si>
  <si>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</si>
  <si>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</si>
  <si>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</si>
  <si>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</si>
  <si>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</si>
  <si>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</si>
  <si>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</si>
  <si>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</si>
  <si>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</si>
  <si>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</si>
  <si>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</si>
  <si>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</si>
  <si>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</si>
  <si>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</si>
  <si>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</si>
  <si>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</si>
  <si>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</si>
  <si>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</si>
  <si>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</si>
  <si>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</si>
  <si>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</si>
  <si>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</si>
  <si>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</si>
  <si>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</si>
  <si>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</si>
  <si>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</si>
  <si>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</si>
  <si>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</si>
  <si>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</si>
  <si>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</si>
  <si>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</si>
  <si>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</si>
  <si>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</si>
  <si>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</si>
  <si>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</si>
  <si>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</si>
  <si>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</si>
  <si>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</si>
  <si>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</si>
  <si>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</si>
  <si>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</si>
  <si>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</si>
  <si>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</si>
  <si>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</si>
  <si>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</si>
  <si>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</si>
  <si>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</si>
  <si>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</si>
  <si>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</si>
  <si>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</si>
  <si>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</si>
  <si>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</si>
  <si>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</si>
  <si>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</si>
  <si>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</si>
  <si>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</si>
  <si>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</si>
  <si>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</si>
  <si>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</si>
  <si>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</si>
  <si>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</si>
  <si>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</si>
  <si>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</si>
  <si>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</si>
  <si>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</si>
  <si>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</si>
  <si>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</si>
  <si>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</si>
  <si>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</si>
  <si>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</si>
  <si>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</si>
  <si>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</si>
  <si>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</si>
  <si>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</si>
  <si>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</si>
  <si>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</si>
  <si>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"CHARME"</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</si>
  <si>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</si>
  <si>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</si>
  <si>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</si>
  <si>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</si>
  <si>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</si>
  <si>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</si>
  <si>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</si>
  <si>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</si>
  <si>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</si>
  <si>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</si>
  <si>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</si>
  <si>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</si>
  <si>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</si>
  <si>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</si>
  <si>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</si>
  <si>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</si>
  <si>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</si>
  <si>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</si>
  <si>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</si>
  <si>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</si>
  <si>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</si>
  <si>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</si>
  <si>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</si>
  <si>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</si>
  <si>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</si>
  <si>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</si>
  <si>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</si>
  <si>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</si>
  <si>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</si>
  <si>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</si>
  <si>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</si>
  <si>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</si>
  <si>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</si>
  <si>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</si>
  <si>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</si>
  <si>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</si>
  <si>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</si>
  <si>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</si>
  <si>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</si>
  <si>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</si>
  <si>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</si>
  <si>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</si>
  <si>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</si>
  <si>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</si>
  <si>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</si>
  <si>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</si>
  <si>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</si>
  <si>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</si>
  <si>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</si>
  <si>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</si>
  <si>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</si>
  <si>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</si>
  <si>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</si>
  <si>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</si>
  <si>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</si>
  <si>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</si>
  <si>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</si>
  <si>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</si>
  <si>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</si>
  <si>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</si>
  <si>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</si>
  <si>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</si>
  <si>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</si>
  <si>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</si>
  <si>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</si>
  <si>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</si>
  <si>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</si>
  <si>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</si>
  <si>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</si>
  <si>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</si>
  <si>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</si>
  <si>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</si>
  <si>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</si>
  <si>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</si>
  <si>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</si>
  <si>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</si>
  <si>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</si>
  <si>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</si>
  <si>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</si>
  <si>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</si>
  <si>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</si>
  <si>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</si>
  <si>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</si>
  <si>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</si>
  <si>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</si>
  <si>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</si>
  <si>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</si>
  <si>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</si>
  <si>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</si>
  <si>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</si>
  <si>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</si>
  <si>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</si>
  <si>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</si>
  <si>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</si>
  <si>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</si>
  <si>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</si>
  <si>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</si>
  <si>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</si>
  <si>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</si>
  <si>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</si>
  <si>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</si>
  <si>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</si>
  <si>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</si>
  <si>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</si>
  <si>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</si>
  <si>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</si>
  <si>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</si>
  <si>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</si>
  <si>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</si>
  <si>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</si>
  <si>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</si>
  <si>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</si>
  <si>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</si>
  <si>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</si>
  <si>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</si>
  <si>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</si>
  <si>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</si>
  <si>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</si>
  <si>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</si>
  <si>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</si>
  <si>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</si>
  <si>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</si>
  <si>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</si>
  <si>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</si>
  <si>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</si>
  <si>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</si>
  <si>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</si>
  <si>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</si>
  <si>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</si>
  <si>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</si>
  <si>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</si>
  <si>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</si>
  <si>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</si>
  <si>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</si>
  <si>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</si>
  <si>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</si>
  <si>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</si>
  <si>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</si>
  <si>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</si>
  <si>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</si>
  <si>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</si>
  <si>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</si>
  <si>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</si>
  <si>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</si>
  <si>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</si>
  <si>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</si>
  <si>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</si>
  <si>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</si>
  <si>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</si>
  <si>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</si>
  <si>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</si>
  <si>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</si>
  <si>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</si>
  <si>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</si>
  <si>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</si>
  <si>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</si>
  <si>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</si>
  <si>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</si>
  <si>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</si>
  <si>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</si>
  <si>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</si>
  <si>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</si>
  <si>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</si>
  <si>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</si>
  <si>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</si>
  <si>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</si>
  <si>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</si>
  <si>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</si>
  <si>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</si>
  <si>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</si>
  <si>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</si>
  <si>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</si>
  <si>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</si>
  <si>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</si>
  <si>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</si>
  <si>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</si>
  <si>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</si>
  <si>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</si>
  <si>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</si>
  <si>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</si>
  <si>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</si>
  <si>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</si>
  <si>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</si>
  <si>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</si>
  <si>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</si>
  <si>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</si>
  <si>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</si>
  <si>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</si>
  <si>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</si>
  <si>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</si>
  <si>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</si>
  <si>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</si>
  <si>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</si>
  <si>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</si>
  <si>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</si>
  <si>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</si>
  <si>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</si>
  <si>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</si>
  <si>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</si>
  <si>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</si>
  <si>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</si>
  <si>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</si>
  <si>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</si>
  <si>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</si>
  <si>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</si>
  <si>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</si>
  <si>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</si>
  <si>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</si>
  <si>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</si>
  <si>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</si>
  <si>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</si>
  <si>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</si>
  <si>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</si>
  <si>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</si>
  <si>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</si>
  <si>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</si>
  <si>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</si>
  <si>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</si>
  <si>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</si>
  <si>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</si>
  <si>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</si>
  <si>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</si>
  <si>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</si>
  <si>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</si>
  <si>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</si>
  <si>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</si>
  <si>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</si>
  <si>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</si>
  <si>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</si>
  <si>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</si>
  <si>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</si>
  <si>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</si>
  <si>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</si>
  <si>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</si>
  <si>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</si>
  <si>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</si>
  <si>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</si>
  <si>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</si>
  <si>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</si>
  <si>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</si>
  <si>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</si>
  <si>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</si>
  <si>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</si>
  <si>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</si>
  <si>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</si>
  <si>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</si>
  <si>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</si>
  <si>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</si>
  <si>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</si>
  <si>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</si>
  <si>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</si>
  <si>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</si>
  <si>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</si>
  <si>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</si>
  <si>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</si>
  <si>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</si>
  <si>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</si>
  <si>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</si>
  <si>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</si>
  <si>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</si>
  <si>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</si>
  <si>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</si>
  <si>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</si>
  <si>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</si>
  <si>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</si>
  <si>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</si>
  <si>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</si>
  <si>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</si>
  <si>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</si>
  <si>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</si>
  <si>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</si>
  <si>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</si>
  <si>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</si>
  <si>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</si>
  <si>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</si>
  <si>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</si>
  <si>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</si>
  <si>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</si>
  <si>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</si>
  <si>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</si>
  <si>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</si>
  <si>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</si>
  <si>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</si>
  <si>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</si>
  <si>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</si>
  <si>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</si>
  <si>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</si>
  <si>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</si>
  <si>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</si>
  <si>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</si>
  <si>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</si>
  <si>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</si>
  <si>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</si>
  <si>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</si>
  <si>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</si>
  <si>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</si>
  <si>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</si>
  <si>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</si>
  <si>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</si>
  <si>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</si>
  <si>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</si>
  <si>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</si>
  <si>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</si>
  <si>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</si>
  <si>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</si>
  <si>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</si>
  <si>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</si>
  <si>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</si>
  <si>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</si>
  <si>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</si>
  <si>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</si>
  <si>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</si>
  <si>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</si>
  <si>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</si>
  <si>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</si>
  <si>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</si>
  <si>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</si>
  <si>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</si>
  <si>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</si>
  <si>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</si>
  <si>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</si>
  <si>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</si>
  <si>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</si>
  <si>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</si>
  <si>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</si>
  <si>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</si>
  <si>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</si>
  <si>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</si>
  <si>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</si>
  <si>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</si>
  <si>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</si>
  <si>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</si>
  <si>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</si>
  <si>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</si>
  <si>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</si>
  <si>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</si>
  <si>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</si>
  <si>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</si>
  <si>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</si>
  <si>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</si>
  <si>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</si>
  <si>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</si>
  <si>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</si>
  <si>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</si>
  <si>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</si>
  <si>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</si>
  <si>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</si>
  <si>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</si>
  <si>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</si>
  <si>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</si>
  <si>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</si>
  <si>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</si>
  <si>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</si>
  <si>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</si>
  <si>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</si>
  <si>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</si>
  <si>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</si>
  <si>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</si>
  <si>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</si>
  <si>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</si>
  <si>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</si>
  <si>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</si>
  <si>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</si>
  <si>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</si>
  <si>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</si>
  <si>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</si>
  <si>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</si>
  <si>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</si>
  <si>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</si>
  <si>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</si>
  <si>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</si>
  <si>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</si>
  <si>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</si>
  <si>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</si>
  <si>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</si>
  <si>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</si>
  <si>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</si>
  <si>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</si>
  <si>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</si>
  <si>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</si>
  <si>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</si>
  <si>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</si>
  <si>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</si>
  <si>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</si>
  <si>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</si>
  <si>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</si>
  <si>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</si>
  <si>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</si>
  <si>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</si>
  <si>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</si>
  <si>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</si>
  <si>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</si>
  <si>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</si>
  <si>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</si>
  <si>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</si>
  <si>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</si>
  <si>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</si>
  <si>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</si>
  <si>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</si>
  <si>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</si>
  <si>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</si>
  <si>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</si>
  <si>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</si>
  <si>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</si>
  <si>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</si>
  <si>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</si>
  <si>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</si>
  <si>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</si>
  <si>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</si>
  <si>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</si>
  <si>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</si>
  <si>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</si>
  <si>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</si>
  <si>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</si>
  <si>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</si>
  <si>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</si>
  <si>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</si>
  <si>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</si>
  <si>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</si>
  <si>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</si>
  <si>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</si>
  <si>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</si>
  <si>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</si>
  <si>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</si>
  <si>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</si>
  <si>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</si>
  <si>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</si>
  <si>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</si>
  <si>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</si>
  <si>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</si>
  <si>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</si>
  <si>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</si>
  <si>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</si>
  <si>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</si>
  <si>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</si>
  <si>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</si>
  <si>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</si>
  <si>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</si>
  <si>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</si>
  <si>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</si>
  <si>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</si>
  <si>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</si>
  <si>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</si>
  <si>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</si>
  <si>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</si>
  <si>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</si>
  <si>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</si>
  <si>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</si>
  <si>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</si>
  <si>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</si>
  <si>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</si>
  <si>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</si>
  <si>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</si>
  <si>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</si>
  <si>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</si>
  <si>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</si>
  <si>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</si>
  <si>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</si>
  <si>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</si>
  <si>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</si>
  <si>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</si>
  <si>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</si>
  <si>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</si>
  <si>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</si>
  <si>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</si>
  <si>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</si>
  <si>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</si>
  <si>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</si>
  <si>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</si>
  <si>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</si>
  <si>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</si>
  <si>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</si>
  <si>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</si>
  <si>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</si>
  <si>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</si>
  <si>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</si>
  <si>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</si>
  <si>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</si>
  <si>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</si>
  <si>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</si>
  <si>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</si>
  <si>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</si>
  <si>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</si>
  <si>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</si>
  <si>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</si>
  <si>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</si>
  <si>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</si>
  <si>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</si>
  <si>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</si>
  <si>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</si>
  <si>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</si>
  <si>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</si>
  <si>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</si>
  <si>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</si>
  <si>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</si>
  <si>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</si>
  <si>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</si>
  <si>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</si>
  <si>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</si>
  <si>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</si>
  <si>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</si>
  <si>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</si>
  <si>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</si>
  <si>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</si>
  <si>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</si>
  <si>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</si>
  <si>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</si>
  <si>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</si>
  <si>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</si>
  <si>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</si>
  <si>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</si>
  <si>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</si>
  <si>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</si>
  <si>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</si>
  <si>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</si>
  <si>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</si>
  <si>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</si>
  <si>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</si>
  <si>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</si>
  <si>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</si>
  <si>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</si>
  <si>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</si>
  <si>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</si>
  <si>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</si>
  <si>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</si>
  <si>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</si>
  <si>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</si>
  <si>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</si>
  <si>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</si>
  <si>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</si>
  <si>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</si>
  <si>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</si>
  <si>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</si>
  <si>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</si>
  <si>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</si>
  <si>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</si>
  <si>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</si>
  <si>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</si>
  <si>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</si>
  <si>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</si>
  <si>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</si>
  <si>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</si>
  <si>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</si>
  <si>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</si>
  <si>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</si>
  <si>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</si>
  <si>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</si>
  <si>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</si>
  <si>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</si>
  <si>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</si>
  <si>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</si>
  <si>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</si>
  <si>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</si>
  <si>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</si>
  <si>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</si>
  <si>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</si>
  <si>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</si>
  <si>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</si>
  <si>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</si>
  <si>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</si>
  <si>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</si>
  <si>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</si>
  <si>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</si>
  <si>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</si>
  <si>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</si>
  <si>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</si>
  <si>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</si>
  <si>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</si>
  <si>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</si>
  <si>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</si>
  <si>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</si>
  <si>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</si>
  <si>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</si>
  <si>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</si>
  <si>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</si>
  <si>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</si>
  <si>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</si>
  <si>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</si>
  <si>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</si>
  <si>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</si>
  <si>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</si>
  <si>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</si>
  <si>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</si>
  <si>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</si>
  <si>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</si>
  <si>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</si>
  <si>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</si>
  <si>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</si>
  <si>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</si>
  <si>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</si>
  <si>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</si>
  <si>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</si>
  <si>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</si>
  <si>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</si>
  <si>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</si>
  <si>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</si>
  <si>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</si>
  <si>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</si>
  <si>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</si>
  <si>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</si>
  <si>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</si>
  <si>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</si>
  <si>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</si>
  <si>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</si>
  <si>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</si>
  <si>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</si>
  <si>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</si>
  <si>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</si>
  <si>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</si>
  <si>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</si>
  <si>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</si>
  <si>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</si>
  <si>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</si>
  <si>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</si>
  <si>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</si>
  <si>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</si>
  <si>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</si>
  <si>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</si>
  <si>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</si>
  <si>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</si>
  <si>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</si>
  <si>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</si>
  <si>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</si>
  <si>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</si>
  <si>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</si>
  <si>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</si>
  <si>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</si>
  <si>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</si>
  <si>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</si>
  <si>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</si>
  <si>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</si>
  <si>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</si>
  <si>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</si>
  <si>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</si>
  <si>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</si>
  <si>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</si>
  <si>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</si>
  <si>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</si>
  <si>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</si>
  <si>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</si>
  <si>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</si>
  <si>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</si>
  <si>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</si>
  <si>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</si>
  <si>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</si>
  <si>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</si>
  <si>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</si>
  <si>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</si>
  <si>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</si>
  <si>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</si>
  <si>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</si>
  <si>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</si>
  <si>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</si>
  <si>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</si>
  <si>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</si>
  <si>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</si>
  <si>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</si>
  <si>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</si>
  <si>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</si>
  <si>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</si>
  <si>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</si>
  <si>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</si>
  <si>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</si>
  <si>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</si>
  <si>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</si>
  <si>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</si>
  <si>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</si>
  <si>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</si>
  <si>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</si>
  <si>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</si>
  <si>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</si>
  <si>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</si>
  <si>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</si>
  <si>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</si>
  <si>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</si>
  <si>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</si>
  <si>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</si>
  <si>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</si>
  <si>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</si>
  <si>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</si>
  <si>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</si>
  <si>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</si>
  <si>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</si>
  <si>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</si>
  <si>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</si>
  <si>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</si>
  <si>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</si>
  <si>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</si>
  <si>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</si>
  <si>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</si>
  <si>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</si>
  <si>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</si>
  <si>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</si>
  <si>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</si>
  <si>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</si>
  <si>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</si>
  <si>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</si>
  <si>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</si>
  <si>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</si>
  <si>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</si>
  <si>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</si>
  <si>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</si>
  <si>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</si>
  <si>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</si>
  <si>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</si>
  <si>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</si>
  <si>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</si>
  <si>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</si>
  <si>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</si>
  <si>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</si>
  <si>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</si>
  <si>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</si>
  <si>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</si>
  <si>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</si>
  <si>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</si>
  <si>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</si>
  <si>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</si>
  <si>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</si>
  <si>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</si>
  <si>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</si>
  <si>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</si>
  <si>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</si>
  <si>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</si>
  <si>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</si>
  <si>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</si>
  <si>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</si>
  <si>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</si>
  <si>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</si>
  <si>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</si>
  <si>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</si>
  <si>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</si>
  <si>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</si>
  <si>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</si>
  <si>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</si>
  <si>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</si>
  <si>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</si>
  <si>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</si>
  <si>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</si>
  <si>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</si>
  <si>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</si>
  <si>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</si>
  <si>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</si>
  <si>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</si>
  <si>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</si>
  <si>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</si>
  <si>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</si>
  <si>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</si>
  <si>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</si>
  <si>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</si>
  <si>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</si>
  <si>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</si>
  <si>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</si>
  <si>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</si>
  <si>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</si>
  <si>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</si>
  <si>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</si>
  <si>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</si>
  <si>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</si>
  <si>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</si>
  <si>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</si>
  <si>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</si>
  <si>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</si>
  <si>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</si>
  <si>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</si>
  <si>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</si>
  <si>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</si>
  <si>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</si>
  <si>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</si>
  <si>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</si>
  <si>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</si>
  <si>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</si>
  <si>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</si>
  <si>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</si>
  <si>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</si>
  <si>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</si>
  <si>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</si>
  <si>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</si>
  <si>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</si>
  <si>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</si>
  <si>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</si>
  <si>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</si>
  <si>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</si>
  <si>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</si>
  <si>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</si>
  <si>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</si>
  <si>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</si>
  <si>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</si>
  <si>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</si>
  <si>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</si>
  <si>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</si>
  <si>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</si>
  <si>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</si>
  <si>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</si>
  <si>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</si>
  <si>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</si>
  <si>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</si>
  <si>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</si>
  <si>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</si>
  <si>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</si>
  <si>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</si>
  <si>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</si>
  <si>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</si>
  <si>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</si>
  <si>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</si>
  <si>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</si>
  <si>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</si>
  <si>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</si>
  <si>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</si>
  <si>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</si>
  <si>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</si>
  <si>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</si>
  <si>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</si>
  <si>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</si>
  <si>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</si>
  <si>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</si>
  <si>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</si>
  <si>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</si>
  <si>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</si>
  <si>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</si>
  <si>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</si>
  <si>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</si>
  <si>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</si>
  <si>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</si>
  <si>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</si>
  <si>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</si>
  <si>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</si>
  <si>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</si>
  <si>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</si>
  <si>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</si>
  <si>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</si>
  <si>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</si>
  <si>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</si>
  <si>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</si>
  <si>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</si>
  <si>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</si>
  <si>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</si>
  <si>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</si>
  <si>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</si>
  <si>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</si>
  <si>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</si>
  <si>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</si>
  <si>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</si>
  <si>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</si>
  <si>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</si>
  <si>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</si>
  <si>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</si>
  <si>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</si>
  <si>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</si>
  <si>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</si>
  <si>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</si>
  <si>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</si>
  <si>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</si>
  <si>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</si>
  <si>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</si>
  <si>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</si>
  <si>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</si>
  <si>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</si>
  <si>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</si>
  <si>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</si>
  <si>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</si>
  <si>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</si>
  <si>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</si>
  <si>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</si>
  <si>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</si>
  <si>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</si>
  <si>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</si>
  <si>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</si>
  <si>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</si>
  <si>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</si>
  <si>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</si>
  <si>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</si>
  <si>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</si>
  <si>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</si>
  <si>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</si>
  <si>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</si>
  <si>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</si>
  <si>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</si>
  <si>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</si>
  <si>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</si>
  <si>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</si>
  <si>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</si>
  <si>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</si>
  <si>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</si>
  <si>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</si>
  <si>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</si>
  <si>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</si>
  <si>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</si>
  <si>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</si>
  <si>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</si>
  <si>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</si>
  <si>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</si>
  <si>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</si>
  <si>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</si>
  <si>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</si>
  <si>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</si>
  <si>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</si>
  <si>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</si>
  <si>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</si>
  <si>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</si>
  <si>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</si>
  <si>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</si>
  <si>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</si>
  <si>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</si>
  <si>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</si>
  <si>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</si>
  <si>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</si>
  <si>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</si>
  <si>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</si>
  <si>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</si>
  <si>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</si>
  <si>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</si>
  <si>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</si>
  <si>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</si>
  <si>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</si>
  <si>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</si>
  <si>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</si>
  <si>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</si>
  <si>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</si>
  <si>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</si>
  <si>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</si>
  <si>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</si>
  <si>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</si>
  <si>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</si>
  <si>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</si>
  <si>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</si>
  <si>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</si>
  <si>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</si>
  <si>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</si>
  <si>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</si>
  <si>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</si>
  <si>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</si>
  <si>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</si>
  <si>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</si>
  <si>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</si>
  <si>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</si>
  <si>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</si>
  <si>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</si>
  <si>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</si>
  <si>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</si>
  <si>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</si>
  <si>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</si>
  <si>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</si>
  <si>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</si>
  <si>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</si>
  <si>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</si>
  <si>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</si>
  <si>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</si>
  <si>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</si>
  <si>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</si>
  <si>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</si>
  <si>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</si>
  <si>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</si>
  <si>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</si>
  <si>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</si>
  <si>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</si>
  <si>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</si>
  <si>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</si>
  <si>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</si>
  <si>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</si>
  <si>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</si>
  <si>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</si>
  <si>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</si>
  <si>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</si>
  <si>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</si>
  <si>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</si>
  <si>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</si>
  <si>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</si>
  <si>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</si>
  <si>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</si>
  <si>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</si>
  <si>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</si>
  <si>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</si>
  <si>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</si>
  <si>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</si>
  <si>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</si>
  <si>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</si>
  <si>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</si>
  <si>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</si>
  <si>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</si>
  <si>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</si>
  <si>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</si>
  <si>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</si>
  <si>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</si>
  <si>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</si>
  <si>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</si>
  <si>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</si>
  <si>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</si>
  <si>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</si>
  <si>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</si>
  <si>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</si>
  <si>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</si>
  <si>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</si>
  <si>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</si>
  <si>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</si>
  <si>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</si>
  <si>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</si>
  <si>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</si>
  <si>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</si>
  <si>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</si>
  <si>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</si>
  <si>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</si>
  <si>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</si>
  <si>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</si>
  <si>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</si>
  <si>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</si>
  <si>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</si>
  <si>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</si>
  <si>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</si>
  <si>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</si>
  <si>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</si>
  <si>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</si>
  <si>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</si>
  <si>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</si>
  <si>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</si>
  <si>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</si>
  <si>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</si>
  <si>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</si>
  <si>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</si>
  <si>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</si>
  <si>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</si>
  <si>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</si>
  <si>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</si>
  <si>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</si>
  <si>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</si>
  <si>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</si>
  <si>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</si>
  <si>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</si>
  <si>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</si>
  <si>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</si>
  <si>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</si>
  <si>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</si>
  <si>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</si>
  <si>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</si>
  <si>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</si>
  <si>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</si>
  <si>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</si>
  <si>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</si>
  <si>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</si>
  <si>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</si>
  <si>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</si>
  <si>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</si>
  <si>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</si>
  <si>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</si>
  <si>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</si>
  <si>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</si>
  <si>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</si>
  <si>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</si>
  <si>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</si>
  <si>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</si>
  <si>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</si>
  <si>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</si>
  <si>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</si>
  <si>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</si>
  <si>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</si>
  <si>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</si>
  <si>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</si>
  <si>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</si>
  <si>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</si>
  <si>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</si>
  <si>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</si>
  <si>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</si>
  <si>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</si>
  <si>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</si>
  <si>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</si>
  <si>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</si>
  <si>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</si>
  <si>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</si>
  <si>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</si>
  <si>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</si>
  <si>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</si>
  <si>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</si>
  <si>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</si>
  <si>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</si>
  <si>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</si>
  <si>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</si>
  <si>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</si>
  <si>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</si>
  <si>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</si>
  <si>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</si>
  <si>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</si>
  <si>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</si>
  <si>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</si>
  <si>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</si>
  <si>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</si>
  <si>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</si>
  <si>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</si>
  <si>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</si>
  <si>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</si>
  <si>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</si>
  <si>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</si>
  <si>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</si>
  <si>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</si>
  <si>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</si>
  <si>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</si>
  <si>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</si>
  <si>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</si>
  <si>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</si>
  <si>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</si>
  <si>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</si>
  <si>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</si>
  <si>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</si>
  <si>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</si>
  <si>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</si>
  <si>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</si>
  <si>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</si>
  <si>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</si>
  <si>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</si>
  <si>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</si>
  <si>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</si>
  <si>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</si>
  <si>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</si>
  <si>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</si>
  <si>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</si>
  <si>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</si>
  <si>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</si>
  <si>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</si>
  <si>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</si>
  <si>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</si>
  <si>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</si>
  <si>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</si>
  <si>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</si>
  <si>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</si>
  <si>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</si>
  <si>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</si>
  <si>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</si>
  <si>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</si>
  <si>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</si>
  <si>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</si>
  <si>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</si>
  <si>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</si>
  <si>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</si>
  <si>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</si>
  <si>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</si>
  <si>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</si>
  <si>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</si>
  <si>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</si>
  <si>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</si>
  <si>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</si>
  <si>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</si>
  <si>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</si>
  <si>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</si>
  <si>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</si>
  <si>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</si>
  <si>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</si>
  <si>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</si>
  <si>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</si>
  <si>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</si>
  <si>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</si>
  <si>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</si>
  <si>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</si>
  <si>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</si>
  <si>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</si>
  <si>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</si>
  <si>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</si>
  <si>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</si>
  <si>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</si>
  <si>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</si>
  <si>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</si>
  <si>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</si>
  <si>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</si>
  <si>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</si>
  <si>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</si>
  <si>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</si>
  <si>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</si>
  <si>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</si>
  <si>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</si>
  <si>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</si>
  <si>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</si>
  <si>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</si>
  <si>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</si>
  <si>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</si>
  <si>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</si>
  <si>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</si>
  <si>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</si>
  <si>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</si>
  <si>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</si>
  <si>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</si>
  <si>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</si>
  <si>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</si>
  <si>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</si>
  <si>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</si>
  <si>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</si>
  <si>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</si>
  <si>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</si>
  <si>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</si>
  <si>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</si>
  <si>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</si>
  <si>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</si>
  <si>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</si>
  <si>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</si>
  <si>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</si>
  <si>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</si>
  <si>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</si>
  <si>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</si>
  <si>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</si>
  <si>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</si>
  <si>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</si>
  <si>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</si>
  <si>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</si>
  <si>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</si>
  <si>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</si>
  <si>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</si>
  <si>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</si>
  <si>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</si>
  <si>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</si>
  <si>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</si>
  <si>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</si>
  <si>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</si>
  <si>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</si>
  <si>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</si>
  <si>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</si>
  <si>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</si>
  <si>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</si>
  <si>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</si>
  <si>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</si>
  <si>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</si>
  <si>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</si>
  <si>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</si>
  <si>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</si>
  <si>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</si>
  <si>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</si>
  <si>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</si>
  <si>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</si>
  <si>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</si>
  <si>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</si>
  <si>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</si>
  <si>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</si>
  <si>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</si>
  <si>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</si>
  <si>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</si>
  <si>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</si>
  <si>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</si>
  <si>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</si>
  <si>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</si>
  <si>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</si>
  <si>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</si>
  <si>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</si>
  <si>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</si>
  <si>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</si>
  <si>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</si>
  <si>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</si>
  <si>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</si>
  <si>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</si>
  <si>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</si>
  <si>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</si>
  <si>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</si>
  <si>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</si>
  <si>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</si>
  <si>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</si>
  <si>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</si>
  <si>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</si>
  <si>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</si>
  <si>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</si>
  <si>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</si>
  <si>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</si>
  <si>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</si>
  <si>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</si>
  <si>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</si>
  <si>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</si>
  <si>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</si>
  <si>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</si>
  <si>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</si>
  <si>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</si>
  <si>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"SORCERER", "MAGICIAN", "OCCULT_KNIGHT", "ARCANE_SWINDLER"</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</si>
  <si>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</si>
  <si>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</si>
  <si>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</si>
  <si>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</si>
  <si>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</si>
  <si>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</si>
  <si>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</si>
  <si>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</si>
  <si>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</si>
  <si>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</si>
  <si>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</si>
  <si>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</si>
  <si>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</si>
  <si>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</si>
  <si>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</si>
  <si>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</si>
  <si>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</si>
  <si>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</si>
  <si>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</si>
  <si>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</si>
  <si>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</si>
  <si>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</si>
  <si>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</si>
  <si>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</si>
  <si>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</si>
  <si>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</si>
  <si>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</si>
  <si>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</si>
  <si>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</si>
  <si>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</si>
  <si>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</si>
  <si>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</si>
  <si>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</si>
  <si>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</si>
  <si>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</si>
  <si>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</si>
  <si>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</si>
  <si>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</si>
  <si>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</si>
  <si>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</si>
  <si>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</si>
  <si>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</si>
  <si>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</si>
  <si>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</si>
  <si>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</si>
  <si>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</si>
  <si>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</si>
  <si>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</si>
  <si>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</si>
  <si>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</si>
  <si>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</si>
  <si>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</si>
  <si>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</si>
  <si>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</si>
  <si>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</si>
  <si>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</si>
  <si>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</si>
  <si>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</si>
  <si>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Entraînement aux armes drows.</t>
  </si>
  <si>
    <t>Vous obtenez la maîtrise des rapières, des épées courtes et des arbalètes de poing</t>
  </si>
  <si>
    <t>Entraînement aux armes elfiques</t>
  </si>
  <si>
    <t>Vous obtenez la maîtrise des épées (longues et courtes) et des arcs (longs et courts).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</si>
</sst>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8">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39">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s>
  <cellStyleXfs count="2">
    <xf numFmtId="0" fontId="0" fillId="0" borderId="0"/>
    <xf numFmtId="0" fontId="5" fillId="0" borderId="0" applyNumberFormat="0" applyFill="0" applyBorder="0" applyAlignment="0" applyProtection="0"/>
  </cellStyleXfs>
  <cellXfs count="375">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8" xfId="0" applyFont="1" applyFill="1" applyBorder="1" applyAlignment="1">
      <alignment horizontal="center" vertical="top" wrapText="1"/>
    </xf>
    <xf numFmtId="164" fontId="0" fillId="0" borderId="0" xfId="0" applyNumberFormat="1"/>
    <xf numFmtId="0" fontId="0" fillId="0" borderId="0" xfId="0" applyAlignment="1"/>
    <xf numFmtId="0" fontId="34" fillId="9" borderId="0" xfId="0" applyFont="1" applyFill="1" applyAlignment="1"/>
    <xf numFmtId="0" fontId="0" fillId="0" borderId="3" xfId="0" applyBorder="1" applyAlignment="1"/>
    <xf numFmtId="0" fontId="0" fillId="0" borderId="4" xfId="0" applyBorder="1" applyAlignment="1"/>
    <xf numFmtId="0" fontId="29"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29"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5" xfId="0" applyBorder="1"/>
    <xf numFmtId="0" fontId="0" fillId="0" borderId="26" xfId="0" applyBorder="1"/>
    <xf numFmtId="0" fontId="0" fillId="0" borderId="27" xfId="0" applyBorder="1" applyAlignment="1"/>
    <xf numFmtId="0" fontId="0" fillId="0" borderId="26" xfId="0" applyFont="1" applyFill="1" applyBorder="1"/>
    <xf numFmtId="0" fontId="0" fillId="0" borderId="27" xfId="0" applyFont="1" applyFill="1" applyBorder="1" applyAlignment="1"/>
    <xf numFmtId="0" fontId="0" fillId="0" borderId="25" xfId="0" applyFill="1" applyBorder="1"/>
    <xf numFmtId="0" fontId="0" fillId="0" borderId="26" xfId="0" applyFill="1" applyBorder="1"/>
    <xf numFmtId="0" fontId="29" fillId="0" borderId="26" xfId="0" applyFont="1" applyFill="1" applyBorder="1"/>
    <xf numFmtId="0" fontId="0" fillId="0" borderId="27" xfId="0" applyFill="1" applyBorder="1" applyAlignment="1"/>
    <xf numFmtId="0" fontId="7" fillId="0" borderId="26" xfId="0" applyFont="1" applyBorder="1"/>
    <xf numFmtId="0" fontId="34" fillId="9" borderId="12" xfId="0" applyFont="1" applyFill="1" applyBorder="1" applyAlignment="1">
      <alignment horizontal="center"/>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164" fontId="7" fillId="0" borderId="0" xfId="0" applyNumberFormat="1" applyFont="1" applyBorder="1" applyAlignment="1">
      <alignment horizontal="right"/>
    </xf>
    <xf numFmtId="0" fontId="7" fillId="0" borderId="4" xfId="0" applyFont="1" applyBorder="1" applyAlignment="1">
      <alignment horizontal="left"/>
    </xf>
    <xf numFmtId="164" fontId="7" fillId="0" borderId="1" xfId="0" applyNumberFormat="1" applyFont="1" applyBorder="1" applyAlignment="1">
      <alignment horizontal="right"/>
    </xf>
    <xf numFmtId="0" fontId="7" fillId="0" borderId="5" xfId="0" applyFont="1" applyBorder="1" applyAlignment="1">
      <alignment horizontal="left"/>
    </xf>
    <xf numFmtId="0" fontId="1" fillId="6" borderId="23" xfId="0" applyFont="1" applyFill="1" applyBorder="1"/>
    <xf numFmtId="0" fontId="1" fillId="6" borderId="12" xfId="0" applyFont="1" applyFill="1" applyBorder="1"/>
    <xf numFmtId="164" fontId="0" fillId="0" borderId="0" xfId="0" applyNumberFormat="1" applyBorder="1" applyAlignment="1">
      <alignment horizontal="right"/>
    </xf>
    <xf numFmtId="0" fontId="0" fillId="0" borderId="4" xfId="0" applyBorder="1" applyAlignment="1">
      <alignment horizontal="left"/>
    </xf>
    <xf numFmtId="0" fontId="0" fillId="0" borderId="5" xfId="0" applyBorder="1" applyAlignment="1">
      <alignment horizontal="left"/>
    </xf>
    <xf numFmtId="0" fontId="0" fillId="7" borderId="4" xfId="0" applyFill="1" applyBorder="1" applyAlignment="1">
      <alignment horizontal="left"/>
    </xf>
    <xf numFmtId="164" fontId="0" fillId="0" borderId="1" xfId="0" applyNumberFormat="1" applyBorder="1" applyAlignment="1">
      <alignment horizontal="right"/>
    </xf>
    <xf numFmtId="164" fontId="0" fillId="7" borderId="0" xfId="0" applyNumberFormat="1" applyFill="1" applyBorder="1" applyAlignment="1">
      <alignment horizontal="right"/>
    </xf>
    <xf numFmtId="0" fontId="0" fillId="7" borderId="0" xfId="0" applyFill="1" applyBorder="1" applyAlignment="1">
      <alignment horizontal="left"/>
    </xf>
    <xf numFmtId="0" fontId="34" fillId="9" borderId="19" xfId="0" applyFont="1" applyFill="1" applyBorder="1" applyAlignment="1">
      <alignment horizontal="center"/>
    </xf>
    <xf numFmtId="0" fontId="34" fillId="9" borderId="12" xfId="0" applyFont="1" applyFill="1" applyBorder="1" applyAlignment="1">
      <alignment horizontal="center"/>
    </xf>
    <xf numFmtId="0" fontId="34" fillId="9" borderId="16" xfId="0" applyFont="1" applyFill="1" applyBorder="1" applyAlignment="1">
      <alignment horizontal="center"/>
    </xf>
    <xf numFmtId="0" fontId="33" fillId="9" borderId="12" xfId="0" applyFont="1" applyFill="1" applyBorder="1" applyAlignment="1">
      <alignment horizontal="center" wrapText="1"/>
    </xf>
    <xf numFmtId="0" fontId="33" fillId="9" borderId="19" xfId="0" applyFont="1" applyFill="1" applyBorder="1" applyAlignment="1">
      <alignment horizontal="center" wrapText="1"/>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xf numFmtId="0" fontId="47" fillId="0" borderId="4" xfId="0" applyFont="1" applyBorder="1" applyAlignment="1"/>
    <xf numFmtId="0" fontId="47" fillId="0" borderId="4" xfId="0" applyFont="1" applyFill="1" applyBorder="1" applyAlignment="1"/>
    <xf numFmtId="0" fontId="17" fillId="0" borderId="4" xfId="0" applyFont="1" applyBorder="1"/>
    <xf numFmtId="0" fontId="47" fillId="0" borderId="27" xfId="0" applyFont="1" applyBorder="1" applyAlignment="1"/>
    <xf numFmtId="0" fontId="7" fillId="0" borderId="4" xfId="0" applyFont="1" applyBorder="1" applyAlignment="1"/>
    <xf numFmtId="0" fontId="0" fillId="0" borderId="28" xfId="0" applyBorder="1"/>
    <xf numFmtId="0" fontId="0" fillId="0" borderId="29" xfId="0" applyBorder="1"/>
    <xf numFmtId="0" fontId="0" fillId="0" borderId="29" xfId="0" applyFill="1"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Border="1" applyAlignment="1"/>
    <xf numFmtId="0" fontId="0" fillId="0" borderId="35" xfId="0" applyBorder="1"/>
    <xf numFmtId="0" fontId="0" fillId="0" borderId="36" xfId="0" applyFill="1" applyBorder="1"/>
    <xf numFmtId="0" fontId="0" fillId="0" borderId="36" xfId="0" applyBorder="1"/>
    <xf numFmtId="0" fontId="0" fillId="0" borderId="37" xfId="0" applyBorder="1" applyAlignment="1"/>
    <xf numFmtId="0" fontId="0" fillId="0" borderId="26" xfId="0" applyBorder="1" applyAlignment="1"/>
    <xf numFmtId="0" fontId="0" fillId="0" borderId="38" xfId="0" applyBorder="1"/>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
  <sheetViews>
    <sheetView workbookViewId="0">
      <selection activeCell="A2" sqref="A2"/>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1" width="31" customWidth="1"/>
    <col min="12" max="12" width="16.42578125" customWidth="1"/>
    <col min="13" max="13" width="35.85546875" customWidth="1"/>
  </cols>
  <sheetData>
    <row r="1" spans="1:15">
      <c r="A1" s="76" t="s">
        <v>442</v>
      </c>
      <c r="B1" s="78" t="s">
        <v>3</v>
      </c>
      <c r="C1" s="78" t="s">
        <v>15</v>
      </c>
      <c r="D1" s="78" t="s">
        <v>11</v>
      </c>
      <c r="E1" s="78" t="s">
        <v>10</v>
      </c>
      <c r="F1" s="78" t="s">
        <v>6</v>
      </c>
      <c r="G1" s="78" t="s">
        <v>7</v>
      </c>
      <c r="H1" s="78" t="s">
        <v>8</v>
      </c>
      <c r="I1" s="78" t="s">
        <v>9</v>
      </c>
      <c r="J1" s="78" t="s">
        <v>430</v>
      </c>
      <c r="K1" s="139" t="s">
        <v>2010</v>
      </c>
      <c r="L1" s="139" t="s">
        <v>2747</v>
      </c>
      <c r="M1" s="181" t="s">
        <v>2791</v>
      </c>
    </row>
    <row r="2" spans="1:15">
      <c r="A2" s="84" t="s">
        <v>360</v>
      </c>
      <c r="B2" s="27" t="s">
        <v>427</v>
      </c>
      <c r="C2" s="27" t="s">
        <v>382</v>
      </c>
      <c r="D2" s="26">
        <v>0</v>
      </c>
      <c r="E2" s="23">
        <v>0</v>
      </c>
      <c r="F2" s="23">
        <v>2</v>
      </c>
      <c r="G2" s="23">
        <v>0</v>
      </c>
      <c r="H2" s="23">
        <v>0</v>
      </c>
      <c r="I2" s="23">
        <v>0</v>
      </c>
      <c r="J2" s="23">
        <v>9</v>
      </c>
      <c r="K2" s="23" t="s">
        <v>2809</v>
      </c>
      <c r="L2" s="23"/>
      <c r="M2" s="80" t="s">
        <v>2830</v>
      </c>
      <c r="O2" t="str">
        <f>""""&amp;A2&amp;""": {
 ""Id"" : """&amp;A2&amp;""",
 ""Name"" : """&amp;B2&amp;""",
 ""OV"" : """&amp;C2&amp;""",
 ""Strength"" : "&amp;D2&amp;",
 ""Constitution"" : "&amp;E2&amp;",
 ""Dexterity"" : "&amp;F2&amp;",
 ""Intelligence"" : "&amp;G2&amp;",
 ""Wisdom"" : "&amp;H2&amp;",
 ""Charisma"" : "&amp;I2&amp;",
 ""Speed"" : "&amp;SUBSTITUTE(J2,",",".")&amp;",
 ""Languages"" : ["&amp;K2&amp;"],
 ""Resistances"" : ["&amp;L2&amp;"],
 ""SaveAdvantages"" : ["&amp;M2&amp;"]
  }"</f>
        <v>"ELF": {
 "Id" : "ELF",
 "Name" : "Elfe",
 "OV" : "Elf",
 "Strength" : 0,
 "Constitution" : 0,
 "Dexterity" : 2,
 "Intelligence" : 0,
 "Wisdom" : 0,
 "Charisma" : 0,
 "Speed" : 9,
 "Languages" : ["COMMON", "ELVISH"],
 "Resistances" : [],
 "SaveAdvantages" : ["CHARME"]
  }</v>
      </c>
    </row>
    <row r="3" spans="1:15">
      <c r="A3" s="79" t="s">
        <v>4</v>
      </c>
      <c r="B3" s="71" t="s">
        <v>383</v>
      </c>
      <c r="C3" s="71" t="s">
        <v>383</v>
      </c>
      <c r="D3" s="25">
        <v>0</v>
      </c>
      <c r="E3" s="22">
        <v>0</v>
      </c>
      <c r="F3" s="22">
        <v>2</v>
      </c>
      <c r="G3" s="22">
        <v>0</v>
      </c>
      <c r="H3" s="22">
        <v>0</v>
      </c>
      <c r="I3" s="22">
        <v>0</v>
      </c>
      <c r="J3" s="22">
        <v>7.5</v>
      </c>
      <c r="K3" s="22" t="s">
        <v>2811</v>
      </c>
      <c r="L3" s="22"/>
      <c r="M3" s="81" t="s">
        <v>2831</v>
      </c>
      <c r="O3" t="str">
        <f t="shared" ref="O3:O13" si="0">""""&amp;A3&amp;""": {
 ""Id"" : """&amp;A3&amp;""",
 ""Name"" : """&amp;B3&amp;""",
 ""OV"" : """&amp;C3&amp;""",
 ""Strength"" : "&amp;D3&amp;",
 ""Constitution"" : "&amp;E3&amp;",
 ""Dexterity"" : "&amp;F3&amp;",
 ""Intelligence"" : "&amp;G3&amp;",
 ""Wisdom"" : "&amp;H3&amp;",
 ""Charisma"" : "&amp;I3&amp;",
 ""Speed"" : "&amp;SUBSTITUTE(J3,",",".")&amp;",
 ""Languages"" : ["&amp;K3&amp;"],
 ""Resistances"" : ["&amp;L3&amp;"],
 ""SaveAdvantages"" : ["&amp;M3&amp;"]
  }"</f>
        <v>"HALFELIN": {
 "Id" : "HALFELIN",
 "Name" : "Halfelin",
 "OV" : "Halfelin",
 "Strength" : 0,
 "Constitution" : 0,
 "Dexterity" : 2,
 "Intelligence" : 0,
 "Wisdom" : 0,
 "Charisma" : 0,
 "Speed" : 7.5,
 "Languages" : ["COMMON", "HALFELIN"],
 "Resistances" : [],
 "SaveAdvantages" : ["FEAR"]
  }</v>
      </c>
    </row>
    <row r="4" spans="1:15">
      <c r="A4" s="84" t="s">
        <v>361</v>
      </c>
      <c r="B4" s="27" t="s">
        <v>395</v>
      </c>
      <c r="C4" s="27" t="s">
        <v>384</v>
      </c>
      <c r="D4" s="26">
        <v>1</v>
      </c>
      <c r="E4" s="23">
        <v>1</v>
      </c>
      <c r="F4" s="23">
        <v>1</v>
      </c>
      <c r="G4" s="23">
        <v>1</v>
      </c>
      <c r="H4" s="23">
        <v>1</v>
      </c>
      <c r="I4" s="23">
        <v>1</v>
      </c>
      <c r="J4" s="23">
        <v>9</v>
      </c>
      <c r="K4" s="23" t="s">
        <v>2801</v>
      </c>
      <c r="L4" s="23"/>
      <c r="M4" s="80"/>
      <c r="O4" t="str">
        <f t="shared" si="0"/>
        <v>"HUMAN": {
 "Id" : "HUMAN",
 "Name" : "Humain",
 "OV" : "Human",
 "Strength" : 1,
 "Constitution" : 1,
 "Dexterity" : 1,
 "Intelligence" : 1,
 "Wisdom" : 1,
 "Charisma" : 1,
 "Speed" : 9,
 "Languages" : ["COMMON"],
 "Resistances" : [],
 "SaveAdvantages" : []
  }</v>
      </c>
    </row>
    <row r="5" spans="1:15">
      <c r="A5" s="79" t="s">
        <v>362</v>
      </c>
      <c r="B5" s="71" t="s">
        <v>396</v>
      </c>
      <c r="C5" s="71" t="s">
        <v>385</v>
      </c>
      <c r="D5" s="25">
        <v>0</v>
      </c>
      <c r="E5" s="22">
        <v>2</v>
      </c>
      <c r="F5" s="22">
        <v>0</v>
      </c>
      <c r="G5" s="22">
        <v>0</v>
      </c>
      <c r="H5" s="22">
        <v>0</v>
      </c>
      <c r="I5" s="22">
        <v>0</v>
      </c>
      <c r="J5" s="22">
        <v>7.5</v>
      </c>
      <c r="K5" s="22" t="s">
        <v>2810</v>
      </c>
      <c r="L5" s="22" t="s">
        <v>2829</v>
      </c>
      <c r="M5" s="81" t="s">
        <v>2829</v>
      </c>
      <c r="O5" t="str">
        <f t="shared" si="0"/>
        <v>"DWARF": {
 "Id" : "DWARF",
 "Name" : "Nain",
 "OV" : "Dwarf",
 "Strength" : 0,
 "Constitution" : 2,
 "Dexterity" : 0,
 "Intelligence" : 0,
 "Wisdom" : 0,
 "Charisma" : 0,
 "Speed" : 7.5,
 "Languages" : ["DWARF"],
 "Resistances" : ["POISON"],
 "SaveAdvantages" : ["POISON"]
  }</v>
      </c>
    </row>
    <row r="6" spans="1:15">
      <c r="A6" s="84" t="s">
        <v>363</v>
      </c>
      <c r="B6" s="27" t="s">
        <v>397</v>
      </c>
      <c r="C6" s="27" t="s">
        <v>386</v>
      </c>
      <c r="D6" s="26">
        <v>0</v>
      </c>
      <c r="E6" s="23">
        <v>0</v>
      </c>
      <c r="F6" s="23">
        <v>0</v>
      </c>
      <c r="G6" s="23">
        <v>0</v>
      </c>
      <c r="H6" s="23">
        <v>0</v>
      </c>
      <c r="I6" s="23">
        <v>2</v>
      </c>
      <c r="J6" s="23">
        <v>9</v>
      </c>
      <c r="K6" s="23" t="s">
        <v>2809</v>
      </c>
      <c r="L6" s="23"/>
      <c r="M6" s="80"/>
      <c r="O6" t="str">
        <f t="shared" si="0"/>
        <v>"HALF_ELF": {
 "Id" : "HALF_ELF",
 "Name" : "Demi-Elfe",
 "OV" : "Half-Elf",
 "Strength" : 0,
 "Constitution" : 0,
 "Dexterity" : 0,
 "Intelligence" : 0,
 "Wisdom" : 0,
 "Charisma" : 2,
 "Speed" : 9,
 "Languages" : ["COMMON", "ELVISH"],
 "Resistances" : [],
 "SaveAdvantages" : []
  }</v>
      </c>
    </row>
    <row r="7" spans="1:15">
      <c r="A7" s="79" t="s">
        <v>364</v>
      </c>
      <c r="B7" s="71" t="s">
        <v>398</v>
      </c>
      <c r="C7" s="71" t="s">
        <v>387</v>
      </c>
      <c r="D7" s="25">
        <v>2</v>
      </c>
      <c r="E7" s="22">
        <v>1</v>
      </c>
      <c r="F7" s="22">
        <v>0</v>
      </c>
      <c r="G7" s="22">
        <v>0</v>
      </c>
      <c r="H7" s="22">
        <v>0</v>
      </c>
      <c r="I7" s="22">
        <v>0</v>
      </c>
      <c r="J7" s="22">
        <v>9</v>
      </c>
      <c r="K7" s="22" t="s">
        <v>2808</v>
      </c>
      <c r="L7" s="22"/>
      <c r="M7" s="81"/>
      <c r="O7" t="str">
        <f t="shared" si="0"/>
        <v>"HALF_ORC": {
 "Id" : "HALF_ORC",
 "Name" : "Demi-Orque",
 "OV" : "Half-Orc",
 "Strength" : 2,
 "Constitution" : 1,
 "Dexterity" : 0,
 "Intelligence" : 0,
 "Wisdom" : 0,
 "Charisma" : 0,
 "Speed" : 9,
 "Languages" : ["COMMON", "ORC"],
 "Resistances" : [],
 "SaveAdvantages" : []
  }</v>
      </c>
    </row>
    <row r="8" spans="1:15">
      <c r="A8" s="84" t="s">
        <v>365</v>
      </c>
      <c r="B8" s="27" t="s">
        <v>399</v>
      </c>
      <c r="C8" s="27" t="s">
        <v>388</v>
      </c>
      <c r="D8" s="26">
        <v>2</v>
      </c>
      <c r="E8" s="23">
        <v>0</v>
      </c>
      <c r="F8" s="23">
        <v>0</v>
      </c>
      <c r="G8" s="23">
        <v>0</v>
      </c>
      <c r="H8" s="23">
        <v>0</v>
      </c>
      <c r="I8" s="23">
        <v>1</v>
      </c>
      <c r="J8" s="23">
        <v>9</v>
      </c>
      <c r="K8" s="23" t="s">
        <v>2807</v>
      </c>
      <c r="L8" s="23"/>
      <c r="M8" s="80"/>
      <c r="O8" t="str">
        <f t="shared" si="0"/>
        <v>"DRAGON_BORN": {
 "Id" : "DRAGON_BORN",
 "Name" : "Drakéide",
 "OV" : "Dragon Born",
 "Strength" : 2,
 "Constitution" : 0,
 "Dexterity" : 0,
 "Intelligence" : 0,
 "Wisdom" : 0,
 "Charisma" : 1,
 "Speed" : 9,
 "Languages" : ["COMMON", "DRACONIC"],
 "Resistances" : [],
 "SaveAdvantages" : []
  }</v>
      </c>
    </row>
    <row r="9" spans="1:15">
      <c r="A9" s="79" t="s">
        <v>5</v>
      </c>
      <c r="B9" s="71" t="s">
        <v>389</v>
      </c>
      <c r="C9" s="71" t="s">
        <v>389</v>
      </c>
      <c r="D9" s="25">
        <v>0</v>
      </c>
      <c r="E9" s="22">
        <v>0</v>
      </c>
      <c r="F9" s="22">
        <v>0</v>
      </c>
      <c r="G9" s="22">
        <v>2</v>
      </c>
      <c r="H9" s="22">
        <v>0</v>
      </c>
      <c r="I9" s="22">
        <v>0</v>
      </c>
      <c r="J9" s="22">
        <v>7.5</v>
      </c>
      <c r="K9" s="22" t="s">
        <v>2806</v>
      </c>
      <c r="L9" s="22"/>
      <c r="M9" s="81" t="s">
        <v>2832</v>
      </c>
      <c r="O9" t="str">
        <f t="shared" si="0"/>
        <v>"GNOME": {
 "Id" : "GNOME",
 "Name" : "Gnome",
 "OV" : "Gnome",
 "Strength" : 0,
 "Constitution" : 0,
 "Dexterity" : 0,
 "Intelligence" : 2,
 "Wisdom" : 0,
 "Charisma" : 0,
 "Speed" : 7.5,
 "Languages" : ["COMMON", "GNOME"],
 "Resistances" : [],
 "SaveAdvantages" : ["INT", "SAG", "CHA"]
  }</v>
      </c>
    </row>
    <row r="10" spans="1:15">
      <c r="A10" s="84" t="s">
        <v>366</v>
      </c>
      <c r="B10" s="27" t="s">
        <v>400</v>
      </c>
      <c r="C10" s="27" t="s">
        <v>390</v>
      </c>
      <c r="D10" s="26">
        <v>0</v>
      </c>
      <c r="E10" s="23">
        <v>0</v>
      </c>
      <c r="F10" s="23">
        <v>0</v>
      </c>
      <c r="G10" s="23">
        <v>1</v>
      </c>
      <c r="H10" s="23">
        <v>0</v>
      </c>
      <c r="I10" s="23">
        <v>2</v>
      </c>
      <c r="J10" s="23">
        <v>9</v>
      </c>
      <c r="K10" s="23" t="s">
        <v>2805</v>
      </c>
      <c r="L10" s="23"/>
      <c r="M10" s="80"/>
      <c r="O10" t="str">
        <f t="shared" si="0"/>
        <v>"TIEFFLING": {
 "Id" : "TIEFFLING",
 "Name" : "Tieffelin",
 "OV" : "Tieffling",
 "Strength" : 0,
 "Constitution" : 0,
 "Dexterity" : 0,
 "Intelligence" : 1,
 "Wisdom" : 0,
 "Charisma" : 2,
 "Speed" : 9,
 "Languages" : ["COMMON", "INFERNAL"],
 "Resistances" : [],
 "SaveAdvantages" : []
  }</v>
      </c>
    </row>
    <row r="11" spans="1:15">
      <c r="A11" s="79" t="s">
        <v>367</v>
      </c>
      <c r="B11" s="71" t="s">
        <v>401</v>
      </c>
      <c r="C11" s="71" t="s">
        <v>391</v>
      </c>
      <c r="D11" s="25">
        <v>0</v>
      </c>
      <c r="E11" s="22">
        <v>0</v>
      </c>
      <c r="F11" s="22">
        <v>2</v>
      </c>
      <c r="G11" s="22">
        <v>0</v>
      </c>
      <c r="H11" s="22">
        <v>1</v>
      </c>
      <c r="I11" s="22">
        <v>0</v>
      </c>
      <c r="J11" s="22">
        <v>7.5</v>
      </c>
      <c r="K11" s="22" t="s">
        <v>2802</v>
      </c>
      <c r="L11" s="22"/>
      <c r="M11" s="81"/>
      <c r="O11" t="str">
        <f t="shared" si="0"/>
        <v>"AARAKOCRA": {
 "Id" : "AARAKOCRA",
 "Name" : "Aarakocra *",
 "OV" : "Aarakocra",
 "Strength" : 0,
 "Constitution" : 0,
 "Dexterity" : 2,
 "Intelligence" : 0,
 "Wisdom" : 1,
 "Charisma" : 0,
 "Speed" : 7.5,
 "Languages" : ["COMMON", "AARAKOCRA", "AIR"],
 "Resistances" : [],
 "SaveAdvantages" : []
  }</v>
      </c>
    </row>
    <row r="12" spans="1:15">
      <c r="A12" s="84" t="s">
        <v>368</v>
      </c>
      <c r="B12" s="27" t="s">
        <v>402</v>
      </c>
      <c r="C12" s="27" t="s">
        <v>392</v>
      </c>
      <c r="D12" s="26">
        <v>0</v>
      </c>
      <c r="E12" s="23">
        <v>2</v>
      </c>
      <c r="F12" s="23">
        <v>0</v>
      </c>
      <c r="G12" s="23">
        <v>0</v>
      </c>
      <c r="H12" s="23">
        <v>0</v>
      </c>
      <c r="I12" s="23">
        <v>0</v>
      </c>
      <c r="J12" s="23">
        <v>9</v>
      </c>
      <c r="K12" s="23" t="s">
        <v>2804</v>
      </c>
      <c r="L12" s="23"/>
      <c r="M12" s="80"/>
      <c r="O12" t="str">
        <f t="shared" si="0"/>
        <v>"GENASI": {
 "Id" : "GENASI",
 "Name" : "Génasi *",
 "OV" : "Genasi",
 "Strength" : 0,
 "Constitution" : 2,
 "Dexterity" : 0,
 "Intelligence" : 0,
 "Wisdom" : 0,
 "Charisma" : 0,
 "Speed" : 9,
 "Languages" : ["COMMON", "PRIMARY"],
 "Resistances" : [],
 "SaveAdvantages" : []
  }</v>
      </c>
    </row>
    <row r="13" spans="1:15">
      <c r="A13" s="212" t="s">
        <v>370</v>
      </c>
      <c r="B13" s="133" t="s">
        <v>404</v>
      </c>
      <c r="C13" s="133" t="s">
        <v>394</v>
      </c>
      <c r="D13" s="213">
        <v>2</v>
      </c>
      <c r="E13" s="214">
        <v>1</v>
      </c>
      <c r="F13" s="214">
        <v>0</v>
      </c>
      <c r="G13" s="214">
        <v>0</v>
      </c>
      <c r="H13" s="214">
        <v>0</v>
      </c>
      <c r="I13" s="214">
        <v>0</v>
      </c>
      <c r="J13" s="214">
        <v>9</v>
      </c>
      <c r="K13" s="214" t="s">
        <v>2803</v>
      </c>
      <c r="L13" s="214"/>
      <c r="M13" s="217"/>
      <c r="O13" t="str">
        <f t="shared" si="0"/>
        <v>"GOLIATH": {
 "Id" : "GOLIATH",
 "Name" : "Goliath *",
 "OV" : "Goliath",
 "Strength" : 2,
 "Constitution" : 1,
 "Dexterity" : 0,
 "Intelligence" : 0,
 "Wisdom" : 0,
 "Charisma" : 0,
 "Speed" : 9,
 "Languages" : ["COMMON", "GIANT"],
 "Resistances" : [],
 "SaveAdvantages" : []
  }</v>
      </c>
    </row>
    <row r="15" spans="1:15">
      <c r="O15" t="str">
        <f>CONCATENATE(O2,",
",O3,",
",O4,",
",O5,",
",O6,",
",O7,",
",O8,",
",O9,",
",O10,",
",O11,",
",O12,",
",O13)</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
  <sheetViews>
    <sheetView workbookViewId="0">
      <selection activeCell="B13" sqref="B13"/>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4" width="19.5703125" customWidth="1"/>
    <col min="15" max="15" width="30.28515625" customWidth="1"/>
    <col min="16" max="16" width="10" customWidth="1"/>
  </cols>
  <sheetData>
    <row r="1" spans="1:17">
      <c r="A1" s="76" t="s">
        <v>432</v>
      </c>
      <c r="B1" s="77" t="s">
        <v>442</v>
      </c>
      <c r="C1" s="78" t="s">
        <v>431</v>
      </c>
      <c r="D1" s="78" t="s">
        <v>15</v>
      </c>
      <c r="E1" s="78" t="s">
        <v>11</v>
      </c>
      <c r="F1" s="78" t="s">
        <v>10</v>
      </c>
      <c r="G1" s="78" t="s">
        <v>6</v>
      </c>
      <c r="H1" s="78" t="s">
        <v>7</v>
      </c>
      <c r="I1" s="78" t="s">
        <v>8</v>
      </c>
      <c r="J1" s="78" t="s">
        <v>9</v>
      </c>
      <c r="K1" s="78" t="s">
        <v>430</v>
      </c>
      <c r="L1" s="139" t="s">
        <v>2010</v>
      </c>
      <c r="M1" s="139" t="s">
        <v>2747</v>
      </c>
      <c r="N1" s="139" t="s">
        <v>2791</v>
      </c>
      <c r="O1" s="181" t="s">
        <v>2684</v>
      </c>
      <c r="P1" s="93"/>
    </row>
    <row r="2" spans="1:17">
      <c r="A2" s="99" t="s">
        <v>360</v>
      </c>
      <c r="B2" s="129" t="s">
        <v>435</v>
      </c>
      <c r="C2" s="97" t="s">
        <v>433</v>
      </c>
      <c r="D2" s="97" t="s">
        <v>434</v>
      </c>
      <c r="E2" s="130">
        <v>0</v>
      </c>
      <c r="F2" s="98">
        <v>0</v>
      </c>
      <c r="G2" s="98">
        <v>0</v>
      </c>
      <c r="H2" s="98">
        <v>1</v>
      </c>
      <c r="I2" s="98">
        <v>0</v>
      </c>
      <c r="J2" s="98">
        <v>0</v>
      </c>
      <c r="K2" s="211">
        <v>0</v>
      </c>
      <c r="L2" s="205"/>
      <c r="M2" s="205"/>
      <c r="N2" s="205"/>
      <c r="O2" s="141"/>
      <c r="P2" s="89"/>
      <c r="Q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["&amp;SUBSTITUTE(M2,",",".")&amp;"],
 ""ArmorCategories"" : ["&amp;'Sous-races'!O2&amp;"]
  }"</f>
        <v>"HIGH_ELF": {
 "Id" : "HIGH_ELF",
 "Race" : "ELF",
 "Name" : "Haut-Elfe",
 "OV" : "High-Elf",
 "Strength" : 0,
 "Constitution" : 0,
 "Dexterity" : 0,
 "Intelligence" : 1,
 "Wisdom" : 0,
 "Charisma" : 0,
 "Speed" : 0,
 "Languages" : [],
 "Resistances" : [],
 "SaveAdvantages" : [],
 "ArmorCategories" : []
  }</v>
      </c>
    </row>
    <row r="3" spans="1:17">
      <c r="A3" s="79" t="s">
        <v>360</v>
      </c>
      <c r="B3" s="86" t="s">
        <v>438</v>
      </c>
      <c r="C3" s="87" t="s">
        <v>436</v>
      </c>
      <c r="D3" s="87" t="s">
        <v>437</v>
      </c>
      <c r="E3" s="88">
        <v>0</v>
      </c>
      <c r="F3" s="89">
        <v>0</v>
      </c>
      <c r="G3" s="89">
        <v>0</v>
      </c>
      <c r="H3" s="89">
        <v>0</v>
      </c>
      <c r="I3" s="89">
        <v>1</v>
      </c>
      <c r="J3" s="89">
        <v>0</v>
      </c>
      <c r="K3" s="206">
        <v>10.5</v>
      </c>
      <c r="L3" s="206"/>
      <c r="M3" s="206"/>
      <c r="N3" s="206"/>
      <c r="O3" s="142"/>
      <c r="P3" s="89"/>
      <c r="Q3" t="str">
        <f>""""&amp;B3&amp;""":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["&amp;SUBSTITUTE(M3,",",".")&amp;"],
 ""ArmorCategories"" : ["&amp;'Sous-races'!O3&amp;"]
  }"</f>
        <v>"WOODEN_ELF": {
 "Id" : "WOODEN_ELF",
 "Race" : "ELF",
 "Name" : "Elfe des bois",
 "OV" : "Wooden Elf",
 "Strength" : 0,
 "Constitution" : 0,
 "Dexterity" : 0,
 "Intelligence" : 0,
 "Wisdom" : 1,
 "Charisma" : 0,
 "Speed" : 10.5,
 "Languages" : [],
 "Resistances" : [],
 "SaveAdvantages" : [],
 "ArmorCategories" : []
  }</v>
      </c>
    </row>
    <row r="4" spans="1:17">
      <c r="A4" s="84" t="s">
        <v>360</v>
      </c>
      <c r="B4" s="85" t="s">
        <v>441</v>
      </c>
      <c r="C4" s="27" t="s">
        <v>440</v>
      </c>
      <c r="D4" s="27" t="s">
        <v>439</v>
      </c>
      <c r="E4" s="26">
        <v>0</v>
      </c>
      <c r="F4" s="23">
        <v>0</v>
      </c>
      <c r="G4" s="23">
        <v>0</v>
      </c>
      <c r="H4" s="23">
        <v>0</v>
      </c>
      <c r="I4" s="23">
        <v>1</v>
      </c>
      <c r="J4" s="23">
        <v>0</v>
      </c>
      <c r="K4" s="205">
        <v>0</v>
      </c>
      <c r="L4" s="205"/>
      <c r="M4" s="205"/>
      <c r="N4" s="205"/>
      <c r="O4" s="141"/>
      <c r="P4" s="89"/>
      <c r="Q4" t="str">
        <f>""""&amp;B4&amp;""": {
 ""Id"" : """&amp;B4&amp;""",
 ""Race"" : """&amp;A4&amp;""",
 ""Name"" : """&amp;C4&amp;""",
 ""OV"" : """&amp;D4&amp;""",
 ""Strength"" : "&amp;E4&amp;",
 ""Constitution"" : "&amp;F4&amp;",
 ""Dexterity"" : "&amp;G4&amp;",
 ""Intelligence"" : "&amp;H4&amp;",
 ""Wisdom"" : "&amp;I4&amp;",
 ""Charisma"" : "&amp;J4&amp;",
 ""Speed"" : "&amp;SUBSTITUTE(K4,",",".")&amp;",
 ""Languages"" : ["&amp;L4&amp;"],
 ""Resistances"" : ["&amp;SUBSTITUTE(M4,",",".")&amp;"],
 ""SaveAdvantages"" : ["&amp;SUBSTITUTE(M4,",",".")&amp;"],
 ""ArmorCategories"" : ["&amp;'Sous-races'!O4&amp;"]
  }"</f>
        <v>"DROW": {
 "Id" : "DROW",
 "Race" : "ELF",
 "Name" : "Elfe noir",
 "OV" : "Drow",
 "Strength" : 0,
 "Constitution" : 0,
 "Dexterity" : 0,
 "Intelligence" : 0,
 "Wisdom" : 1,
 "Charisma" : 0,
 "Speed" : 0,
 "Languages" : [],
 "Resistances" : [],
 "SaveAdvantages" : [],
 "ArmorCategories" : []
  }</v>
      </c>
    </row>
    <row r="5" spans="1:17">
      <c r="A5" s="79" t="s">
        <v>4</v>
      </c>
      <c r="B5" s="18" t="s">
        <v>445</v>
      </c>
      <c r="C5" s="71" t="s">
        <v>443</v>
      </c>
      <c r="D5" s="71" t="s">
        <v>444</v>
      </c>
      <c r="E5" s="25">
        <v>0</v>
      </c>
      <c r="F5" s="22">
        <v>0</v>
      </c>
      <c r="G5" s="22">
        <v>0</v>
      </c>
      <c r="H5" s="22">
        <v>0</v>
      </c>
      <c r="I5" s="22">
        <v>0</v>
      </c>
      <c r="J5" s="22">
        <v>1</v>
      </c>
      <c r="K5" s="207">
        <v>0</v>
      </c>
      <c r="L5" s="207"/>
      <c r="M5" s="207"/>
      <c r="N5" s="207"/>
      <c r="O5" s="142"/>
      <c r="P5" s="89"/>
      <c r="Q5" t="str">
        <f>""""&amp;B5&amp;""": {
 ""Id"" : """&amp;B5&amp;""",
 ""Race"" : """&amp;A5&amp;""",
 ""Name"" : """&amp;C5&amp;""",
 ""OV"" : """&amp;D5&amp;""",
 ""Strength"" : "&amp;E5&amp;",
 ""Constitution"" : "&amp;F5&amp;",
 ""Dexterity"" : "&amp;G5&amp;",
 ""Intelligence"" : "&amp;H5&amp;",
 ""Wisdom"" : "&amp;I5&amp;",
 ""Charisma"" : "&amp;J5&amp;",
 ""Speed"" : "&amp;SUBSTITUTE(K5,",",".")&amp;",
 ""Languages"" : ["&amp;L5&amp;"],
 ""Resistances"" : ["&amp;SUBSTITUTE(M5,",",".")&amp;"],
 ""SaveAdvantages"" : ["&amp;SUBSTITUTE(M5,",",".")&amp;"],
 ""ArmorCategories"" : ["&amp;'Sous-races'!O5&amp;"]
  }"</f>
        <v>"LIGHT_FOOT_HALFELIN": {
 "Id" : "LIGHT_FOOT_HALFELIN",
 "Race" : "HALFELIN",
 "Name" : "Halfelin pied-léger",
 "OV" : "Light-foot Halfelin",
 "Strength" : 0,
 "Constitution" : 0,
 "Dexterity" : 0,
 "Intelligence" : 0,
 "Wisdom" : 0,
 "Charisma" : 1,
 "Speed" : 0,
 "Languages" : [],
 "Resistances" : [],
 "SaveAdvantages" : [],
 "ArmorCategories" : []
  }</v>
      </c>
    </row>
    <row r="6" spans="1:17">
      <c r="A6" s="84" t="s">
        <v>4</v>
      </c>
      <c r="B6" s="85" t="s">
        <v>446</v>
      </c>
      <c r="C6" s="27" t="s">
        <v>447</v>
      </c>
      <c r="D6" s="27" t="s">
        <v>448</v>
      </c>
      <c r="E6" s="94">
        <v>0</v>
      </c>
      <c r="F6" s="95">
        <v>1</v>
      </c>
      <c r="G6" s="95">
        <v>0</v>
      </c>
      <c r="H6" s="95">
        <v>0</v>
      </c>
      <c r="I6" s="95">
        <v>0</v>
      </c>
      <c r="J6" s="95">
        <v>0</v>
      </c>
      <c r="K6" s="208">
        <v>0</v>
      </c>
      <c r="L6" s="208"/>
      <c r="M6" s="208" t="s">
        <v>2829</v>
      </c>
      <c r="N6" s="208" t="s">
        <v>2829</v>
      </c>
      <c r="O6" s="141"/>
      <c r="P6" s="89"/>
      <c r="Q6" t="str">
        <f>""""&amp;B6&amp;""": {
 ""Id"" : """&amp;B6&amp;""",
 ""Race"" : """&amp;A6&amp;""",
 ""Name"" : """&amp;C6&amp;""",
 ""OV"" : """&amp;D6&amp;""",
 ""Strength"" : "&amp;E6&amp;",
 ""Constitution"" : "&amp;F6&amp;",
 ""Dexterity"" : "&amp;G6&amp;",
 ""Intelligence"" : "&amp;H6&amp;",
 ""Wisdom"" : "&amp;I6&amp;",
 ""Charisma"" : "&amp;J6&amp;",
 ""Speed"" : "&amp;SUBSTITUTE(K6,",",".")&amp;",
 ""Languages"" : ["&amp;L6&amp;"],
 ""Resistances"" : ["&amp;SUBSTITUTE(M6,",",".")&amp;"],
 ""SaveAdvantages"" : ["&amp;SUBSTITUTE(M6,",",".")&amp;"],
 ""ArmorCategories"" : ["&amp;'Sous-races'!O6&amp;"]
  }"</f>
        <v>"ROBUST_HALFELIN": {
 "Id" : "ROBUST_HALFELIN",
 "Race" : "HALFELIN",
 "Name" : "Halfelin Robuste",
 "OV" : "Robust Halfelin",
 "Strength" : 0,
 "Constitution" : 1,
 "Dexterity" : 0,
 "Intelligence" : 0,
 "Wisdom" : 0,
 "Charisma" : 0,
 "Speed" : 0,
 "Languages" : [],
 "Resistances" : ["POISON"],
 "SaveAdvantages" : ["POISON"],
 "ArmorCategories" : []
  }</v>
      </c>
    </row>
    <row r="7" spans="1:17">
      <c r="A7" s="79" t="s">
        <v>362</v>
      </c>
      <c r="B7" s="18" t="s">
        <v>456</v>
      </c>
      <c r="C7" s="71" t="s">
        <v>449</v>
      </c>
      <c r="D7" s="71" t="s">
        <v>453</v>
      </c>
      <c r="E7" s="25">
        <v>0</v>
      </c>
      <c r="F7" s="22">
        <v>0</v>
      </c>
      <c r="G7" s="22">
        <v>0</v>
      </c>
      <c r="H7" s="22">
        <v>0</v>
      </c>
      <c r="I7" s="22">
        <v>1</v>
      </c>
      <c r="J7" s="22">
        <v>0</v>
      </c>
      <c r="K7" s="207">
        <v>0</v>
      </c>
      <c r="L7" s="207"/>
      <c r="M7" s="207"/>
      <c r="N7" s="207"/>
      <c r="O7" s="142"/>
      <c r="P7" s="89"/>
      <c r="Q7" t="str">
        <f>""""&amp;B7&amp;""": {
 ""Id"" : """&amp;B7&amp;""",
 ""Race"" : """&amp;A7&amp;""",
 ""Name"" : """&amp;C7&amp;""",
 ""OV"" : """&amp;D7&amp;""",
 ""Strength"" : "&amp;E7&amp;",
 ""Constitution"" : "&amp;F7&amp;",
 ""Dexterity"" : "&amp;G7&amp;",
 ""Intelligence"" : "&amp;H7&amp;",
 ""Wisdom"" : "&amp;I7&amp;",
 ""Charisma"" : "&amp;J7&amp;",
 ""Speed"" : "&amp;SUBSTITUTE(K7,",",".")&amp;",
 ""Languages"" : ["&amp;L7&amp;"],
 ""Resistances"" : ["&amp;SUBSTITUTE(M7,",",".")&amp;"],
 ""SaveAdvantages"" : ["&amp;SUBSTITUTE(M7,",",".")&amp;"],
 ""ArmorCategories"" : ["&amp;'Sous-races'!O7&amp;"]
  }"</f>
        <v>"HILLS_DWARF": {
 "Id" : "HILLS_DWARF",
 "Race" : "DWARF",
 "Name" : "Nain des collines",
 "OV" : "Hills Dwarf",
 "Strength" : 0,
 "Constitution" : 0,
 "Dexterity" : 0,
 "Intelligence" : 0,
 "Wisdom" : 1,
 "Charisma" : 0,
 "Speed" : 0,
 "Languages" : [],
 "Resistances" : [],
 "SaveAdvantages" : [],
 "ArmorCategories" : []
  }</v>
      </c>
    </row>
    <row r="8" spans="1:17">
      <c r="A8" s="84" t="s">
        <v>362</v>
      </c>
      <c r="B8" s="85" t="s">
        <v>455</v>
      </c>
      <c r="C8" s="27" t="s">
        <v>450</v>
      </c>
      <c r="D8" s="27" t="s">
        <v>454</v>
      </c>
      <c r="E8" s="94">
        <v>2</v>
      </c>
      <c r="F8" s="95">
        <v>0</v>
      </c>
      <c r="G8" s="95">
        <v>0</v>
      </c>
      <c r="H8" s="95">
        <v>0</v>
      </c>
      <c r="I8" s="95">
        <v>0</v>
      </c>
      <c r="J8" s="95">
        <v>0</v>
      </c>
      <c r="K8" s="208">
        <v>0</v>
      </c>
      <c r="L8" s="208"/>
      <c r="M8" s="208"/>
      <c r="N8" s="208"/>
      <c r="O8" s="141" t="s">
        <v>2780</v>
      </c>
      <c r="P8" s="89"/>
      <c r="Q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["&amp;SUBSTITUTE(M8,",",".")&amp;"],
 ""ArmorCategories"" : ["&amp;'Sous-races'!O8&amp;"]
  }"</f>
        <v>"MONTAINS_DWARF": {
 "Id" : "MONTAINS_DWARF",
 "Race" : "DWARF",
 "Name" : "Nain des montagnes",
 "OV" : "Mountains Dwarf",
 "Strength" : 2,
 "Constitution" : 0,
 "Dexterity" : 0,
 "Intelligence" : 0,
 "Wisdom" : 0,
 "Charisma" : 0,
 "Speed" : 0,
 "Languages" : [],
 "Resistances" : [],
 "SaveAdvantages" : [],
 "ArmorCategories" : ["1_LIGHT", "2_MID"]
  }</v>
      </c>
    </row>
    <row r="9" spans="1:17">
      <c r="A9" s="79" t="s">
        <v>5</v>
      </c>
      <c r="B9" s="18" t="s">
        <v>457</v>
      </c>
      <c r="C9" s="71" t="s">
        <v>451</v>
      </c>
      <c r="D9" s="71" t="s">
        <v>452</v>
      </c>
      <c r="E9" s="25">
        <v>0</v>
      </c>
      <c r="F9" s="22">
        <v>0</v>
      </c>
      <c r="G9" s="22">
        <v>1</v>
      </c>
      <c r="H9" s="22">
        <v>0</v>
      </c>
      <c r="I9" s="22">
        <v>0</v>
      </c>
      <c r="J9" s="22">
        <v>0</v>
      </c>
      <c r="K9" s="207">
        <v>0</v>
      </c>
      <c r="L9" s="207"/>
      <c r="M9" s="207"/>
      <c r="N9" s="207"/>
      <c r="O9" s="142"/>
      <c r="P9" s="89"/>
      <c r="Q9" t="str">
        <f>""""&amp;B9&amp;""": {
 ""Id"" : """&amp;B9&amp;""",
 ""Race"" : """&amp;A9&amp;""",
 ""Name"" : """&amp;C9&amp;""",
 ""OV"" : """&amp;D9&amp;""",
 ""Strength"" : "&amp;E9&amp;",
 ""Constitution"" : "&amp;F9&amp;",
 ""Dexterity"" : "&amp;G9&amp;",
 ""Intelligence"" : "&amp;H9&amp;",
 ""Wisdom"" : "&amp;I9&amp;",
 ""Charisma"" : "&amp;J9&amp;",
 ""Speed"" : "&amp;SUBSTITUTE(K9,",",".")&amp;",
 ""Languages"" : ["&amp;L9&amp;"],
 ""Resistances"" : ["&amp;SUBSTITUTE(M9,",",".")&amp;"],
 ""SaveAdvantages"" : ["&amp;SUBSTITUTE(M9,",",".")&amp;"],
 ""ArmorCategories"" : ["&amp;'Sous-races'!O9&amp;"]
  }"</f>
        <v>"FORESTS_GNOME": {
 "Id" : "FORESTS_GNOME",
 "Race" : "GNOME",
 "Name" : "Gnome des forêts",
 "OV" : "Forests Gnome",
 "Strength" : 0,
 "Constitution" : 0,
 "Dexterity" : 1,
 "Intelligence" : 0,
 "Wisdom" : 0,
 "Charisma" : 0,
 "Speed" : 0,
 "Languages" : [],
 "Resistances" : [],
 "SaveAdvantages" : [],
 "ArmorCategories" : []
  }</v>
      </c>
    </row>
    <row r="10" spans="1:17">
      <c r="A10" s="84" t="s">
        <v>5</v>
      </c>
      <c r="B10" s="85" t="s">
        <v>460</v>
      </c>
      <c r="C10" s="27" t="s">
        <v>458</v>
      </c>
      <c r="D10" s="27" t="s">
        <v>459</v>
      </c>
      <c r="E10" s="94">
        <v>1</v>
      </c>
      <c r="F10" s="95">
        <v>0</v>
      </c>
      <c r="G10" s="95">
        <v>0</v>
      </c>
      <c r="H10" s="95">
        <v>0</v>
      </c>
      <c r="I10" s="95">
        <v>0</v>
      </c>
      <c r="J10" s="95">
        <v>0</v>
      </c>
      <c r="K10" s="208">
        <v>0</v>
      </c>
      <c r="L10" s="208"/>
      <c r="M10" s="208"/>
      <c r="N10" s="208"/>
      <c r="O10" s="141"/>
      <c r="P10" s="89"/>
      <c r="Q10" t="str">
        <f>""""&amp;B10&amp;""": {
 ""Id"" : """&amp;B10&amp;""",
 ""Race"" : """&amp;A10&amp;""",
 ""Name"" : """&amp;C10&amp;""",
 ""OV"" : """&amp;D10&amp;""",
 ""Strength"" : "&amp;E10&amp;",
 ""Constitution"" : "&amp;F10&amp;",
 ""Dexterity"" : "&amp;G10&amp;",
 ""Intelligence"" : "&amp;H10&amp;",
 ""Wisdom"" : "&amp;I10&amp;",
 ""Charisma"" : "&amp;J10&amp;",
 ""Speed"" : "&amp;SUBSTITUTE(K10,",",".")&amp;",
 ""Languages"" : ["&amp;L10&amp;"],
 ""Resistances"" : ["&amp;SUBSTITUTE(M10,",",".")&amp;"],
 ""SaveAdvantages"" : ["&amp;SUBSTITUTE(M10,",",".")&amp;"],
 ""ArmorCategories"" : ["&amp;'Sous-races'!O10&amp;"]
  }"</f>
        <v>"ROCKS_GNOME": {
 "Id" : "ROCKS_GNOME",
 "Race" : "GNOME",
 "Name" : "Gnome des roches",
 "OV" : "Rocks Gnome",
 "Strength" : 1,
 "Constitution" : 0,
 "Dexterity" : 0,
 "Intelligence" : 0,
 "Wisdom" : 0,
 "Charisma" : 0,
 "Speed" : 0,
 "Languages" : [],
 "Resistances" : [],
 "SaveAdvantages" : [],
 "ArmorCategories" : []
  }</v>
      </c>
    </row>
    <row r="11" spans="1:17">
      <c r="A11" s="106" t="s">
        <v>5</v>
      </c>
      <c r="B11" s="86" t="s">
        <v>369</v>
      </c>
      <c r="C11" s="87" t="s">
        <v>403</v>
      </c>
      <c r="D11" s="87" t="s">
        <v>393</v>
      </c>
      <c r="E11" s="88">
        <v>0</v>
      </c>
      <c r="F11" s="89">
        <v>0</v>
      </c>
      <c r="G11" s="89">
        <v>1</v>
      </c>
      <c r="H11" s="89">
        <v>0</v>
      </c>
      <c r="I11" s="89">
        <v>0</v>
      </c>
      <c r="J11" s="89">
        <v>0</v>
      </c>
      <c r="K11" s="206">
        <v>0</v>
      </c>
      <c r="L11" s="206" t="s">
        <v>2826</v>
      </c>
      <c r="M11" s="206"/>
      <c r="N11" s="206"/>
      <c r="O11" s="191"/>
      <c r="P11" s="89"/>
      <c r="Q11" t="str">
        <f>""""&amp;B11&amp;""": {
 ""Id"" : """&amp;B11&amp;""",
 ""Race"" : """&amp;A11&amp;""",
 ""Name"" : """&amp;C11&amp;""",
 ""OV"" : """&amp;D11&amp;""",
 ""Strength"" : "&amp;E11&amp;",
 ""Constitution"" : "&amp;F11&amp;",
 ""Dexterity"" : "&amp;G11&amp;",
 ""Intelligence"" : "&amp;H11&amp;",
 ""Wisdom"" : "&amp;I11&amp;",
 ""Charisma"" : "&amp;J11&amp;",
 ""Speed"" : "&amp;SUBSTITUTE(K11,",",".")&amp;",
 ""Languages"" : ["&amp;L11&amp;"],
 ""Resistances"" : ["&amp;SUBSTITUTE(M11,",",".")&amp;"],
 ""SaveAdvantages"" : ["&amp;SUBSTITUTE(M11,",",".")&amp;"],
 ""ArmorCategories"" : ["&amp;'Sous-races'!O11&amp;"]
  }"</f>
        <v>"DEPTH_GNOME": {
 "Id" : "DEPTH_GNOME",
 "Race" : "GNOME",
 "Name" : "Gnome des profondeurs *",
 "OV" : "Depth Gnome",
 "Strength" : 0,
 "Constitution" : 0,
 "Dexterity" : 1,
 "Intelligence" : 0,
 "Wisdom" : 0,
 "Charisma" : 0,
 "Speed" : 0,
 "Languages" : ["DEPTH_COMMON"],
 "Resistances" : [],
 "SaveAdvantages" : [],
 "ArmorCategories" : []
  }</v>
      </c>
    </row>
    <row r="12" spans="1:17">
      <c r="A12" s="84" t="s">
        <v>368</v>
      </c>
      <c r="B12" s="85" t="s">
        <v>461</v>
      </c>
      <c r="C12" s="27" t="s">
        <v>462</v>
      </c>
      <c r="D12" s="27" t="s">
        <v>463</v>
      </c>
      <c r="E12" s="94">
        <v>0</v>
      </c>
      <c r="F12" s="95">
        <v>0</v>
      </c>
      <c r="G12" s="95">
        <v>1</v>
      </c>
      <c r="H12" s="95">
        <v>0</v>
      </c>
      <c r="I12" s="95">
        <v>0</v>
      </c>
      <c r="J12" s="95">
        <v>0</v>
      </c>
      <c r="K12" s="208">
        <v>0</v>
      </c>
      <c r="L12" s="208"/>
      <c r="M12" s="208"/>
      <c r="N12" s="208"/>
      <c r="O12" s="141"/>
      <c r="P12" s="89"/>
      <c r="Q12" t="str">
        <f>""""&amp;B12&amp;""": {
 ""Id"" : """&amp;B12&amp;""",
 ""Race"" : """&amp;A12&amp;""",
 ""Name"" : """&amp;C12&amp;""",
 ""OV"" : """&amp;D12&amp;""",
 ""Strength"" : "&amp;E12&amp;",
 ""Constitution"" : "&amp;F12&amp;",
 ""Dexterity"" : "&amp;G12&amp;",
 ""Intelligence"" : "&amp;H12&amp;",
 ""Wisdom"" : "&amp;I12&amp;",
 ""Charisma"" : "&amp;J12&amp;",
 ""Speed"" : "&amp;SUBSTITUTE(K12,",",".")&amp;",
 ""Languages"" : ["&amp;L12&amp;"],
 ""Resistances"" : ["&amp;SUBSTITUTE(M12,",",".")&amp;"],
 ""SaveAdvantages"" : ["&amp;SUBSTITUTE(M12,",",".")&amp;"],
 ""ArmorCategories"" : ["&amp;'Sous-races'!O12&amp;"]
  }"</f>
        <v>"AIR_GENASI": {
 "Id" : "AIR_GENASI",
 "Race" : "GENASI",
 "Name" : "Génasi de l'air",
 "OV" : "Air Genasi",
 "Strength" : 0,
 "Constitution" : 0,
 "Dexterity" : 1,
 "Intelligence" : 0,
 "Wisdom" : 0,
 "Charisma" : 0,
 "Speed" : 0,
 "Languages" : [],
 "Resistances" : [],
 "SaveAdvantages" : [],
 "ArmorCategories" : []
  }</v>
      </c>
    </row>
    <row r="13" spans="1:17">
      <c r="A13" s="106" t="s">
        <v>368</v>
      </c>
      <c r="B13" s="86" t="s">
        <v>464</v>
      </c>
      <c r="C13" s="87" t="s">
        <v>176</v>
      </c>
      <c r="D13" s="87" t="s">
        <v>465</v>
      </c>
      <c r="E13" s="88">
        <v>1</v>
      </c>
      <c r="F13" s="89">
        <v>0</v>
      </c>
      <c r="G13" s="89">
        <v>0</v>
      </c>
      <c r="H13" s="89">
        <v>0</v>
      </c>
      <c r="I13" s="89">
        <v>0</v>
      </c>
      <c r="J13" s="89">
        <v>0</v>
      </c>
      <c r="K13" s="206">
        <v>0</v>
      </c>
      <c r="L13" s="206"/>
      <c r="M13" s="206"/>
      <c r="N13" s="206"/>
      <c r="O13" s="191"/>
      <c r="P13" s="89"/>
      <c r="Q13" t="str">
        <f>""""&amp;B13&amp;""": {
 ""Id"" : """&amp;B13&amp;""",
 ""Race"" : """&amp;A13&amp;""",
 ""Name"" : """&amp;C13&amp;""",
 ""OV"" : """&amp;D13&amp;""",
 ""Strength"" : "&amp;E13&amp;",
 ""Constitution"" : "&amp;F13&amp;",
 ""Dexterity"" : "&amp;G13&amp;",
 ""Intelligence"" : "&amp;H13&amp;",
 ""Wisdom"" : "&amp;I13&amp;",
 ""Charisma"" : "&amp;J13&amp;",
 ""Speed"" : "&amp;SUBSTITUTE(K13,",",".")&amp;",
 ""Languages"" : ["&amp;L13&amp;"],
 ""Resistances"" : ["&amp;SUBSTITUTE(M13,",",".")&amp;"],
 ""SaveAdvantages"" : ["&amp;SUBSTITUTE(M13,",",".")&amp;"],
 ""ArmorCategories"" : ["&amp;'Sous-races'!O13&amp;"]
  }"</f>
        <v>"EARTH_GENASI": {
 "Id" : "EARTH_GENASI",
 "Race" : "GENASI",
 "Name" : "Génasi de la terre",
 "OV" : "Earth Genasi",
 "Strength" : 1,
 "Constitution" : 0,
 "Dexterity" : 0,
 "Intelligence" : 0,
 "Wisdom" : 0,
 "Charisma" : 0,
 "Speed" : 0,
 "Languages" : [],
 "Resistances" : [],
 "SaveAdvantages" : [],
 "ArmorCategories" : []
  }</v>
      </c>
    </row>
    <row r="14" spans="1:17">
      <c r="A14" s="84" t="s">
        <v>368</v>
      </c>
      <c r="B14" s="85" t="s">
        <v>466</v>
      </c>
      <c r="C14" s="27" t="s">
        <v>179</v>
      </c>
      <c r="D14" s="27" t="s">
        <v>467</v>
      </c>
      <c r="E14" s="94">
        <v>0</v>
      </c>
      <c r="F14" s="95">
        <v>0</v>
      </c>
      <c r="G14" s="95">
        <v>0</v>
      </c>
      <c r="H14" s="95">
        <v>1</v>
      </c>
      <c r="I14" s="95">
        <v>0</v>
      </c>
      <c r="J14" s="95">
        <v>0</v>
      </c>
      <c r="K14" s="208">
        <v>0</v>
      </c>
      <c r="L14" s="208"/>
      <c r="M14" s="208" t="s">
        <v>2833</v>
      </c>
      <c r="N14" s="208"/>
      <c r="O14" s="132"/>
      <c r="P14" s="89"/>
      <c r="Q14" t="str">
        <f>""""&amp;B14&amp;""": {
 ""Id"" : """&amp;B14&amp;""",
 ""Race"" : """&amp;A14&amp;""",
 ""Name"" : """&amp;C14&amp;""",
 ""OV"" : """&amp;D14&amp;""",
 ""Strength"" : "&amp;E14&amp;",
 ""Constitution"" : "&amp;F14&amp;",
 ""Dexterity"" : "&amp;G14&amp;",
 ""Intelligence"" : "&amp;H14&amp;",
 ""Wisdom"" : "&amp;I14&amp;",
 ""Charisma"" : "&amp;J14&amp;",
 ""Speed"" : "&amp;SUBSTITUTE(K14,",",".")&amp;",
 ""Languages"" : ["&amp;L14&amp;"],
 ""Resistances"" : ["&amp;SUBSTITUTE(M14,",",".")&amp;"],
 ""SaveAdvantages"" : ["&amp;SUBSTITUTE(M14,",",".")&amp;"],
 ""ArmorCategories"" : ["&amp;'Sous-races'!O14&amp;"]
  }"</f>
        <v>"FIRE_GENASI": {
 "Id" : "FIRE_GENASI",
 "Race" : "GENASI",
 "Name" : "Génasi du feu",
 "OV" : "Fire Genasi",
 "Strength" : 0,
 "Constitution" : 0,
 "Dexterity" : 0,
 "Intelligence" : 1,
 "Wisdom" : 0,
 "Charisma" : 0,
 "Speed" : 0,
 "Languages" : [],
 "Resistances" : ["FIRE"],
 "SaveAdvantages" : ["FIRE"],
 "ArmorCategories" : []
  }</v>
      </c>
    </row>
    <row r="15" spans="1:17">
      <c r="A15" s="106" t="s">
        <v>368</v>
      </c>
      <c r="B15" s="86" t="s">
        <v>468</v>
      </c>
      <c r="C15" s="87" t="s">
        <v>469</v>
      </c>
      <c r="D15" s="87" t="s">
        <v>470</v>
      </c>
      <c r="E15" s="88">
        <v>0</v>
      </c>
      <c r="F15" s="89">
        <v>0</v>
      </c>
      <c r="G15" s="89">
        <v>0</v>
      </c>
      <c r="H15" s="89">
        <v>0</v>
      </c>
      <c r="I15" s="89">
        <v>1</v>
      </c>
      <c r="J15" s="89">
        <v>0</v>
      </c>
      <c r="K15" s="206">
        <v>0</v>
      </c>
      <c r="L15" s="206"/>
      <c r="M15" s="206" t="s">
        <v>2834</v>
      </c>
      <c r="N15" s="206"/>
      <c r="O15" s="131"/>
      <c r="P15" s="89"/>
      <c r="Q15" t="str">
        <f>""""&amp;B15&amp;""": {
 ""Id"" : """&amp;B15&amp;""",
 ""Race"" : """&amp;A15&amp;""",
 ""Name"" : """&amp;C15&amp;""",
 ""OV"" : """&amp;D15&amp;""",
 ""Strength"" : "&amp;E15&amp;",
 ""Constitution"" : "&amp;F15&amp;",
 ""Dexterity"" : "&amp;G15&amp;",
 ""Intelligence"" : "&amp;H15&amp;",
 ""Wisdom"" : "&amp;I15&amp;",
 ""Charisma"" : "&amp;J15&amp;",
 ""Speed"" : "&amp;SUBSTITUTE(K15,",",".")&amp;",
 ""Languages"" : ["&amp;L15&amp;"],
 ""Resistances"" : ["&amp;SUBSTITUTE(M15,",",".")&amp;"],
 ""SaveAdvantages"" : ["&amp;SUBSTITUTE(M15,",",".")&amp;"],
 ""ArmorCategories"" : ["&amp;'Sous-races'!O15&amp;"]
  }"</f>
        <v>"WATER_GENASI": {
 "Id" : "WATER_GENASI",
 "Race" : "GENASI",
 "Name" : "Génasi de l'eau",
 "OV" : "Water Genasi",
 "Strength" : 0,
 "Constitution" : 0,
 "Dexterity" : 0,
 "Intelligence" : 0,
 "Wisdom" : 1,
 "Charisma" : 0,
 "Speed" : 0,
 "Languages" : [],
 "Resistances" : ["ACID"],
 "SaveAdvantages" : ["ACID"],
 "ArmorCategories" : []
  }</v>
      </c>
    </row>
    <row r="16" spans="1:17">
      <c r="A16" s="84" t="s">
        <v>361</v>
      </c>
      <c r="B16" s="85" t="s">
        <v>361</v>
      </c>
      <c r="C16" s="27" t="s">
        <v>395</v>
      </c>
      <c r="D16" s="27" t="s">
        <v>384</v>
      </c>
      <c r="E16" s="26">
        <v>0</v>
      </c>
      <c r="F16" s="23">
        <v>0</v>
      </c>
      <c r="G16" s="23">
        <v>0</v>
      </c>
      <c r="H16" s="23">
        <v>0</v>
      </c>
      <c r="I16" s="23">
        <v>0</v>
      </c>
      <c r="J16" s="23">
        <v>0</v>
      </c>
      <c r="K16" s="209">
        <v>0</v>
      </c>
      <c r="L16" s="209"/>
      <c r="M16" s="209"/>
      <c r="N16" s="209"/>
      <c r="O16" s="138"/>
      <c r="Q16" t="str">
        <f>""""&amp;B16&amp;""": {
 ""Id"" : """&amp;B16&amp;""",
 ""Race"" : """&amp;A16&amp;""",
 ""Name"" : """&amp;C16&amp;""",
 ""OV"" : """&amp;D16&amp;""",
 ""Strength"" : "&amp;E16&amp;",
 ""Constitution"" : "&amp;F16&amp;",
 ""Dexterity"" : "&amp;G16&amp;",
 ""Intelligence"" : "&amp;H16&amp;",
 ""Wisdom"" : "&amp;I16&amp;",
 ""Charisma"" : "&amp;J16&amp;",
 ""Speed"" : "&amp;SUBSTITUTE(K16,",",".")&amp;",
 ""Languages"" : ["&amp;L16&amp;"],
 ""Resistances"" : ["&amp;SUBSTITUTE(M16,",",".")&amp;"],
 ""SaveAdvantages"" : ["&amp;SUBSTITUTE(M16,",",".")&amp;"],
 ""ArmorCategories"" : ["&amp;'Sous-races'!O16&amp;"]
  }"</f>
        <v>"HUMAN": {
 "Id" : "HUMAN",
 "Race" : "HUMAN",
 "Name" : "Humain",
 "OV" : "Human",
 "Strength" : 0,
 "Constitution" : 0,
 "Dexterity" : 0,
 "Intelligence" : 0,
 "Wisdom" : 0,
 "Charisma" : 0,
 "Speed" : 0,
 "Languages" : [],
 "Resistances" : [],
 "SaveAdvantages" : [],
 "ArmorCategories" : []
  }</v>
      </c>
    </row>
    <row r="17" spans="1:17">
      <c r="A17" s="106" t="s">
        <v>363</v>
      </c>
      <c r="B17" s="86" t="s">
        <v>363</v>
      </c>
      <c r="C17" s="87" t="s">
        <v>397</v>
      </c>
      <c r="D17" s="87" t="s">
        <v>386</v>
      </c>
      <c r="E17" s="88">
        <v>0</v>
      </c>
      <c r="F17" s="89">
        <v>0</v>
      </c>
      <c r="G17" s="89">
        <v>0</v>
      </c>
      <c r="H17" s="89">
        <v>0</v>
      </c>
      <c r="I17" s="89">
        <v>0</v>
      </c>
      <c r="J17" s="89">
        <v>0</v>
      </c>
      <c r="K17" s="210">
        <v>0</v>
      </c>
      <c r="L17" s="210"/>
      <c r="M17" s="210"/>
      <c r="N17" s="210"/>
      <c r="O17" s="131"/>
      <c r="Q17" t="str">
        <f>""""&amp;B17&amp;""": {
 ""Id"" : """&amp;B17&amp;""",
 ""Race"" : """&amp;A17&amp;""",
 ""Name"" : """&amp;C17&amp;""",
 ""OV"" : """&amp;D17&amp;""",
 ""Strength"" : "&amp;E17&amp;",
 ""Constitution"" : "&amp;F17&amp;",
 ""Dexterity"" : "&amp;G17&amp;",
 ""Intelligence"" : "&amp;H17&amp;",
 ""Wisdom"" : "&amp;I17&amp;",
 ""Charisma"" : "&amp;J17&amp;",
 ""Speed"" : "&amp;SUBSTITUTE(K17,",",".")&amp;",
 ""Languages"" : ["&amp;L17&amp;"],
 ""Resistances"" : ["&amp;SUBSTITUTE(M17,",",".")&amp;"],
 ""SaveAdvantages"" : ["&amp;SUBSTITUTE(M17,",",".")&amp;"],
 ""ArmorCategories"" : ["&amp;'Sous-races'!O17&amp;"]
  }"</f>
        <v>"HALF_ELF": {
 "Id" : "HALF_ELF",
 "Race" : "HALF_ELF",
 "Name" : "Demi-Elfe",
 "OV" : "Half-Elf",
 "Strength" : 0,
 "Constitution" : 0,
 "Dexterity" : 0,
 "Intelligence" : 0,
 "Wisdom" : 0,
 "Charisma" : 0,
 "Speed" : 0,
 "Languages" : [],
 "Resistances" : [],
 "SaveAdvantages" : [],
 "ArmorCategories" : []
  }</v>
      </c>
    </row>
    <row r="18" spans="1:17">
      <c r="A18" s="84" t="s">
        <v>364</v>
      </c>
      <c r="B18" s="85" t="s">
        <v>364</v>
      </c>
      <c r="C18" s="27" t="s">
        <v>398</v>
      </c>
      <c r="D18" s="27" t="s">
        <v>387</v>
      </c>
      <c r="E18" s="94">
        <v>0</v>
      </c>
      <c r="F18" s="95">
        <v>0</v>
      </c>
      <c r="G18" s="95">
        <v>0</v>
      </c>
      <c r="H18" s="95">
        <v>0</v>
      </c>
      <c r="I18" s="95">
        <v>0</v>
      </c>
      <c r="J18" s="95">
        <v>0</v>
      </c>
      <c r="K18" s="209">
        <v>0</v>
      </c>
      <c r="L18" s="209"/>
      <c r="M18" s="209"/>
      <c r="N18" s="209"/>
      <c r="O18" s="138"/>
      <c r="Q18" t="str">
        <f>""""&amp;B18&amp;""": {
 ""Id"" : """&amp;B18&amp;""",
 ""Race"" : """&amp;A18&amp;""",
 ""Name"" : """&amp;C18&amp;""",
 ""OV"" : """&amp;D18&amp;""",
 ""Strength"" : "&amp;E18&amp;",
 ""Constitution"" : "&amp;F18&amp;",
 ""Dexterity"" : "&amp;G18&amp;",
 ""Intelligence"" : "&amp;H18&amp;",
 ""Wisdom"" : "&amp;I18&amp;",
 ""Charisma"" : "&amp;J18&amp;",
 ""Speed"" : "&amp;SUBSTITUTE(K18,",",".")&amp;",
 ""Languages"" : ["&amp;L18&amp;"],
 ""Resistances"" : ["&amp;SUBSTITUTE(M18,",",".")&amp;"],
 ""SaveAdvantages"" : ["&amp;SUBSTITUTE(M18,",",".")&amp;"],
 ""ArmorCategories"" : ["&amp;'Sous-races'!O18&amp;"]
  }"</f>
        <v>"HALF_ORC": {
 "Id" : "HALF_ORC",
 "Race" : "HALF_ORC",
 "Name" : "Demi-Orque",
 "OV" : "Half-Orc",
 "Strength" : 0,
 "Constitution" : 0,
 "Dexterity" : 0,
 "Intelligence" : 0,
 "Wisdom" : 0,
 "Charisma" : 0,
 "Speed" : 0,
 "Languages" : [],
 "Resistances" : [],
 "SaveAdvantages" : [],
 "ArmorCategories" : []
  }</v>
      </c>
    </row>
    <row r="19" spans="1:17" ht="17.25" customHeight="1">
      <c r="A19" s="106" t="s">
        <v>365</v>
      </c>
      <c r="B19" s="86" t="s">
        <v>2749</v>
      </c>
      <c r="C19" s="87" t="s">
        <v>2759</v>
      </c>
      <c r="D19" s="87" t="s">
        <v>2769</v>
      </c>
      <c r="E19" s="88">
        <v>0</v>
      </c>
      <c r="F19" s="89">
        <v>0</v>
      </c>
      <c r="G19" s="89">
        <v>0</v>
      </c>
      <c r="H19" s="89">
        <v>0</v>
      </c>
      <c r="I19" s="89">
        <v>0</v>
      </c>
      <c r="J19" s="89">
        <v>0</v>
      </c>
      <c r="K19" s="210">
        <v>0</v>
      </c>
      <c r="L19" s="210"/>
      <c r="M19" s="210" t="s">
        <v>2779</v>
      </c>
      <c r="N19" s="210"/>
      <c r="O19" s="131"/>
      <c r="Q19" t="str">
        <f>""""&amp;B19&amp;""": {
 ""Id"" : """&amp;B19&amp;""",
 ""Race"" : """&amp;A19&amp;""",
 ""Name"" : """&amp;C19&amp;""",
 ""OV"" : """&amp;D19&amp;""",
 ""Strength"" : "&amp;E19&amp;",
 ""Constitution"" : "&amp;F19&amp;",
 ""Dexterity"" : "&amp;G19&amp;",
 ""Intelligence"" : "&amp;H19&amp;",
 ""Wisdom"" : "&amp;I19&amp;",
 ""Charisma"" : "&amp;J19&amp;",
 ""Speed"" : "&amp;SUBSTITUTE(K19,",",".")&amp;",
 ""Languages"" : ["&amp;L19&amp;"],
 ""Resistances"" : ["&amp;SUBSTITUTE(M19,",",".")&amp;"],
 ""SaveAdvantages"" : ["&amp;SUBSTITUTE(M19,",",".")&amp;"],
 ""ArmorCategories"" : ["&amp;'Sous-races'!O19&amp;"]
  }"</f>
        <v>"WHITE_DRAGON":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v>
      </c>
    </row>
    <row r="20" spans="1:17" ht="15.75" customHeight="1">
      <c r="A20" s="84" t="s">
        <v>365</v>
      </c>
      <c r="B20" s="85" t="s">
        <v>2750</v>
      </c>
      <c r="C20" s="27" t="s">
        <v>2760</v>
      </c>
      <c r="D20" s="27" t="s">
        <v>2770</v>
      </c>
      <c r="E20" s="94">
        <v>0</v>
      </c>
      <c r="F20" s="95">
        <v>0</v>
      </c>
      <c r="G20" s="95">
        <v>0</v>
      </c>
      <c r="H20" s="95">
        <v>0</v>
      </c>
      <c r="I20" s="95">
        <v>0</v>
      </c>
      <c r="J20" s="95">
        <v>0</v>
      </c>
      <c r="K20" s="209">
        <v>0</v>
      </c>
      <c r="L20" s="209"/>
      <c r="M20" s="209" t="s">
        <v>2835</v>
      </c>
      <c r="N20" s="209"/>
      <c r="O20" s="138"/>
      <c r="Q20" t="str">
        <f>""""&amp;B20&amp;""": {
 ""Id"" : """&amp;B20&amp;""",
 ""Race"" : """&amp;A20&amp;""",
 ""Name"" : """&amp;C20&amp;""",
 ""OV"" : """&amp;D20&amp;""",
 ""Strength"" : "&amp;E20&amp;",
 ""Constitution"" : "&amp;F20&amp;",
 ""Dexterity"" : "&amp;G20&amp;",
 ""Intelligence"" : "&amp;H20&amp;",
 ""Wisdom"" : "&amp;I20&amp;",
 ""Charisma"" : "&amp;J20&amp;",
 ""Speed"" : "&amp;SUBSTITUTE(K20,",",".")&amp;",
 ""Languages"" : ["&amp;L20&amp;"],
 ""Resistances"" : ["&amp;SUBSTITUTE(M20,",",".")&amp;"],
 ""SaveAdvantages"" : ["&amp;SUBSTITUTE(M20,",",".")&amp;"],
 ""ArmorCategories"" : ["&amp;'Sous-races'!O20&amp;"]
  }"</f>
        <v>"BLUE_DRAGON":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v>
      </c>
    </row>
    <row r="21" spans="1:17">
      <c r="A21" s="106" t="s">
        <v>365</v>
      </c>
      <c r="B21" s="86" t="s">
        <v>2751</v>
      </c>
      <c r="C21" s="87" t="s">
        <v>2761</v>
      </c>
      <c r="D21" s="87" t="s">
        <v>2771</v>
      </c>
      <c r="E21" s="88">
        <v>0</v>
      </c>
      <c r="F21" s="89">
        <v>0</v>
      </c>
      <c r="G21" s="89">
        <v>0</v>
      </c>
      <c r="H21" s="89">
        <v>0</v>
      </c>
      <c r="I21" s="89">
        <v>0</v>
      </c>
      <c r="J21" s="89">
        <v>0</v>
      </c>
      <c r="K21" s="210">
        <v>0</v>
      </c>
      <c r="L21" s="210"/>
      <c r="M21" s="210" t="s">
        <v>2834</v>
      </c>
      <c r="N21" s="210"/>
      <c r="O21" s="131"/>
      <c r="Q21" t="str">
        <f>""""&amp;B21&amp;""": {
 ""Id"" : """&amp;B21&amp;""",
 ""Race"" : """&amp;A21&amp;""",
 ""Name"" : """&amp;C21&amp;""",
 ""OV"" : """&amp;D21&amp;""",
 ""Strength"" : "&amp;E21&amp;",
 ""Constitution"" : "&amp;F21&amp;",
 ""Dexterity"" : "&amp;G21&amp;",
 ""Intelligence"" : "&amp;H21&amp;",
 ""Wisdom"" : "&amp;I21&amp;",
 ""Charisma"" : "&amp;J21&amp;",
 ""Speed"" : "&amp;SUBSTITUTE(K21,",",".")&amp;",
 ""Languages"" : ["&amp;L21&amp;"],
 ""Resistances"" : ["&amp;SUBSTITUTE(M21,",",".")&amp;"],
 ""SaveAdvantages"" : ["&amp;SUBSTITUTE(M21,",",".")&amp;"],
 ""ArmorCategories"" : ["&amp;'Sous-races'!O21&amp;"]
  }"</f>
        <v>"BLACK_DRAGON":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v>
      </c>
    </row>
    <row r="22" spans="1:17">
      <c r="A22" s="84" t="s">
        <v>365</v>
      </c>
      <c r="B22" s="85" t="s">
        <v>2752</v>
      </c>
      <c r="C22" s="27" t="s">
        <v>2762</v>
      </c>
      <c r="D22" s="27" t="s">
        <v>2772</v>
      </c>
      <c r="E22" s="94">
        <v>0</v>
      </c>
      <c r="F22" s="95">
        <v>0</v>
      </c>
      <c r="G22" s="95">
        <v>0</v>
      </c>
      <c r="H22" s="95">
        <v>0</v>
      </c>
      <c r="I22" s="95">
        <v>0</v>
      </c>
      <c r="J22" s="95">
        <v>0</v>
      </c>
      <c r="K22" s="209">
        <v>0</v>
      </c>
      <c r="L22" s="209"/>
      <c r="M22" s="209" t="s">
        <v>2833</v>
      </c>
      <c r="N22" s="209"/>
      <c r="O22" s="138"/>
      <c r="Q22" t="str">
        <f>""""&amp;B22&amp;""": {
 ""Id"" : """&amp;B22&amp;""",
 ""Race"" : """&amp;A22&amp;""",
 ""Name"" : """&amp;C22&amp;""",
 ""OV"" : """&amp;D22&amp;""",
 ""Strength"" : "&amp;E22&amp;",
 ""Constitution"" : "&amp;F22&amp;",
 ""Dexterity"" : "&amp;G22&amp;",
 ""Intelligence"" : "&amp;H22&amp;",
 ""Wisdom"" : "&amp;I22&amp;",
 ""Charisma"" : "&amp;J22&amp;",
 ""Speed"" : "&amp;SUBSTITUTE(K22,",",".")&amp;",
 ""Languages"" : ["&amp;L22&amp;"],
 ""Resistances"" : ["&amp;SUBSTITUTE(M22,",",".")&amp;"],
 ""SaveAdvantages"" : ["&amp;SUBSTITUTE(M22,",",".")&amp;"],
 ""ArmorCategories"" : ["&amp;'Sous-races'!O22&amp;"]
  }"</f>
        <v>"RED_DRAGON":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v>
      </c>
    </row>
    <row r="23" spans="1:17">
      <c r="A23" s="106" t="s">
        <v>365</v>
      </c>
      <c r="B23" s="86" t="s">
        <v>2753</v>
      </c>
      <c r="C23" s="87" t="s">
        <v>2763</v>
      </c>
      <c r="D23" s="87" t="s">
        <v>2773</v>
      </c>
      <c r="E23" s="88">
        <v>0</v>
      </c>
      <c r="F23" s="89">
        <v>0</v>
      </c>
      <c r="G23" s="89">
        <v>0</v>
      </c>
      <c r="H23" s="89">
        <v>0</v>
      </c>
      <c r="I23" s="89">
        <v>0</v>
      </c>
      <c r="J23" s="89">
        <v>0</v>
      </c>
      <c r="K23" s="210">
        <v>0</v>
      </c>
      <c r="L23" s="210"/>
      <c r="M23" s="210" t="s">
        <v>2829</v>
      </c>
      <c r="N23" s="210"/>
      <c r="O23" s="131"/>
      <c r="Q23" t="str">
        <f>""""&amp;B23&amp;""": {
 ""Id"" : """&amp;B23&amp;""",
 ""Race"" : """&amp;A23&amp;""",
 ""Name"" : """&amp;C23&amp;""",
 ""OV"" : """&amp;D23&amp;""",
 ""Strength"" : "&amp;E23&amp;",
 ""Constitution"" : "&amp;F23&amp;",
 ""Dexterity"" : "&amp;G23&amp;",
 ""Intelligence"" : "&amp;H23&amp;",
 ""Wisdom"" : "&amp;I23&amp;",
 ""Charisma"" : "&amp;J23&amp;",
 ""Speed"" : "&amp;SUBSTITUTE(K23,",",".")&amp;",
 ""Languages"" : ["&amp;L23&amp;"],
 ""Resistances"" : ["&amp;SUBSTITUTE(M23,",",".")&amp;"],
 ""SaveAdvantages"" : ["&amp;SUBSTITUTE(M23,",",".")&amp;"],
 ""ArmorCategories"" : ["&amp;'Sous-races'!O23&amp;"]
  }"</f>
        <v>"GREEN_DRAGON":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v>
      </c>
    </row>
    <row r="24" spans="1:17">
      <c r="A24" s="84" t="s">
        <v>365</v>
      </c>
      <c r="B24" s="85" t="s">
        <v>2754</v>
      </c>
      <c r="C24" s="27" t="s">
        <v>2764</v>
      </c>
      <c r="D24" s="27" t="s">
        <v>2774</v>
      </c>
      <c r="E24" s="94">
        <v>0</v>
      </c>
      <c r="F24" s="95">
        <v>0</v>
      </c>
      <c r="G24" s="95">
        <v>0</v>
      </c>
      <c r="H24" s="95">
        <v>0</v>
      </c>
      <c r="I24" s="95">
        <v>0</v>
      </c>
      <c r="J24" s="95">
        <v>0</v>
      </c>
      <c r="K24" s="209">
        <v>0</v>
      </c>
      <c r="L24" s="209"/>
      <c r="M24" s="209" t="s">
        <v>2833</v>
      </c>
      <c r="N24" s="209"/>
      <c r="O24" s="138"/>
      <c r="Q24" t="str">
        <f>""""&amp;B24&amp;""": {
 ""Id"" : """&amp;B24&amp;""",
 ""Race"" : """&amp;A24&amp;""",
 ""Name"" : """&amp;C24&amp;""",
 ""OV"" : """&amp;D24&amp;""",
 ""Strength"" : "&amp;E24&amp;",
 ""Constitution"" : "&amp;F24&amp;",
 ""Dexterity"" : "&amp;G24&amp;",
 ""Intelligence"" : "&amp;H24&amp;",
 ""Wisdom"" : "&amp;I24&amp;",
 ""Charisma"" : "&amp;J24&amp;",
 ""Speed"" : "&amp;SUBSTITUTE(K24,",",".")&amp;",
 ""Languages"" : ["&amp;L24&amp;"],
 ""Resistances"" : ["&amp;SUBSTITUTE(M24,",",".")&amp;"],
 ""SaveAdvantages"" : ["&amp;SUBSTITUTE(M24,",",".")&amp;"],
 ""ArmorCategories"" : ["&amp;'Sous-races'!O24&amp;"]
  }"</f>
        <v>"BRASS_DRAGON":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v>
      </c>
    </row>
    <row r="25" spans="1:17">
      <c r="A25" s="106" t="s">
        <v>365</v>
      </c>
      <c r="B25" s="86" t="s">
        <v>2755</v>
      </c>
      <c r="C25" s="87" t="s">
        <v>2765</v>
      </c>
      <c r="D25" s="87" t="s">
        <v>2775</v>
      </c>
      <c r="E25" s="88">
        <v>0</v>
      </c>
      <c r="F25" s="89">
        <v>0</v>
      </c>
      <c r="G25" s="89">
        <v>0</v>
      </c>
      <c r="H25" s="89">
        <v>0</v>
      </c>
      <c r="I25" s="89">
        <v>0</v>
      </c>
      <c r="J25" s="89">
        <v>0</v>
      </c>
      <c r="K25" s="210">
        <v>0</v>
      </c>
      <c r="L25" s="210"/>
      <c r="M25" s="210" t="s">
        <v>2836</v>
      </c>
      <c r="N25" s="210"/>
      <c r="O25" s="131"/>
      <c r="Q25" t="str">
        <f>""""&amp;B25&amp;""": {
 ""Id"" : """&amp;B25&amp;""",
 ""Race"" : """&amp;A25&amp;""",
 ""Name"" : """&amp;C25&amp;""",
 ""OV"" : """&amp;D25&amp;""",
 ""Strength"" : "&amp;E25&amp;",
 ""Constitution"" : "&amp;F25&amp;",
 ""Dexterity"" : "&amp;G25&amp;",
 ""Intelligence"" : "&amp;H25&amp;",
 ""Wisdom"" : "&amp;I25&amp;",
 ""Charisma"" : "&amp;J25&amp;",
 ""Speed"" : "&amp;SUBSTITUTE(K25,",",".")&amp;",
 ""Languages"" : ["&amp;L25&amp;"],
 ""Resistances"" : ["&amp;SUBSTITUTE(M25,",",".")&amp;"],
 ""SaveAdvantages"" : ["&amp;SUBSTITUTE(M25,",",".")&amp;"],
 ""ArmorCategories"" : ["&amp;'Sous-races'!O25&amp;"]
  }"</f>
        <v>"SILVER_DRAGON":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v>
      </c>
    </row>
    <row r="26" spans="1:17">
      <c r="A26" s="84" t="s">
        <v>365</v>
      </c>
      <c r="B26" s="85" t="s">
        <v>2756</v>
      </c>
      <c r="C26" s="27" t="s">
        <v>2766</v>
      </c>
      <c r="D26" s="27" t="s">
        <v>2776</v>
      </c>
      <c r="E26" s="94">
        <v>0</v>
      </c>
      <c r="F26" s="95">
        <v>0</v>
      </c>
      <c r="G26" s="95">
        <v>0</v>
      </c>
      <c r="H26" s="95">
        <v>0</v>
      </c>
      <c r="I26" s="95">
        <v>0</v>
      </c>
      <c r="J26" s="95">
        <v>0</v>
      </c>
      <c r="K26" s="209">
        <v>0</v>
      </c>
      <c r="L26" s="209"/>
      <c r="M26" s="209" t="s">
        <v>2835</v>
      </c>
      <c r="N26" s="209"/>
      <c r="O26" s="138"/>
      <c r="Q26" t="str">
        <f>""""&amp;B26&amp;""": {
 ""Id"" : """&amp;B26&amp;""",
 ""Race"" : """&amp;A26&amp;""",
 ""Name"" : """&amp;C26&amp;""",
 ""OV"" : """&amp;D26&amp;""",
 ""Strength"" : "&amp;E26&amp;",
 ""Constitution"" : "&amp;F26&amp;",
 ""Dexterity"" : "&amp;G26&amp;",
 ""Intelligence"" : "&amp;H26&amp;",
 ""Wisdom"" : "&amp;I26&amp;",
 ""Charisma"" : "&amp;J26&amp;",
 ""Speed"" : "&amp;SUBSTITUTE(K26,",",".")&amp;",
 ""Languages"" : ["&amp;L26&amp;"],
 ""Resistances"" : ["&amp;SUBSTITUTE(M26,",",".")&amp;"],
 ""SaveAdvantages"" : ["&amp;SUBSTITUTE(M26,",",".")&amp;"],
 ""ArmorCategories"" : ["&amp;'Sous-races'!O26&amp;"]
  }"</f>
        <v>"BRONZE_DRAGON":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v>
      </c>
    </row>
    <row r="27" spans="1:17">
      <c r="A27" s="106" t="s">
        <v>365</v>
      </c>
      <c r="B27" s="86" t="s">
        <v>2757</v>
      </c>
      <c r="C27" s="87" t="s">
        <v>2767</v>
      </c>
      <c r="D27" s="87" t="s">
        <v>2777</v>
      </c>
      <c r="E27" s="88">
        <v>0</v>
      </c>
      <c r="F27" s="89">
        <v>0</v>
      </c>
      <c r="G27" s="89">
        <v>0</v>
      </c>
      <c r="H27" s="89">
        <v>0</v>
      </c>
      <c r="I27" s="89">
        <v>0</v>
      </c>
      <c r="J27" s="89">
        <v>0</v>
      </c>
      <c r="K27" s="210">
        <v>0</v>
      </c>
      <c r="L27" s="210"/>
      <c r="M27" s="210" t="s">
        <v>2834</v>
      </c>
      <c r="N27" s="210"/>
      <c r="O27" s="131"/>
      <c r="Q27" t="str">
        <f>""""&amp;B27&amp;""": {
 ""Id"" : """&amp;B27&amp;""",
 ""Race"" : """&amp;A27&amp;""",
 ""Name"" : """&amp;C27&amp;""",
 ""OV"" : """&amp;D27&amp;""",
 ""Strength"" : "&amp;E27&amp;",
 ""Constitution"" : "&amp;F27&amp;",
 ""Dexterity"" : "&amp;G27&amp;",
 ""Intelligence"" : "&amp;H27&amp;",
 ""Wisdom"" : "&amp;I27&amp;",
 ""Charisma"" : "&amp;J27&amp;",
 ""Speed"" : "&amp;SUBSTITUTE(K27,",",".")&amp;",
 ""Languages"" : ["&amp;L27&amp;"],
 ""Resistances"" : ["&amp;SUBSTITUTE(M27,",",".")&amp;"],
 ""SaveAdvantages"" : ["&amp;SUBSTITUTE(M27,",",".")&amp;"],
 ""ArmorCategories"" : ["&amp;'Sous-races'!O27&amp;"]
  }"</f>
        <v>"COPPER_DRAGON":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v>
      </c>
    </row>
    <row r="28" spans="1:17">
      <c r="A28" s="84" t="s">
        <v>365</v>
      </c>
      <c r="B28" s="85" t="s">
        <v>2758</v>
      </c>
      <c r="C28" s="27" t="s">
        <v>2768</v>
      </c>
      <c r="D28" s="27" t="s">
        <v>2778</v>
      </c>
      <c r="E28" s="94">
        <v>0</v>
      </c>
      <c r="F28" s="95">
        <v>0</v>
      </c>
      <c r="G28" s="95">
        <v>0</v>
      </c>
      <c r="H28" s="95">
        <v>0</v>
      </c>
      <c r="I28" s="95">
        <v>0</v>
      </c>
      <c r="J28" s="95">
        <v>0</v>
      </c>
      <c r="K28" s="209">
        <v>0</v>
      </c>
      <c r="L28" s="209"/>
      <c r="M28" s="209" t="s">
        <v>2833</v>
      </c>
      <c r="N28" s="209"/>
      <c r="O28" s="138"/>
      <c r="Q28" t="str">
        <f>""""&amp;B28&amp;""": {
 ""Id"" : """&amp;B28&amp;""",
 ""Race"" : """&amp;A28&amp;""",
 ""Name"" : """&amp;C28&amp;""",
 ""OV"" : """&amp;D28&amp;""",
 ""Strength"" : "&amp;E28&amp;",
 ""Constitution"" : "&amp;F28&amp;",
 ""Dexterity"" : "&amp;G28&amp;",
 ""Intelligence"" : "&amp;H28&amp;",
 ""Wisdom"" : "&amp;I28&amp;",
 ""Charisma"" : "&amp;J28&amp;",
 ""Speed"" : "&amp;SUBSTITUTE(K28,",",".")&amp;",
 ""Languages"" : ["&amp;L28&amp;"],
 ""Resistances"" : ["&amp;SUBSTITUTE(M28,",",".")&amp;"],
 ""SaveAdvantages"" : ["&amp;SUBSTITUTE(M28,",",".")&amp;"],
 ""ArmorCategories"" : ["&amp;'Sous-races'!O28&amp;"]
  }"</f>
        <v>"GOLD_DRAGON":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v>
      </c>
    </row>
    <row r="29" spans="1:17">
      <c r="A29" s="106" t="s">
        <v>366</v>
      </c>
      <c r="B29" s="86" t="s">
        <v>366</v>
      </c>
      <c r="C29" s="87" t="s">
        <v>400</v>
      </c>
      <c r="D29" s="87" t="s">
        <v>390</v>
      </c>
      <c r="E29" s="88">
        <v>0</v>
      </c>
      <c r="F29" s="89">
        <v>0</v>
      </c>
      <c r="G29" s="89">
        <v>0</v>
      </c>
      <c r="H29" s="89">
        <v>0</v>
      </c>
      <c r="I29" s="89">
        <v>0</v>
      </c>
      <c r="J29" s="89">
        <v>0</v>
      </c>
      <c r="K29" s="210">
        <v>0</v>
      </c>
      <c r="L29" s="210"/>
      <c r="M29" s="210" t="s">
        <v>2833</v>
      </c>
      <c r="N29" s="210"/>
      <c r="O29" s="131"/>
      <c r="Q29" t="str">
        <f>""""&amp;B29&amp;""": {
 ""Id"" : """&amp;B29&amp;""",
 ""Race"" : """&amp;A29&amp;""",
 ""Name"" : """&amp;C29&amp;""",
 ""OV"" : """&amp;D29&amp;""",
 ""Strength"" : "&amp;E29&amp;",
 ""Constitution"" : "&amp;F29&amp;",
 ""Dexterity"" : "&amp;G29&amp;",
 ""Intelligence"" : "&amp;H29&amp;",
 ""Wisdom"" : "&amp;I29&amp;",
 ""Charisma"" : "&amp;J29&amp;",
 ""Speed"" : "&amp;SUBSTITUTE(K29,",",".")&amp;",
 ""Languages"" : ["&amp;L29&amp;"],
 ""Resistances"" : ["&amp;SUBSTITUTE(M29,",",".")&amp;"],
 ""SaveAdvantages"" : ["&amp;SUBSTITUTE(M29,",",".")&amp;"],
 ""ArmorCategories"" : ["&amp;'Sous-races'!O29&amp;"]
  }"</f>
        <v>"TIEFFLING": {
 "Id" : "TIEFFLING",
 "Race" : "TIEFFLING",
 "Name" : "Tieffelin",
 "OV" : "Tieffling",
 "Strength" : 0,
 "Constitution" : 0,
 "Dexterity" : 0,
 "Intelligence" : 0,
 "Wisdom" : 0,
 "Charisma" : 0,
 "Speed" : 0,
 "Languages" : [],
 "Resistances" : ["FIRE"],
 "SaveAdvantages" : ["FIRE"],
 "ArmorCategories" : []
  }</v>
      </c>
    </row>
    <row r="30" spans="1:17">
      <c r="A30" s="84" t="s">
        <v>367</v>
      </c>
      <c r="B30" s="85" t="s">
        <v>367</v>
      </c>
      <c r="C30" s="27" t="s">
        <v>401</v>
      </c>
      <c r="D30" s="27" t="s">
        <v>391</v>
      </c>
      <c r="E30" s="94">
        <v>0</v>
      </c>
      <c r="F30" s="95">
        <v>0</v>
      </c>
      <c r="G30" s="95">
        <v>0</v>
      </c>
      <c r="H30" s="95">
        <v>0</v>
      </c>
      <c r="I30" s="95">
        <v>0</v>
      </c>
      <c r="J30" s="95">
        <v>0</v>
      </c>
      <c r="K30" s="209">
        <v>0</v>
      </c>
      <c r="L30" s="209"/>
      <c r="M30" s="209"/>
      <c r="N30" s="209"/>
      <c r="O30" s="138"/>
      <c r="Q30" t="str">
        <f>""""&amp;B30&amp;""": {
 ""Id"" : """&amp;B30&amp;""",
 ""Race"" : """&amp;A30&amp;""",
 ""Name"" : """&amp;C30&amp;""",
 ""OV"" : """&amp;D30&amp;""",
 ""Strength"" : "&amp;E30&amp;",
 ""Constitution"" : "&amp;F30&amp;",
 ""Dexterity"" : "&amp;G30&amp;",
 ""Intelligence"" : "&amp;H30&amp;",
 ""Wisdom"" : "&amp;I30&amp;",
 ""Charisma"" : "&amp;J30&amp;",
 ""Speed"" : "&amp;SUBSTITUTE(K30,",",".")&amp;",
 ""Languages"" : ["&amp;L30&amp;"],
 ""Resistances"" : ["&amp;SUBSTITUTE(M30,",",".")&amp;"],
 ""SaveAdvantages"" : ["&amp;SUBSTITUTE(M30,",",".")&amp;"],
 ""ArmorCategories"" : ["&amp;'Sous-races'!O30&amp;"]
  }"</f>
        <v>"AARAKOCRA": {
 "Id" : "AARAKOCRA",
 "Race" : "AARAKOCRA",
 "Name" : "Aarakocra *",
 "OV" : "Aarakocra",
 "Strength" : 0,
 "Constitution" : 0,
 "Dexterity" : 0,
 "Intelligence" : 0,
 "Wisdom" : 0,
 "Charisma" : 0,
 "Speed" : 0,
 "Languages" : [],
 "Resistances" : [],
 "SaveAdvantages" : [],
 "ArmorCategories" : []
  }</v>
      </c>
    </row>
    <row r="31" spans="1:17">
      <c r="A31" s="212" t="s">
        <v>370</v>
      </c>
      <c r="B31" s="215" t="s">
        <v>370</v>
      </c>
      <c r="C31" s="133" t="s">
        <v>404</v>
      </c>
      <c r="D31" s="133" t="s">
        <v>394</v>
      </c>
      <c r="E31" s="213">
        <v>0</v>
      </c>
      <c r="F31" s="214">
        <v>0</v>
      </c>
      <c r="G31" s="214">
        <v>0</v>
      </c>
      <c r="H31" s="214">
        <v>0</v>
      </c>
      <c r="I31" s="214">
        <v>0</v>
      </c>
      <c r="J31" s="214">
        <v>0</v>
      </c>
      <c r="K31" s="216">
        <v>0</v>
      </c>
      <c r="L31" s="216"/>
      <c r="M31" s="216"/>
      <c r="N31" s="216"/>
      <c r="O31" s="137"/>
      <c r="Q31" t="str">
        <f>""""&amp;B31&amp;""": {
 ""Id"" : """&amp;B31&amp;""",
 ""Race"" : """&amp;A31&amp;""",
 ""Name"" : """&amp;C31&amp;""",
 ""OV"" : """&amp;D31&amp;""",
 ""Strength"" : "&amp;E31&amp;",
 ""Constitution"" : "&amp;F31&amp;",
 ""Dexterity"" : "&amp;G31&amp;",
 ""Intelligence"" : "&amp;H31&amp;",
 ""Wisdom"" : "&amp;I31&amp;",
 ""Charisma"" : "&amp;J31&amp;",
 ""Speed"" : "&amp;SUBSTITUTE(K31,",",".")&amp;",
 ""Languages"" : ["&amp;L31&amp;"],
 ""Resistances"" : ["&amp;SUBSTITUTE(M31,",",".")&amp;"],
 ""SaveAdvantages"" : ["&amp;SUBSTITUTE(M31,",",".")&amp;"],
 ""ArmorCategories"" : ["&amp;'Sous-races'!O31&amp;"]
  }"</f>
        <v>"GOLIATH": {
 "Id" : "GOLIATH",
 "Race" : "GOLIATH",
 "Name" : "Goliath *",
 "OV" : "Goliath",
 "Strength" : 0,
 "Constitution" : 0,
 "Dexterity" : 0,
 "Intelligence" : 0,
 "Wisdom" : 0,
 "Charisma" : 0,
 "Speed" : 0,
 "Languages" : [],
 "Resistances" : [],
 "SaveAdvantages" : [],
 "ArmorCategories" : []
  }</v>
      </c>
    </row>
    <row r="32" spans="1:17">
      <c r="A32" s="106"/>
    </row>
    <row r="33" spans="1:17">
      <c r="A33" s="106"/>
      <c r="Q33" t="str">
        <f>CONCATENATE(Q2,",
",Q3,",
",Q4,",
",Q5,",
",Q6,",
",Q7,",
",Q8,",
",Q9,",
",Q10,",
",Q11,",
",Q12,",
",Q13,",
",Q14,",
",Q15,",
",Q16,",
",Q17,",
",Q18,",
",Q19,",
",Q20,",
",Q21,",
",Q22,",
",Q23,",
",Q24,",
",Q25,",
",Q26,",
",Q27,",
",Q28,",
",Q29,",
",Q30,",
",Q31)</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row>
    <row r="34" spans="1:17">
      <c r="A34" s="106"/>
    </row>
    <row r="35" spans="1:17">
      <c r="A35" s="106"/>
    </row>
    <row r="36" spans="1:17">
      <c r="A36" s="106"/>
    </row>
    <row r="37" spans="1:17">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
  <sheetViews>
    <sheetView zoomScale="115" zoomScaleNormal="115" workbookViewId="0">
      <pane xSplit="1" ySplit="1" topLeftCell="C32" activePane="bottomRight" state="frozenSplit"/>
      <selection pane="topRight" activeCell="O1" sqref="O1"/>
      <selection pane="bottomLeft" activeCell="A23" sqref="A23"/>
      <selection pane="bottomRight" activeCell="A36" sqref="A36"/>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17.42578125" customWidth="1"/>
    <col min="20" max="20" width="35.140625" customWidth="1"/>
    <col min="21" max="21" width="53" customWidth="1"/>
    <col min="22" max="22" width="41.7109375" customWidth="1"/>
    <col min="23" max="24" width="22" customWidth="1"/>
    <col min="25" max="25" width="18.5703125" customWidth="1"/>
    <col min="26" max="26" width="8.140625" customWidth="1"/>
  </cols>
  <sheetData>
    <row r="1" spans="1:27">
      <c r="A1" s="75" t="s">
        <v>442</v>
      </c>
      <c r="B1" s="96" t="s">
        <v>13</v>
      </c>
      <c r="C1" s="20" t="s">
        <v>15</v>
      </c>
      <c r="D1" s="20" t="s">
        <v>11</v>
      </c>
      <c r="E1" s="20" t="s">
        <v>10</v>
      </c>
      <c r="F1" s="20" t="s">
        <v>6</v>
      </c>
      <c r="G1" s="20" t="s">
        <v>7</v>
      </c>
      <c r="H1" s="20" t="s">
        <v>8</v>
      </c>
      <c r="I1" s="21" t="s">
        <v>9</v>
      </c>
      <c r="J1" s="139" t="s">
        <v>1167</v>
      </c>
      <c r="K1" s="139" t="s">
        <v>2979</v>
      </c>
      <c r="L1" s="139" t="s">
        <v>2980</v>
      </c>
      <c r="M1" s="139" t="s">
        <v>1125</v>
      </c>
      <c r="N1" s="139" t="s">
        <v>1148</v>
      </c>
      <c r="O1" s="181" t="s">
        <v>1149</v>
      </c>
      <c r="P1" s="139" t="s">
        <v>2967</v>
      </c>
      <c r="Q1" s="139" t="s">
        <v>2968</v>
      </c>
      <c r="R1" s="139" t="s">
        <v>3415</v>
      </c>
      <c r="S1" s="139" t="s">
        <v>2974</v>
      </c>
      <c r="T1" s="139" t="s">
        <v>2680</v>
      </c>
      <c r="U1" s="139" t="s">
        <v>2681</v>
      </c>
      <c r="V1" s="139" t="s">
        <v>2684</v>
      </c>
      <c r="W1" s="139" t="s">
        <v>2838</v>
      </c>
      <c r="X1" s="139" t="s">
        <v>1087</v>
      </c>
      <c r="Y1" s="181" t="s">
        <v>2748</v>
      </c>
      <c r="Z1" s="93"/>
    </row>
    <row r="2" spans="1:27">
      <c r="A2" s="99" t="s">
        <v>371</v>
      </c>
      <c r="B2" s="97" t="s">
        <v>417</v>
      </c>
      <c r="C2" s="97" t="s">
        <v>405</v>
      </c>
      <c r="D2" s="98">
        <v>0</v>
      </c>
      <c r="E2" s="98">
        <v>0</v>
      </c>
      <c r="F2" s="98">
        <v>0</v>
      </c>
      <c r="G2" s="98">
        <v>0</v>
      </c>
      <c r="H2" s="98">
        <v>0</v>
      </c>
      <c r="I2" s="98">
        <v>0</v>
      </c>
      <c r="J2" s="23" t="s">
        <v>2977</v>
      </c>
      <c r="K2" s="23" t="s">
        <v>2951</v>
      </c>
      <c r="L2" s="23"/>
      <c r="M2" s="179">
        <v>12</v>
      </c>
      <c r="N2" s="179" t="s">
        <v>1151</v>
      </c>
      <c r="O2" s="179"/>
      <c r="P2" s="179" t="s">
        <v>1128</v>
      </c>
      <c r="Q2" s="249">
        <v>3</v>
      </c>
      <c r="R2" s="249"/>
      <c r="S2" s="179" t="s">
        <v>2951</v>
      </c>
      <c r="T2" s="179" t="s">
        <v>2688</v>
      </c>
      <c r="U2" s="179"/>
      <c r="V2" s="179" t="s">
        <v>2782</v>
      </c>
      <c r="W2" s="179"/>
      <c r="X2" s="179"/>
      <c r="Y2" s="141" t="s">
        <v>2784</v>
      </c>
      <c r="Z2" s="89"/>
      <c r="AA2" t="str">
        <f>""""&amp;A2&amp;""":  {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""MultiSpecialisation"" : "&amp;S2&amp;" ,
 ""WeaponCategories"" : ["&amp;T2&amp;"],
 ""Weapons"" : ["&amp;U2&amp;"],
 ""ArmorCategories"" : ["&amp;V2&amp;"],
 ""Saves"" : ["&amp;Y2&amp;"],
 ""Objects"" : ["&amp;W2&amp;"],
 ""StartingObjects"" : ["&amp;X2&amp;"]
  }"</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7">
      <c r="A3" s="79" t="s">
        <v>372</v>
      </c>
      <c r="B3" s="71" t="s">
        <v>418</v>
      </c>
      <c r="C3" s="71" t="s">
        <v>406</v>
      </c>
      <c r="D3" s="22">
        <v>0</v>
      </c>
      <c r="E3" s="22">
        <v>0</v>
      </c>
      <c r="F3" s="22">
        <v>0</v>
      </c>
      <c r="G3" s="22">
        <v>0</v>
      </c>
      <c r="H3" s="22">
        <v>0</v>
      </c>
      <c r="I3" s="22">
        <v>0</v>
      </c>
      <c r="J3" s="22"/>
      <c r="K3" s="22"/>
      <c r="L3" s="22"/>
      <c r="M3" s="180">
        <v>8</v>
      </c>
      <c r="N3" s="180"/>
      <c r="O3" s="180"/>
      <c r="P3" s="180" t="s">
        <v>2969</v>
      </c>
      <c r="Q3" s="250">
        <v>3</v>
      </c>
      <c r="R3" s="250"/>
      <c r="S3" s="180" t="s">
        <v>2951</v>
      </c>
      <c r="T3" s="180" t="s">
        <v>2682</v>
      </c>
      <c r="U3" s="180" t="s">
        <v>2685</v>
      </c>
      <c r="V3" s="180" t="s">
        <v>2781</v>
      </c>
      <c r="W3" s="180"/>
      <c r="X3" s="180"/>
      <c r="Y3" s="142" t="s">
        <v>2786</v>
      </c>
      <c r="Z3" s="89"/>
      <c r="AA3" t="str">
        <f t="shared" ref="AA3:AA13" si="0">""""&amp;A3&amp;""":  {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""MultiSpecialisation"" : "&amp;S3&amp;" ,
 ""WeaponCategories"" : ["&amp;T3&amp;"],
 ""Weapons"" : ["&amp;U3&amp;"],
 ""ArmorCategories"" : ["&amp;V3&amp;"],
 ""Saves"" : ["&amp;Y3&amp;"],
 ""Objects"" : ["&amp;W3&amp;"],
 ""StartingObjects"" : ["&amp;X3&amp;"]
  }"</f>
        <v>"BARD":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7">
      <c r="A4" s="84" t="s">
        <v>373</v>
      </c>
      <c r="B4" s="27" t="s">
        <v>419</v>
      </c>
      <c r="C4" s="27" t="s">
        <v>407</v>
      </c>
      <c r="D4" s="23">
        <v>0</v>
      </c>
      <c r="E4" s="23">
        <v>0</v>
      </c>
      <c r="F4" s="23">
        <v>0</v>
      </c>
      <c r="G4" s="23">
        <v>0</v>
      </c>
      <c r="H4" s="23">
        <v>0</v>
      </c>
      <c r="I4" s="23">
        <v>0</v>
      </c>
      <c r="J4" s="23"/>
      <c r="K4" s="23"/>
      <c r="L4" s="23"/>
      <c r="M4" s="179">
        <v>8</v>
      </c>
      <c r="N4" s="179"/>
      <c r="O4" s="179"/>
      <c r="P4" s="179" t="s">
        <v>2970</v>
      </c>
      <c r="Q4" s="249">
        <v>1</v>
      </c>
      <c r="R4" s="249"/>
      <c r="S4" s="179" t="s">
        <v>2951</v>
      </c>
      <c r="T4" s="179" t="s">
        <v>2682</v>
      </c>
      <c r="U4" s="179"/>
      <c r="V4" s="179" t="s">
        <v>2782</v>
      </c>
      <c r="W4" s="179"/>
      <c r="X4" s="179"/>
      <c r="Y4" s="141" t="s">
        <v>2788</v>
      </c>
      <c r="Z4" s="89"/>
      <c r="AA4" t="str">
        <f t="shared" si="0"/>
        <v>"CLERK":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7">
      <c r="A5" s="79" t="s">
        <v>374</v>
      </c>
      <c r="B5" s="71" t="s">
        <v>420</v>
      </c>
      <c r="C5" s="71" t="s">
        <v>408</v>
      </c>
      <c r="D5" s="22">
        <v>0</v>
      </c>
      <c r="E5" s="22">
        <v>0</v>
      </c>
      <c r="F5" s="22">
        <v>0</v>
      </c>
      <c r="G5" s="22">
        <v>0</v>
      </c>
      <c r="H5" s="22">
        <v>0</v>
      </c>
      <c r="I5" s="22">
        <v>0</v>
      </c>
      <c r="J5" s="22"/>
      <c r="K5" s="22"/>
      <c r="L5" s="22"/>
      <c r="M5" s="180">
        <v>8</v>
      </c>
      <c r="N5" s="180"/>
      <c r="O5" s="180"/>
      <c r="P5" s="180" t="s">
        <v>2971</v>
      </c>
      <c r="Q5" s="250">
        <v>2</v>
      </c>
      <c r="R5" s="250"/>
      <c r="S5" s="180" t="s">
        <v>2951</v>
      </c>
      <c r="T5" s="180"/>
      <c r="U5" s="180" t="s">
        <v>2687</v>
      </c>
      <c r="V5" s="180" t="s">
        <v>2782</v>
      </c>
      <c r="W5" s="180" t="s">
        <v>2837</v>
      </c>
      <c r="X5" s="180" t="s">
        <v>2837</v>
      </c>
      <c r="Y5" s="142" t="s">
        <v>2789</v>
      </c>
      <c r="Z5" s="89"/>
      <c r="AA5" t="str">
        <f t="shared" si="0"/>
        <v>"DRUID":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7">
      <c r="A6" s="84" t="s">
        <v>375</v>
      </c>
      <c r="B6" s="27" t="s">
        <v>421</v>
      </c>
      <c r="C6" s="27" t="s">
        <v>409</v>
      </c>
      <c r="D6" s="23">
        <v>0</v>
      </c>
      <c r="E6" s="23">
        <v>0</v>
      </c>
      <c r="F6" s="23">
        <v>0</v>
      </c>
      <c r="G6" s="23">
        <v>0</v>
      </c>
      <c r="H6" s="23">
        <v>0</v>
      </c>
      <c r="I6" s="23">
        <v>0</v>
      </c>
      <c r="J6" s="23"/>
      <c r="K6" s="23"/>
      <c r="L6" s="23"/>
      <c r="M6" s="179">
        <v>6</v>
      </c>
      <c r="N6" s="179" t="s">
        <v>1150</v>
      </c>
      <c r="O6" s="179"/>
      <c r="P6" s="179" t="s">
        <v>2972</v>
      </c>
      <c r="Q6" s="249">
        <v>1</v>
      </c>
      <c r="R6" s="249"/>
      <c r="S6" s="179" t="s">
        <v>2951</v>
      </c>
      <c r="T6" s="179"/>
      <c r="U6" s="179" t="s">
        <v>2686</v>
      </c>
      <c r="V6" s="179"/>
      <c r="W6" s="179"/>
      <c r="X6" s="179"/>
      <c r="Y6" s="141" t="s">
        <v>2790</v>
      </c>
      <c r="Z6" s="89"/>
      <c r="AA6" t="str">
        <f t="shared" si="0"/>
        <v>"SORCERER":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7">
      <c r="A7" s="79" t="s">
        <v>376</v>
      </c>
      <c r="B7" s="71" t="s">
        <v>422</v>
      </c>
      <c r="C7" s="71" t="s">
        <v>410</v>
      </c>
      <c r="D7" s="22">
        <v>0</v>
      </c>
      <c r="E7" s="22">
        <v>0</v>
      </c>
      <c r="F7" s="22">
        <v>0</v>
      </c>
      <c r="G7" s="22">
        <v>0</v>
      </c>
      <c r="H7" s="22">
        <v>0</v>
      </c>
      <c r="I7" s="22">
        <v>0</v>
      </c>
      <c r="J7" s="22"/>
      <c r="K7" s="22"/>
      <c r="L7" s="22"/>
      <c r="M7" s="180">
        <v>10</v>
      </c>
      <c r="N7" s="180"/>
      <c r="O7" s="180"/>
      <c r="P7" s="252" t="s">
        <v>3372</v>
      </c>
      <c r="Q7" s="250">
        <v>3</v>
      </c>
      <c r="R7" s="250">
        <v>1</v>
      </c>
      <c r="S7" s="180" t="s">
        <v>2950</v>
      </c>
      <c r="T7" s="180" t="s">
        <v>2688</v>
      </c>
      <c r="U7" s="180"/>
      <c r="V7" s="180" t="s">
        <v>2783</v>
      </c>
      <c r="W7" s="180"/>
      <c r="X7" s="180"/>
      <c r="Y7" s="142" t="s">
        <v>2784</v>
      </c>
      <c r="Z7" s="89"/>
      <c r="AA7" t="str">
        <f t="shared" si="0"/>
        <v>"WARRIOR":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v>
      </c>
    </row>
    <row r="8" spans="1:27">
      <c r="A8" s="84" t="s">
        <v>377</v>
      </c>
      <c r="B8" s="27" t="s">
        <v>423</v>
      </c>
      <c r="C8" s="27" t="s">
        <v>411</v>
      </c>
      <c r="D8" s="23">
        <v>0</v>
      </c>
      <c r="E8" s="23">
        <v>0</v>
      </c>
      <c r="F8" s="23">
        <v>0</v>
      </c>
      <c r="G8" s="23">
        <v>0</v>
      </c>
      <c r="H8" s="23">
        <v>0</v>
      </c>
      <c r="I8" s="23">
        <v>0</v>
      </c>
      <c r="J8" s="23"/>
      <c r="K8" s="23"/>
      <c r="L8" s="23"/>
      <c r="M8" s="179">
        <v>6</v>
      </c>
      <c r="N8" s="179"/>
      <c r="O8" s="179"/>
      <c r="P8" s="179" t="s">
        <v>2975</v>
      </c>
      <c r="Q8" s="249">
        <v>2</v>
      </c>
      <c r="R8" s="249"/>
      <c r="S8" s="179" t="s">
        <v>2951</v>
      </c>
      <c r="T8" s="179"/>
      <c r="U8" s="179" t="s">
        <v>2686</v>
      </c>
      <c r="V8" s="179"/>
      <c r="W8" s="179"/>
      <c r="X8" s="179" t="s">
        <v>2839</v>
      </c>
      <c r="Y8" s="141" t="s">
        <v>2789</v>
      </c>
      <c r="Z8" s="89"/>
      <c r="AA8" t="str">
        <f t="shared" si="0"/>
        <v>"MAGICIAN":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7">
      <c r="A9" s="79" t="s">
        <v>379</v>
      </c>
      <c r="B9" s="71" t="s">
        <v>207</v>
      </c>
      <c r="C9" s="71" t="s">
        <v>412</v>
      </c>
      <c r="D9" s="22">
        <v>0</v>
      </c>
      <c r="E9" s="22">
        <v>0</v>
      </c>
      <c r="F9" s="22">
        <v>0</v>
      </c>
      <c r="G9" s="22">
        <v>0</v>
      </c>
      <c r="H9" s="22">
        <v>0</v>
      </c>
      <c r="I9" s="22">
        <v>0</v>
      </c>
      <c r="J9" s="22" t="s">
        <v>2978</v>
      </c>
      <c r="K9" s="22" t="s">
        <v>2951</v>
      </c>
      <c r="L9" s="22" t="s">
        <v>2951</v>
      </c>
      <c r="M9" s="180">
        <v>8</v>
      </c>
      <c r="N9" s="180" t="s">
        <v>236</v>
      </c>
      <c r="O9" s="180" t="s">
        <v>1152</v>
      </c>
      <c r="P9" s="180" t="s">
        <v>268</v>
      </c>
      <c r="Q9" s="250">
        <v>3</v>
      </c>
      <c r="R9" s="250"/>
      <c r="S9" s="180" t="s">
        <v>2951</v>
      </c>
      <c r="T9" s="180" t="s">
        <v>2682</v>
      </c>
      <c r="U9" s="180" t="s">
        <v>2683</v>
      </c>
      <c r="V9" s="180"/>
      <c r="W9" s="180"/>
      <c r="X9" s="180"/>
      <c r="Y9" s="142" t="s">
        <v>2785</v>
      </c>
      <c r="Z9" s="89"/>
      <c r="AA9" t="str">
        <f t="shared" si="0"/>
        <v>"MONK":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7">
      <c r="A10" s="84" t="s">
        <v>12</v>
      </c>
      <c r="B10" s="27" t="s">
        <v>413</v>
      </c>
      <c r="C10" s="27" t="s">
        <v>413</v>
      </c>
      <c r="D10" s="23">
        <v>0</v>
      </c>
      <c r="E10" s="23">
        <v>0</v>
      </c>
      <c r="F10" s="23">
        <v>0</v>
      </c>
      <c r="G10" s="23">
        <v>0</v>
      </c>
      <c r="H10" s="23">
        <v>0</v>
      </c>
      <c r="I10" s="23">
        <v>0</v>
      </c>
      <c r="J10" s="23"/>
      <c r="K10" s="23"/>
      <c r="L10" s="23"/>
      <c r="M10" s="179">
        <v>10</v>
      </c>
      <c r="N10" s="179"/>
      <c r="O10" s="179"/>
      <c r="P10" s="253" t="s">
        <v>3370</v>
      </c>
      <c r="Q10" s="249">
        <v>3</v>
      </c>
      <c r="R10" s="249">
        <v>2</v>
      </c>
      <c r="S10" s="179" t="s">
        <v>2951</v>
      </c>
      <c r="T10" s="190" t="s">
        <v>2688</v>
      </c>
      <c r="U10" s="179"/>
      <c r="V10" s="179" t="s">
        <v>2783</v>
      </c>
      <c r="W10" s="179"/>
      <c r="X10" s="179"/>
      <c r="Y10" s="141" t="s">
        <v>2788</v>
      </c>
      <c r="Z10" s="89"/>
      <c r="AA10" t="str">
        <f t="shared" si="0"/>
        <v>"PALADIN":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v>
      </c>
    </row>
    <row r="11" spans="1:27">
      <c r="A11" s="79" t="s">
        <v>380</v>
      </c>
      <c r="B11" s="71" t="s">
        <v>424</v>
      </c>
      <c r="C11" s="71" t="s">
        <v>414</v>
      </c>
      <c r="D11" s="22">
        <v>0</v>
      </c>
      <c r="E11" s="22">
        <v>0</v>
      </c>
      <c r="F11" s="22">
        <v>0</v>
      </c>
      <c r="G11" s="22">
        <v>0</v>
      </c>
      <c r="H11" s="22">
        <v>0</v>
      </c>
      <c r="I11" s="22">
        <v>0</v>
      </c>
      <c r="J11" s="22"/>
      <c r="K11" s="22"/>
      <c r="L11" s="22"/>
      <c r="M11" s="180">
        <v>10</v>
      </c>
      <c r="N11" s="180"/>
      <c r="O11" s="180"/>
      <c r="P11" s="252" t="s">
        <v>3371</v>
      </c>
      <c r="Q11" s="250">
        <v>3</v>
      </c>
      <c r="R11" s="250">
        <v>2</v>
      </c>
      <c r="S11" s="180" t="s">
        <v>2951</v>
      </c>
      <c r="T11" s="180" t="s">
        <v>2688</v>
      </c>
      <c r="U11" s="180"/>
      <c r="V11" s="218" t="s">
        <v>2782</v>
      </c>
      <c r="W11" s="218" t="s">
        <v>2840</v>
      </c>
      <c r="X11" s="218" t="s">
        <v>2840</v>
      </c>
      <c r="Y11" s="191" t="s">
        <v>2785</v>
      </c>
      <c r="Z11" s="89"/>
      <c r="AA11" t="str">
        <f t="shared" si="0"/>
        <v>"PROWLER":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v>
      </c>
    </row>
    <row r="12" spans="1:27">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2951</v>
      </c>
      <c r="T12" s="179" t="s">
        <v>2682</v>
      </c>
      <c r="U12" s="179" t="s">
        <v>2685</v>
      </c>
      <c r="V12" s="179" t="s">
        <v>2781</v>
      </c>
      <c r="W12" s="179"/>
      <c r="X12" s="179"/>
      <c r="Y12" s="141" t="s">
        <v>2787</v>
      </c>
      <c r="Z12" s="89"/>
      <c r="AA12" t="str">
        <f t="shared" si="0"/>
        <v>"WILY":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7">
      <c r="A13" s="82" t="s">
        <v>378</v>
      </c>
      <c r="B13" s="72" t="s">
        <v>426</v>
      </c>
      <c r="C13" s="72" t="s">
        <v>416</v>
      </c>
      <c r="D13" s="24">
        <v>0</v>
      </c>
      <c r="E13" s="24">
        <v>0</v>
      </c>
      <c r="F13" s="24">
        <v>0</v>
      </c>
      <c r="G13" s="24">
        <v>0</v>
      </c>
      <c r="H13" s="24">
        <v>0</v>
      </c>
      <c r="I13" s="24">
        <v>0</v>
      </c>
      <c r="J13" s="24"/>
      <c r="K13" s="24"/>
      <c r="L13" s="24"/>
      <c r="M13" s="182">
        <v>8</v>
      </c>
      <c r="N13" s="182"/>
      <c r="O13" s="182"/>
      <c r="P13" s="182" t="s">
        <v>2976</v>
      </c>
      <c r="Q13" s="251">
        <v>1</v>
      </c>
      <c r="R13" s="251"/>
      <c r="S13" s="182" t="s">
        <v>2951</v>
      </c>
      <c r="T13" s="182" t="s">
        <v>2682</v>
      </c>
      <c r="U13" s="182"/>
      <c r="V13" s="219" t="s">
        <v>2781</v>
      </c>
      <c r="W13" s="219"/>
      <c r="X13" s="219"/>
      <c r="Y13" s="192" t="s">
        <v>2788</v>
      </c>
      <c r="Z13" s="89"/>
      <c r="AA13" t="str">
        <f t="shared" si="0"/>
        <v>"WIZARD":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7">
      <c r="M14" s="140"/>
      <c r="N14" s="140"/>
      <c r="O14" s="140"/>
      <c r="P14" s="140"/>
      <c r="Q14" s="140"/>
      <c r="R14" s="140"/>
      <c r="S14" s="140"/>
      <c r="T14" s="140"/>
      <c r="U14" s="140"/>
      <c r="V14" s="140"/>
      <c r="W14" s="140"/>
      <c r="X14" s="140"/>
      <c r="Y14" s="140"/>
    </row>
    <row r="15" spans="1:27">
      <c r="AA15" t="str">
        <f>CONCATENATE(AA2,",
",AA3,",
",AA4,",
",AA5,",
",AA6,",
",AA7,",
",AA8,",
",AA9,",
",AA10,",
",AA11,",
",AA12,",
",AA13)</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7">
      <c r="A16" s="254" t="s">
        <v>442</v>
      </c>
      <c r="B16" s="255" t="s">
        <v>2981</v>
      </c>
      <c r="C16" s="255" t="s">
        <v>2967</v>
      </c>
      <c r="D16" s="331" t="s">
        <v>1167</v>
      </c>
      <c r="E16" s="332"/>
      <c r="F16" s="256" t="s">
        <v>2979</v>
      </c>
      <c r="G16" s="257"/>
      <c r="H16" s="139" t="s">
        <v>1207</v>
      </c>
    </row>
    <row r="17" spans="1:9">
      <c r="A17" s="84" t="s">
        <v>2994</v>
      </c>
      <c r="B17" s="85" t="s">
        <v>371</v>
      </c>
      <c r="C17" s="85" t="s">
        <v>2982</v>
      </c>
      <c r="D17" s="338">
        <v>0</v>
      </c>
      <c r="E17" s="338"/>
      <c r="F17" s="336"/>
      <c r="G17" s="336"/>
      <c r="H17" s="85" t="s">
        <v>3465</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84" t="s">
        <v>2995</v>
      </c>
      <c r="B18" s="85" t="s">
        <v>371</v>
      </c>
      <c r="C18" s="85" t="s">
        <v>2983</v>
      </c>
      <c r="D18" s="338">
        <v>0</v>
      </c>
      <c r="E18" s="338"/>
      <c r="F18" s="336"/>
      <c r="G18" s="336"/>
      <c r="H18" s="85" t="s">
        <v>3466</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79" t="s">
        <v>3002</v>
      </c>
      <c r="B19" s="18" t="s">
        <v>372</v>
      </c>
      <c r="C19" s="18" t="s">
        <v>2984</v>
      </c>
      <c r="D19" s="333">
        <v>0</v>
      </c>
      <c r="E19" s="333"/>
      <c r="F19" s="334"/>
      <c r="G19" s="334"/>
      <c r="H19" s="86" t="s">
        <v>3467</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79" t="s">
        <v>2996</v>
      </c>
      <c r="B20" s="18" t="s">
        <v>372</v>
      </c>
      <c r="C20" s="18" t="s">
        <v>2985</v>
      </c>
      <c r="D20" s="333">
        <v>0</v>
      </c>
      <c r="E20" s="333"/>
      <c r="F20" s="334"/>
      <c r="G20" s="334"/>
      <c r="H20" s="86" t="s">
        <v>3468</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84" t="s">
        <v>2997</v>
      </c>
      <c r="B21" s="85" t="s">
        <v>373</v>
      </c>
      <c r="C21" s="85" t="s">
        <v>2986</v>
      </c>
      <c r="D21" s="338">
        <v>0</v>
      </c>
      <c r="E21" s="338"/>
      <c r="F21" s="336"/>
      <c r="G21" s="336"/>
      <c r="H21" s="85" t="s">
        <v>3499</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84" t="s">
        <v>2998</v>
      </c>
      <c r="B22" s="85" t="s">
        <v>373</v>
      </c>
      <c r="C22" s="85" t="s">
        <v>2987</v>
      </c>
      <c r="D22" s="338">
        <v>0</v>
      </c>
      <c r="E22" s="338"/>
      <c r="F22" s="339"/>
      <c r="G22" s="336"/>
      <c r="H22" s="85" t="s">
        <v>3500</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84" t="s">
        <v>2999</v>
      </c>
      <c r="B23" s="85" t="s">
        <v>373</v>
      </c>
      <c r="C23" s="85" t="s">
        <v>2988</v>
      </c>
      <c r="D23" s="338">
        <v>0</v>
      </c>
      <c r="E23" s="338"/>
      <c r="F23" s="339"/>
      <c r="G23" s="336"/>
      <c r="H23" s="85" t="s">
        <v>3501</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84" t="s">
        <v>3000</v>
      </c>
      <c r="B24" s="85" t="s">
        <v>373</v>
      </c>
      <c r="C24" s="85" t="s">
        <v>2989</v>
      </c>
      <c r="D24" s="338">
        <v>0</v>
      </c>
      <c r="E24" s="338"/>
      <c r="F24" s="336"/>
      <c r="G24" s="336"/>
      <c r="H24" s="85" t="s">
        <v>3502</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84" t="s">
        <v>3001</v>
      </c>
      <c r="B25" s="85" t="s">
        <v>373</v>
      </c>
      <c r="C25" s="85" t="s">
        <v>2990</v>
      </c>
      <c r="D25" s="338">
        <v>0</v>
      </c>
      <c r="E25" s="338"/>
      <c r="F25" s="336"/>
      <c r="G25" s="336"/>
      <c r="H25" s="85" t="s">
        <v>3503</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84" t="s">
        <v>3003</v>
      </c>
      <c r="B26" s="85" t="s">
        <v>373</v>
      </c>
      <c r="C26" s="85" t="s">
        <v>2991</v>
      </c>
      <c r="D26" s="338">
        <v>0</v>
      </c>
      <c r="E26" s="338"/>
      <c r="F26" s="336"/>
      <c r="G26" s="336"/>
      <c r="H26" s="85" t="s">
        <v>3504</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84" t="s">
        <v>3004</v>
      </c>
      <c r="B27" s="85" t="s">
        <v>373</v>
      </c>
      <c r="C27" s="85" t="s">
        <v>2992</v>
      </c>
      <c r="D27" s="338">
        <v>0</v>
      </c>
      <c r="E27" s="338"/>
      <c r="F27" s="336"/>
      <c r="G27" s="336"/>
      <c r="H27" s="85" t="s">
        <v>3505</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84" t="s">
        <v>3005</v>
      </c>
      <c r="B28" s="85" t="s">
        <v>373</v>
      </c>
      <c r="C28" s="85" t="s">
        <v>2993</v>
      </c>
      <c r="D28" s="338">
        <v>0</v>
      </c>
      <c r="E28" s="338"/>
      <c r="F28" s="336"/>
      <c r="G28" s="336"/>
      <c r="H28" s="85" t="s">
        <v>3506</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79" t="s">
        <v>3008</v>
      </c>
      <c r="B29" s="18" t="s">
        <v>374</v>
      </c>
      <c r="C29" s="86" t="s">
        <v>3006</v>
      </c>
      <c r="D29" s="333">
        <v>0</v>
      </c>
      <c r="E29" s="333"/>
      <c r="F29" s="334"/>
      <c r="G29" s="334"/>
      <c r="H29" s="85" t="s">
        <v>3595</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79" t="s">
        <v>3009</v>
      </c>
      <c r="B30" s="18" t="s">
        <v>374</v>
      </c>
      <c r="C30" s="86" t="s">
        <v>3007</v>
      </c>
      <c r="D30" s="333">
        <v>0</v>
      </c>
      <c r="E30" s="333"/>
      <c r="F30" s="334"/>
      <c r="G30" s="334"/>
      <c r="H30" s="85" t="s">
        <v>3594</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84" t="s">
        <v>365</v>
      </c>
      <c r="B31" s="85" t="s">
        <v>375</v>
      </c>
      <c r="C31" s="85" t="s">
        <v>3010</v>
      </c>
      <c r="D31" s="338">
        <v>3</v>
      </c>
      <c r="E31" s="338"/>
      <c r="F31" s="336" t="s">
        <v>2951</v>
      </c>
      <c r="G31" s="336"/>
      <c r="H31" s="85" t="s">
        <v>3596</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84" t="s">
        <v>3012</v>
      </c>
      <c r="B32" s="85" t="s">
        <v>375</v>
      </c>
      <c r="C32" s="85" t="s">
        <v>3011</v>
      </c>
      <c r="D32" s="338">
        <v>0</v>
      </c>
      <c r="E32" s="338"/>
      <c r="F32" s="336"/>
      <c r="G32" s="336"/>
      <c r="H32" s="85" t="s">
        <v>3597</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83" t="s">
        <v>3391</v>
      </c>
      <c r="B33" s="284" t="s">
        <v>376</v>
      </c>
      <c r="C33" s="284" t="s">
        <v>3392</v>
      </c>
      <c r="D33" s="327">
        <v>0</v>
      </c>
      <c r="E33" s="327"/>
      <c r="F33" s="282"/>
      <c r="G33" s="261"/>
      <c r="H33" s="85" t="s">
        <v>3598</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83" t="s">
        <v>3393</v>
      </c>
      <c r="B34" s="284" t="s">
        <v>376</v>
      </c>
      <c r="C34" s="284" t="s">
        <v>3395</v>
      </c>
      <c r="D34" s="327">
        <v>0</v>
      </c>
      <c r="E34" s="327"/>
      <c r="F34" s="282"/>
      <c r="G34" s="261"/>
      <c r="H34" s="85" t="s">
        <v>3599</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83" t="s">
        <v>3394</v>
      </c>
      <c r="B35" s="284" t="s">
        <v>376</v>
      </c>
      <c r="C35" s="284" t="s">
        <v>3396</v>
      </c>
      <c r="D35" s="327">
        <v>0</v>
      </c>
      <c r="E35" s="327"/>
      <c r="F35" s="282"/>
      <c r="G35" s="261"/>
      <c r="H35" s="85" t="s">
        <v>3600</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84" t="s">
        <v>3105</v>
      </c>
      <c r="B36" s="85" t="s">
        <v>377</v>
      </c>
      <c r="C36" s="85" t="s">
        <v>3025</v>
      </c>
      <c r="D36" s="338">
        <v>0</v>
      </c>
      <c r="E36" s="338"/>
      <c r="F36" s="336"/>
      <c r="G36" s="336"/>
      <c r="H36" s="85" t="s">
        <v>3601</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84" t="s">
        <v>3043</v>
      </c>
      <c r="B37" s="85" t="s">
        <v>377</v>
      </c>
      <c r="C37" s="85" t="s">
        <v>1645</v>
      </c>
      <c r="D37" s="338">
        <v>0</v>
      </c>
      <c r="E37" s="338"/>
      <c r="F37" s="336"/>
      <c r="G37" s="336"/>
      <c r="H37" s="85" t="s">
        <v>3602</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84" t="s">
        <v>3044</v>
      </c>
      <c r="B38" s="85" t="s">
        <v>377</v>
      </c>
      <c r="C38" s="85" t="s">
        <v>3026</v>
      </c>
      <c r="D38" s="338">
        <v>0</v>
      </c>
      <c r="E38" s="338"/>
      <c r="F38" s="336"/>
      <c r="G38" s="336"/>
      <c r="H38" s="85" t="s">
        <v>3603</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84" t="s">
        <v>3045</v>
      </c>
      <c r="B39" s="85" t="s">
        <v>377</v>
      </c>
      <c r="C39" s="85" t="s">
        <v>3027</v>
      </c>
      <c r="D39" s="338">
        <v>0</v>
      </c>
      <c r="E39" s="338"/>
      <c r="F39" s="336"/>
      <c r="G39" s="336"/>
      <c r="H39" s="85" t="s">
        <v>3604</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84" t="s">
        <v>3104</v>
      </c>
      <c r="B40" s="85" t="s">
        <v>377</v>
      </c>
      <c r="C40" s="85" t="s">
        <v>3028</v>
      </c>
      <c r="D40" s="338">
        <v>0</v>
      </c>
      <c r="E40" s="338"/>
      <c r="F40" s="336"/>
      <c r="G40" s="336"/>
      <c r="H40" s="85" t="s">
        <v>3605</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84" t="s">
        <v>3046</v>
      </c>
      <c r="B41" s="85" t="s">
        <v>377</v>
      </c>
      <c r="C41" s="85" t="s">
        <v>3029</v>
      </c>
      <c r="D41" s="338">
        <v>0</v>
      </c>
      <c r="E41" s="338"/>
      <c r="F41" s="336"/>
      <c r="G41" s="336"/>
      <c r="H41" s="85" t="s">
        <v>3606</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84" t="s">
        <v>3047</v>
      </c>
      <c r="B42" s="85" t="s">
        <v>377</v>
      </c>
      <c r="C42" s="85" t="s">
        <v>3030</v>
      </c>
      <c r="D42" s="338">
        <v>0</v>
      </c>
      <c r="E42" s="338"/>
      <c r="F42" s="336"/>
      <c r="G42" s="336"/>
      <c r="H42" s="85" t="s">
        <v>3607</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84" t="s">
        <v>3048</v>
      </c>
      <c r="B43" s="85" t="s">
        <v>377</v>
      </c>
      <c r="C43" s="85" t="s">
        <v>3031</v>
      </c>
      <c r="D43" s="338">
        <v>0</v>
      </c>
      <c r="E43" s="338"/>
      <c r="F43" s="336"/>
      <c r="G43" s="336"/>
      <c r="H43" s="85" t="s">
        <v>3608</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79" t="s">
        <v>3032</v>
      </c>
      <c r="B44" s="18" t="s">
        <v>379</v>
      </c>
      <c r="C44" s="86" t="s">
        <v>294</v>
      </c>
      <c r="D44" s="333">
        <v>0</v>
      </c>
      <c r="E44" s="333"/>
      <c r="F44" s="334"/>
      <c r="G44" s="334"/>
      <c r="H44" s="85" t="s">
        <v>298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79" t="s">
        <v>3033</v>
      </c>
      <c r="B45" s="18" t="s">
        <v>379</v>
      </c>
      <c r="C45" s="86" t="s">
        <v>310</v>
      </c>
      <c r="D45" s="333">
        <v>0</v>
      </c>
      <c r="E45" s="333"/>
      <c r="F45" s="334"/>
      <c r="G45" s="334"/>
      <c r="H45" s="85" t="s">
        <v>311</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79" t="s">
        <v>3034</v>
      </c>
      <c r="B46" s="18" t="s">
        <v>379</v>
      </c>
      <c r="C46" s="86" t="s">
        <v>320</v>
      </c>
      <c r="D46" s="333">
        <v>0</v>
      </c>
      <c r="E46" s="333"/>
      <c r="F46" s="334"/>
      <c r="G46" s="334"/>
      <c r="H46" s="85" t="s">
        <v>321</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84" t="s">
        <v>3374</v>
      </c>
      <c r="B47" s="85" t="s">
        <v>12</v>
      </c>
      <c r="C47" s="85" t="s">
        <v>3373</v>
      </c>
      <c r="D47" s="338">
        <v>0</v>
      </c>
      <c r="E47" s="338"/>
      <c r="F47" s="262"/>
      <c r="G47" s="260"/>
      <c r="H47" s="85" t="s">
        <v>3609</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84" t="s">
        <v>3380</v>
      </c>
      <c r="B48" s="85" t="s">
        <v>12</v>
      </c>
      <c r="C48" s="85" t="s">
        <v>3381</v>
      </c>
      <c r="D48" s="338">
        <v>0</v>
      </c>
      <c r="E48" s="338"/>
      <c r="F48" s="262"/>
      <c r="G48" s="260"/>
      <c r="H48" s="85" t="s">
        <v>3610</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84" t="s">
        <v>3385</v>
      </c>
      <c r="B49" s="85" t="s">
        <v>12</v>
      </c>
      <c r="C49" s="85" t="s">
        <v>3386</v>
      </c>
      <c r="D49" s="338">
        <v>0</v>
      </c>
      <c r="E49" s="338"/>
      <c r="F49" s="262"/>
      <c r="G49" s="260"/>
      <c r="H49" s="85" t="s">
        <v>3611</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79" t="s">
        <v>3358</v>
      </c>
      <c r="B50" s="86" t="s">
        <v>380</v>
      </c>
      <c r="C50" s="284" t="s">
        <v>3359</v>
      </c>
      <c r="D50" s="333">
        <v>0</v>
      </c>
      <c r="E50" s="333"/>
      <c r="F50" s="282"/>
      <c r="G50" s="261"/>
      <c r="H50" s="85" t="s">
        <v>3612</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79" t="s">
        <v>3364</v>
      </c>
      <c r="B51" s="86" t="s">
        <v>380</v>
      </c>
      <c r="C51" s="284" t="s">
        <v>3365</v>
      </c>
      <c r="D51" s="333">
        <v>0</v>
      </c>
      <c r="E51" s="333"/>
      <c r="F51" s="282"/>
      <c r="G51" s="261"/>
      <c r="H51" s="85" t="s">
        <v>3613</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84" t="s">
        <v>3053</v>
      </c>
      <c r="B52" s="85" t="s">
        <v>381</v>
      </c>
      <c r="C52" s="85" t="s">
        <v>3049</v>
      </c>
      <c r="D52" s="338">
        <v>0</v>
      </c>
      <c r="E52" s="338"/>
      <c r="F52" s="336"/>
      <c r="G52" s="336"/>
      <c r="H52" s="85" t="s">
        <v>3614</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84" t="s">
        <v>3054</v>
      </c>
      <c r="B53" s="85" t="s">
        <v>381</v>
      </c>
      <c r="C53" s="85" t="s">
        <v>3050</v>
      </c>
      <c r="D53" s="338">
        <v>0</v>
      </c>
      <c r="E53" s="338"/>
      <c r="F53" s="336"/>
      <c r="G53" s="336"/>
      <c r="H53" s="85" t="s">
        <v>3615</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84" t="s">
        <v>3055</v>
      </c>
      <c r="B54" s="85" t="s">
        <v>381</v>
      </c>
      <c r="C54" s="85" t="s">
        <v>3051</v>
      </c>
      <c r="D54" s="338">
        <v>0</v>
      </c>
      <c r="E54" s="338"/>
      <c r="F54" s="336"/>
      <c r="G54" s="336"/>
      <c r="H54" s="85" t="s">
        <v>3616</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84" t="s">
        <v>3056</v>
      </c>
      <c r="B55" s="85" t="s">
        <v>381</v>
      </c>
      <c r="C55" s="85" t="s">
        <v>3052</v>
      </c>
      <c r="D55" s="338">
        <v>0</v>
      </c>
      <c r="E55" s="338"/>
      <c r="F55" s="336"/>
      <c r="G55" s="336"/>
      <c r="H55" s="85" t="s">
        <v>3617</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79" t="s">
        <v>3060</v>
      </c>
      <c r="B56" s="18" t="s">
        <v>378</v>
      </c>
      <c r="C56" s="86" t="s">
        <v>3057</v>
      </c>
      <c r="D56" s="333">
        <v>0</v>
      </c>
      <c r="E56" s="333"/>
      <c r="F56" s="334"/>
      <c r="G56" s="334"/>
      <c r="H56" s="85" t="s">
        <v>3618</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79" t="s">
        <v>3061</v>
      </c>
      <c r="B57" s="18" t="s">
        <v>378</v>
      </c>
      <c r="C57" s="86" t="s">
        <v>3058</v>
      </c>
      <c r="D57" s="333">
        <v>0</v>
      </c>
      <c r="E57" s="333"/>
      <c r="F57" s="334"/>
      <c r="G57" s="334"/>
      <c r="H57" s="85" t="s">
        <v>3619</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82" t="s">
        <v>3062</v>
      </c>
      <c r="B58" s="83" t="s">
        <v>378</v>
      </c>
      <c r="C58" s="215" t="s">
        <v>3059</v>
      </c>
      <c r="D58" s="337">
        <v>0</v>
      </c>
      <c r="E58" s="337"/>
      <c r="F58" s="335"/>
      <c r="G58" s="335"/>
      <c r="H58" s="85" t="s">
        <v>3620</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54" t="s">
        <v>442</v>
      </c>
      <c r="B62" s="263" t="s">
        <v>2981</v>
      </c>
      <c r="C62" s="263" t="s">
        <v>2973</v>
      </c>
      <c r="D62" s="331" t="s">
        <v>1167</v>
      </c>
      <c r="E62" s="332"/>
      <c r="F62" s="264" t="s">
        <v>2979</v>
      </c>
      <c r="G62" s="257"/>
      <c r="H62" s="257" t="s">
        <v>1207</v>
      </c>
      <c r="I62" s="139" t="s">
        <v>3424</v>
      </c>
      <c r="J62" s="139" t="s">
        <v>3425</v>
      </c>
    </row>
    <row r="63" spans="1:11">
      <c r="A63" s="283" t="s">
        <v>3019</v>
      </c>
      <c r="B63" s="285" t="s">
        <v>376</v>
      </c>
      <c r="C63" s="284" t="s">
        <v>3013</v>
      </c>
      <c r="D63" s="327">
        <v>0</v>
      </c>
      <c r="E63" s="327"/>
      <c r="F63" s="328"/>
      <c r="G63" s="328"/>
      <c r="H63" s="284" t="s">
        <v>3422</v>
      </c>
      <c r="I63" s="292">
        <v>2</v>
      </c>
      <c r="J63" s="292">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83" t="s">
        <v>3020</v>
      </c>
      <c r="B64" s="285" t="s">
        <v>376</v>
      </c>
      <c r="C64" s="284" t="s">
        <v>3014</v>
      </c>
      <c r="D64" s="327">
        <v>0</v>
      </c>
      <c r="E64" s="327"/>
      <c r="F64" s="328"/>
      <c r="G64" s="328"/>
      <c r="H64" s="284" t="s">
        <v>3418</v>
      </c>
      <c r="I64" s="292">
        <v>0</v>
      </c>
      <c r="J64" s="292">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83" t="s">
        <v>3021</v>
      </c>
      <c r="B65" s="285" t="s">
        <v>376</v>
      </c>
      <c r="C65" s="284" t="s">
        <v>3015</v>
      </c>
      <c r="D65" s="327">
        <v>0</v>
      </c>
      <c r="E65" s="327"/>
      <c r="F65" s="328"/>
      <c r="G65" s="328"/>
      <c r="H65" s="284" t="s">
        <v>3423</v>
      </c>
      <c r="I65" s="292">
        <v>0</v>
      </c>
      <c r="J65" s="292">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83" t="s">
        <v>3022</v>
      </c>
      <c r="B66" s="285" t="s">
        <v>376</v>
      </c>
      <c r="C66" s="284" t="s">
        <v>3016</v>
      </c>
      <c r="D66" s="327">
        <v>1</v>
      </c>
      <c r="E66" s="327"/>
      <c r="F66" s="328" t="s">
        <v>2950</v>
      </c>
      <c r="G66" s="328"/>
      <c r="H66" s="284" t="s">
        <v>3419</v>
      </c>
      <c r="I66" s="292">
        <v>0</v>
      </c>
      <c r="J66" s="292">
        <v>0</v>
      </c>
      <c r="K66" t="str">
        <f t="shared" si="2"/>
        <v>"WARRIOR_DEFENSE":  {
 "Code" : "WARRIOR_DEFENSE",
 "Class" : "WARRIOR",
 "Name" : "Défense",
 "ACBonusArmor" : true, "ACBonus" : 1, "DistanceBonus" : 0, "weaponBonus" : 0, "Description" : "Si vous portez une armure, vous obtenez un bonus de +1 à la CA."
  }</v>
      </c>
    </row>
    <row r="67" spans="1:11">
      <c r="A67" s="283" t="s">
        <v>3023</v>
      </c>
      <c r="B67" s="285" t="s">
        <v>376</v>
      </c>
      <c r="C67" s="284" t="s">
        <v>3017</v>
      </c>
      <c r="D67" s="327">
        <v>0</v>
      </c>
      <c r="E67" s="327"/>
      <c r="F67" s="328"/>
      <c r="G67" s="328"/>
      <c r="H67" s="284" t="s">
        <v>3420</v>
      </c>
      <c r="I67" s="292">
        <v>0</v>
      </c>
      <c r="J67" s="292">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83" t="s">
        <v>3024</v>
      </c>
      <c r="B68" s="285" t="s">
        <v>376</v>
      </c>
      <c r="C68" s="284" t="s">
        <v>3018</v>
      </c>
      <c r="D68" s="327">
        <v>0</v>
      </c>
      <c r="E68" s="327"/>
      <c r="F68" s="328"/>
      <c r="G68" s="328"/>
      <c r="H68" s="284" t="s">
        <v>3421</v>
      </c>
      <c r="I68" s="292">
        <v>0</v>
      </c>
      <c r="J68" s="292">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86" t="s">
        <v>3035</v>
      </c>
      <c r="B69" s="287" t="s">
        <v>12</v>
      </c>
      <c r="C69" s="287" t="s">
        <v>3014</v>
      </c>
      <c r="D69" s="325">
        <v>0</v>
      </c>
      <c r="E69" s="325"/>
      <c r="F69" s="326"/>
      <c r="G69" s="326"/>
      <c r="H69" s="284" t="s">
        <v>3418</v>
      </c>
      <c r="I69" s="292">
        <v>0</v>
      </c>
      <c r="J69" s="292">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86" t="s">
        <v>3036</v>
      </c>
      <c r="B70" s="287" t="s">
        <v>12</v>
      </c>
      <c r="C70" s="287" t="s">
        <v>3016</v>
      </c>
      <c r="D70" s="325">
        <v>1</v>
      </c>
      <c r="E70" s="325"/>
      <c r="F70" s="326" t="s">
        <v>2950</v>
      </c>
      <c r="G70" s="326"/>
      <c r="H70" s="287" t="s">
        <v>3419</v>
      </c>
      <c r="I70" s="292">
        <v>0</v>
      </c>
      <c r="J70" s="292">
        <v>0</v>
      </c>
      <c r="K70" t="str">
        <f t="shared" si="2"/>
        <v>"PALADIN_DEFENSE":  {
 "Code" : "PALADIN_DEFENSE",
 "Class" : "PALADIN",
 "Name" : "Défense",
 "ACBonusArmor" : true, "ACBonus" : 1, "DistanceBonus" : 0, "weaponBonus" : 0, "Description" : "Si vous portez une armure, vous obtenez un bonus de +1 à la CA."
  }</v>
      </c>
    </row>
    <row r="71" spans="1:11">
      <c r="A71" s="286" t="s">
        <v>3037</v>
      </c>
      <c r="B71" s="287" t="s">
        <v>12</v>
      </c>
      <c r="C71" s="287" t="s">
        <v>3017</v>
      </c>
      <c r="D71" s="325">
        <v>0</v>
      </c>
      <c r="E71" s="325"/>
      <c r="F71" s="326"/>
      <c r="G71" s="326"/>
      <c r="H71" s="287" t="s">
        <v>3420</v>
      </c>
      <c r="I71" s="292">
        <v>0</v>
      </c>
      <c r="J71" s="292">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86" t="s">
        <v>3038</v>
      </c>
      <c r="B72" s="287" t="s">
        <v>12</v>
      </c>
      <c r="C72" s="287" t="s">
        <v>3018</v>
      </c>
      <c r="D72" s="325">
        <v>0</v>
      </c>
      <c r="E72" s="325"/>
      <c r="F72" s="326"/>
      <c r="G72" s="326"/>
      <c r="H72" s="287" t="s">
        <v>3421</v>
      </c>
      <c r="I72" s="292">
        <v>0</v>
      </c>
      <c r="J72" s="292">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83" t="s">
        <v>3039</v>
      </c>
      <c r="B73" s="285" t="s">
        <v>380</v>
      </c>
      <c r="C73" s="284" t="s">
        <v>3013</v>
      </c>
      <c r="D73" s="327">
        <v>0</v>
      </c>
      <c r="E73" s="327"/>
      <c r="F73" s="328"/>
      <c r="G73" s="328"/>
      <c r="H73" s="284" t="s">
        <v>3422</v>
      </c>
      <c r="I73" s="292">
        <v>2</v>
      </c>
      <c r="J73" s="292">
        <v>0</v>
      </c>
      <c r="K73" t="str">
        <f t="shared" si="2"/>
        <v>"PROWLER_ARCHERY":  {
 "Code" : "PROWLER_ARCHERY",
 "Class" : "PROWLER",
 "Name" : "Archerie",
  "ACBonus" : 0, "DistanceBonus" : 2, "weaponBonus" : 0, "Description" : "Vous obtenez un bonus de +2 aux jets d'attaque avec une arme à distance."
  }</v>
      </c>
    </row>
    <row r="74" spans="1:11">
      <c r="A74" s="283" t="s">
        <v>3040</v>
      </c>
      <c r="B74" s="285" t="s">
        <v>380</v>
      </c>
      <c r="C74" s="284" t="s">
        <v>3015</v>
      </c>
      <c r="D74" s="327">
        <v>0</v>
      </c>
      <c r="E74" s="327"/>
      <c r="F74" s="328"/>
      <c r="G74" s="328"/>
      <c r="H74" s="287" t="s">
        <v>3423</v>
      </c>
      <c r="I74" s="292">
        <v>0</v>
      </c>
      <c r="J74" s="292">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83" t="s">
        <v>3041</v>
      </c>
      <c r="B75" s="285" t="s">
        <v>380</v>
      </c>
      <c r="C75" s="284" t="s">
        <v>3016</v>
      </c>
      <c r="D75" s="327">
        <v>1</v>
      </c>
      <c r="E75" s="327"/>
      <c r="F75" s="328" t="s">
        <v>2950</v>
      </c>
      <c r="G75" s="328"/>
      <c r="H75" s="284" t="s">
        <v>3419</v>
      </c>
      <c r="I75" s="292">
        <v>0</v>
      </c>
      <c r="J75" s="292">
        <v>0</v>
      </c>
      <c r="K75" t="str">
        <f t="shared" si="2"/>
        <v>"PROWLER_DEFENSE":  {
 "Code" : "PROWLER_DEFENSE",
 "Class" : "PROWLER",
 "Name" : "Défense",
 "ACBonusArmor" : true, "ACBonus" : 1, "DistanceBonus" : 0, "weaponBonus" : 0, "Description" : "Si vous portez une armure, vous obtenez un bonus de +1 à la CA."
  }</v>
      </c>
    </row>
    <row r="76" spans="1:11">
      <c r="A76" s="288" t="s">
        <v>3042</v>
      </c>
      <c r="B76" s="289" t="s">
        <v>380</v>
      </c>
      <c r="C76" s="290" t="s">
        <v>3017</v>
      </c>
      <c r="D76" s="329">
        <v>0</v>
      </c>
      <c r="E76" s="329"/>
      <c r="F76" s="330"/>
      <c r="G76" s="330"/>
      <c r="H76" s="284" t="s">
        <v>3420</v>
      </c>
      <c r="I76" s="292">
        <v>0</v>
      </c>
      <c r="J76" s="292">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 ref="F68:G68"/>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V37"/>
  <sheetViews>
    <sheetView zoomScale="115" zoomScaleNormal="115" workbookViewId="0">
      <pane xSplit="1" ySplit="2" topLeftCell="CD3" activePane="bottomRight" state="frozenSplit"/>
      <selection pane="topRight" activeCell="W1" sqref="W1"/>
      <selection pane="bottomLeft" activeCell="A3" sqref="A3"/>
      <selection pane="bottomRight" activeCell="CJ6" sqref="CJ6"/>
    </sheetView>
  </sheetViews>
  <sheetFormatPr baseColWidth="10" defaultRowHeight="15"/>
  <cols>
    <col min="6" max="6" width="14" customWidth="1"/>
  </cols>
  <sheetData>
    <row r="1" spans="1:126">
      <c r="A1" s="169"/>
      <c r="B1" s="341" t="s">
        <v>371</v>
      </c>
      <c r="C1" s="341"/>
      <c r="D1" s="341"/>
      <c r="E1" s="341"/>
      <c r="F1" s="342"/>
      <c r="G1" s="340" t="s">
        <v>372</v>
      </c>
      <c r="H1" s="341"/>
      <c r="I1" s="341"/>
      <c r="J1" s="341"/>
      <c r="K1" s="341"/>
      <c r="L1" s="341"/>
      <c r="M1" s="341"/>
      <c r="N1" s="341"/>
      <c r="O1" s="341"/>
      <c r="P1" s="341"/>
      <c r="Q1" s="341"/>
      <c r="R1" s="341"/>
      <c r="S1" s="341"/>
      <c r="T1" s="157"/>
      <c r="U1" s="341" t="s">
        <v>373</v>
      </c>
      <c r="V1" s="341"/>
      <c r="W1" s="341"/>
      <c r="X1" s="341"/>
      <c r="Y1" s="341"/>
      <c r="Z1" s="341"/>
      <c r="AA1" s="341"/>
      <c r="AB1" s="341"/>
      <c r="AC1" s="341"/>
      <c r="AD1" s="341"/>
      <c r="AE1" s="341"/>
      <c r="AF1" s="341"/>
      <c r="AG1" s="143"/>
      <c r="AH1" s="340" t="s">
        <v>374</v>
      </c>
      <c r="AI1" s="341"/>
      <c r="AJ1" s="341"/>
      <c r="AK1" s="341"/>
      <c r="AL1" s="341"/>
      <c r="AM1" s="341"/>
      <c r="AN1" s="341"/>
      <c r="AO1" s="341"/>
      <c r="AP1" s="341"/>
      <c r="AQ1" s="341"/>
      <c r="AR1" s="341"/>
      <c r="AS1" s="342"/>
      <c r="AT1" s="143"/>
      <c r="AU1" s="343" t="s">
        <v>375</v>
      </c>
      <c r="AV1" s="343"/>
      <c r="AW1" s="343"/>
      <c r="AX1" s="343"/>
      <c r="AY1" s="343"/>
      <c r="AZ1" s="343"/>
      <c r="BA1" s="343"/>
      <c r="BB1" s="343"/>
      <c r="BC1" s="343"/>
      <c r="BD1" s="343"/>
      <c r="BE1" s="343"/>
      <c r="BF1" s="343"/>
      <c r="BG1" s="343"/>
      <c r="BH1" s="343"/>
      <c r="BI1" s="153"/>
      <c r="BJ1" s="340" t="s">
        <v>376</v>
      </c>
      <c r="BK1" s="341"/>
      <c r="BL1" s="324"/>
      <c r="BM1" s="324"/>
      <c r="BN1" s="324"/>
      <c r="BO1" s="324"/>
      <c r="BP1" s="324"/>
      <c r="BQ1" s="324"/>
      <c r="BR1" s="157"/>
      <c r="BS1" s="341" t="s">
        <v>377</v>
      </c>
      <c r="BT1" s="341"/>
      <c r="BU1" s="341"/>
      <c r="BV1" s="341"/>
      <c r="BW1" s="341"/>
      <c r="BX1" s="341"/>
      <c r="BY1" s="341"/>
      <c r="BZ1" s="341"/>
      <c r="CA1" s="341"/>
      <c r="CB1" s="341"/>
      <c r="CC1" s="341"/>
      <c r="CD1" s="341"/>
      <c r="CE1" s="143"/>
      <c r="CF1" s="340" t="s">
        <v>379</v>
      </c>
      <c r="CG1" s="341"/>
      <c r="CH1" s="341"/>
      <c r="CI1" s="341"/>
      <c r="CJ1" s="341"/>
      <c r="CK1" s="157"/>
      <c r="CL1" s="340" t="s">
        <v>12</v>
      </c>
      <c r="CM1" s="341"/>
      <c r="CN1" s="341"/>
      <c r="CO1" s="341"/>
      <c r="CP1" s="341"/>
      <c r="CQ1" s="341"/>
      <c r="CR1" s="341"/>
      <c r="CS1" s="341"/>
      <c r="CT1" s="341"/>
      <c r="CU1" s="157"/>
      <c r="CV1" s="341" t="s">
        <v>380</v>
      </c>
      <c r="CW1" s="341"/>
      <c r="CX1" s="341"/>
      <c r="CY1" s="341"/>
      <c r="CZ1" s="341"/>
      <c r="DA1" s="341"/>
      <c r="DB1" s="341"/>
      <c r="DC1" s="341"/>
      <c r="DD1" s="143"/>
      <c r="DE1" s="344" t="s">
        <v>381</v>
      </c>
      <c r="DF1" s="343"/>
      <c r="DG1" s="343"/>
      <c r="DH1" s="276"/>
      <c r="DI1" s="276"/>
      <c r="DJ1" s="276"/>
      <c r="DK1" s="276"/>
      <c r="DL1" s="276"/>
      <c r="DM1" s="276"/>
      <c r="DN1" s="167"/>
      <c r="DO1" s="341" t="s">
        <v>378</v>
      </c>
      <c r="DP1" s="341"/>
      <c r="DQ1" s="341"/>
      <c r="DR1" s="341"/>
      <c r="DS1" s="341"/>
      <c r="DT1" s="341"/>
      <c r="DU1" s="341"/>
      <c r="DV1" s="178"/>
    </row>
    <row r="2" spans="1:126"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44" t="s">
        <v>1146</v>
      </c>
      <c r="BM2" s="144" t="s">
        <v>1145</v>
      </c>
      <c r="BN2" s="144">
        <v>1</v>
      </c>
      <c r="BO2" s="144">
        <v>2</v>
      </c>
      <c r="BP2" s="144">
        <v>3</v>
      </c>
      <c r="BQ2" s="144">
        <v>4</v>
      </c>
      <c r="BR2" s="161"/>
      <c r="BS2" s="152" t="s">
        <v>355</v>
      </c>
      <c r="BT2" s="144" t="s">
        <v>237</v>
      </c>
      <c r="BU2" s="144" t="s">
        <v>1146</v>
      </c>
      <c r="BV2" s="144">
        <v>1</v>
      </c>
      <c r="BW2" s="144">
        <v>2</v>
      </c>
      <c r="BX2" s="144">
        <v>3</v>
      </c>
      <c r="BY2" s="144">
        <v>4</v>
      </c>
      <c r="BZ2" s="144">
        <v>5</v>
      </c>
      <c r="CA2" s="144">
        <v>6</v>
      </c>
      <c r="CB2" s="144">
        <v>7</v>
      </c>
      <c r="CC2" s="144">
        <v>8</v>
      </c>
      <c r="CD2" s="144">
        <v>9</v>
      </c>
      <c r="CE2" s="144"/>
      <c r="CF2" s="160" t="s">
        <v>355</v>
      </c>
      <c r="CG2" s="152" t="s">
        <v>356</v>
      </c>
      <c r="CH2" s="152" t="s">
        <v>236</v>
      </c>
      <c r="CI2" s="152" t="s">
        <v>357</v>
      </c>
      <c r="CJ2" s="152" t="s">
        <v>237</v>
      </c>
      <c r="CK2" s="158"/>
      <c r="CL2" s="160" t="s">
        <v>355</v>
      </c>
      <c r="CM2" s="144" t="s">
        <v>237</v>
      </c>
      <c r="CN2" s="144" t="s">
        <v>1145</v>
      </c>
      <c r="CO2" s="144" t="s">
        <v>3416</v>
      </c>
      <c r="CP2" s="144">
        <v>1</v>
      </c>
      <c r="CQ2" s="144">
        <v>2</v>
      </c>
      <c r="CR2" s="144">
        <v>3</v>
      </c>
      <c r="CS2" s="144">
        <v>4</v>
      </c>
      <c r="CT2" s="144">
        <v>5</v>
      </c>
      <c r="CU2" s="161"/>
      <c r="CV2" s="152" t="s">
        <v>355</v>
      </c>
      <c r="CW2" s="144" t="s">
        <v>237</v>
      </c>
      <c r="CX2" s="144" t="s">
        <v>1145</v>
      </c>
      <c r="CY2" s="144">
        <v>1</v>
      </c>
      <c r="CZ2" s="144">
        <v>2</v>
      </c>
      <c r="DA2" s="144">
        <v>3</v>
      </c>
      <c r="DB2" s="144">
        <v>4</v>
      </c>
      <c r="DC2" s="144">
        <v>5</v>
      </c>
      <c r="DD2" s="144"/>
      <c r="DE2" s="160" t="s">
        <v>355</v>
      </c>
      <c r="DF2" s="144" t="s">
        <v>1141</v>
      </c>
      <c r="DG2" s="144" t="s">
        <v>237</v>
      </c>
      <c r="DH2" s="144" t="s">
        <v>1147</v>
      </c>
      <c r="DI2" s="144" t="s">
        <v>1145</v>
      </c>
      <c r="DJ2" s="144">
        <v>1</v>
      </c>
      <c r="DK2" s="144">
        <v>2</v>
      </c>
      <c r="DL2" s="144">
        <v>3</v>
      </c>
      <c r="DM2" s="144">
        <v>4</v>
      </c>
      <c r="DN2" s="161"/>
      <c r="DO2" s="152" t="s">
        <v>355</v>
      </c>
      <c r="DP2" s="168" t="s">
        <v>237</v>
      </c>
      <c r="DQ2" s="144" t="s">
        <v>1147</v>
      </c>
      <c r="DR2" s="144" t="s">
        <v>1145</v>
      </c>
      <c r="DS2" s="144" t="s">
        <v>1144</v>
      </c>
      <c r="DT2" s="144" t="s">
        <v>1142</v>
      </c>
      <c r="DU2" s="144" t="s">
        <v>1143</v>
      </c>
      <c r="DV2" s="145"/>
    </row>
    <row r="3" spans="1:126" ht="15" customHeight="1">
      <c r="A3" s="154">
        <v>1</v>
      </c>
      <c r="B3" s="5">
        <v>2</v>
      </c>
      <c r="C3" s="35" t="s">
        <v>3112</v>
      </c>
      <c r="D3" s="5">
        <v>2</v>
      </c>
      <c r="E3" s="5">
        <v>2</v>
      </c>
      <c r="F3" s="173" t="str">
        <f>""""&amp;$B$1&amp;"-"&amp;$A3&amp;""": {
""Capacities"": ["&amp;C3&amp;"],
""Specials"": "&amp;D3&amp;",
""Damages"": "&amp;E3&amp;"
}"</f>
        <v>"BARBARIAN-1": {
"Capacities": ["Rage", "Défense sans armure"],
"Specials": 2,
"Damages": 2
}</v>
      </c>
      <c r="G3" s="162">
        <v>2</v>
      </c>
      <c r="H3" s="35" t="s">
        <v>3213</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3203</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3197</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3192</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3186</v>
      </c>
      <c r="BL3" s="5">
        <v>0</v>
      </c>
      <c r="BM3" s="5">
        <v>0</v>
      </c>
      <c r="BN3" s="5">
        <v>0</v>
      </c>
      <c r="BO3" s="5">
        <v>0</v>
      </c>
      <c r="BP3" s="5">
        <v>0</v>
      </c>
      <c r="BQ3" s="5">
        <v>0</v>
      </c>
      <c r="BR3" s="163" t="str">
        <f>""""&amp;$BJ$1&amp;"-"&amp;$A3&amp;""" : {
""Capacities"":["&amp;BK3&amp;"],
""MinorSpellsNb"": "&amp;BL3&amp;",
""SpellsNb"": "&amp;BM3&amp;",
""Locations"": {
""1"":"&amp;BN3&amp;",
""2"":"&amp;BO3&amp;",
""3"":"&amp;BP3&amp;",
""4"":"&amp;BQ3&amp;"}
}"</f>
        <v>"WARRIOR-1" : {
"Capacities":["Style de combat", "Second souffle"],
"MinorSpellsNb": 0,
"SpellsNb": 0,
"Locations": {
"1":0,
"2":0,
"3":0,
"4":0}
}</v>
      </c>
      <c r="BS3" s="5">
        <v>2</v>
      </c>
      <c r="BT3" s="35" t="s">
        <v>3181</v>
      </c>
      <c r="BU3" s="5">
        <v>3</v>
      </c>
      <c r="BV3" s="5">
        <v>2</v>
      </c>
      <c r="BW3" s="5">
        <v>0</v>
      </c>
      <c r="BX3" s="5">
        <v>0</v>
      </c>
      <c r="BY3" s="5">
        <v>0</v>
      </c>
      <c r="BZ3" s="5">
        <v>0</v>
      </c>
      <c r="CA3" s="5">
        <v>0</v>
      </c>
      <c r="CB3" s="5">
        <v>0</v>
      </c>
      <c r="CC3" s="5">
        <v>0</v>
      </c>
      <c r="CD3" s="5">
        <v>0</v>
      </c>
      <c r="CE3" s="5" t="str">
        <f>""""&amp;$BS$1&amp;"-"&amp;$A3&amp;""" : {
""Capacities"":["&amp;BT3&amp;"],
""MinorSpellsNb"": "&amp;BU3&amp;",
""Locations"": {
""1"":"&amp;BV3&amp;",
""2"":"&amp;BW3&amp;",
""3"":"&amp;BX3&amp;",
""4"":"&amp;BY3&amp;",
""5"":"&amp;BZ3&amp;",
""6"":"&amp;CA3&amp;",
""7"":"&amp;CB3&amp;",
""8"":"&amp;CC3&amp;",
""9"":"&amp;CD3&amp;"}
}"</f>
        <v>"MAGICIAN-1" : {
"Capacities":["Incantations", "Récupération arcanique"],
"MinorSpellsNb": 3,
"Locations": {
"1":2,
"2":0,
"3":0,
"4":0,
"5":0,
"6":0,
"7":0,
"8":0,
"9":0}
}</v>
      </c>
      <c r="CF3" s="170">
        <v>2</v>
      </c>
      <c r="CG3" s="146" t="s">
        <v>238</v>
      </c>
      <c r="CH3" s="146">
        <v>0</v>
      </c>
      <c r="CI3" s="202">
        <v>0</v>
      </c>
      <c r="CJ3" s="175" t="s">
        <v>3168</v>
      </c>
      <c r="CK3" s="159" t="str">
        <f>""""&amp;$CF$1&amp;"-"&amp;$A3&amp;""" : {
""Capacities"":["&amp;CJ3&amp;"],
""Specials"": "&amp;CH3&amp;",
""BonusAttack"": """&amp;CG3&amp;""",
""ArmourlessSpeed"": "&amp;SUBSTITUTE(CI3,",",".")&amp;"
}"</f>
        <v>"MONK-1" : {
"Capacities":["Défense sans armure", "Arts martiaux"],
"Specials": 0,
"BonusAttack": "1d4",
"ArmourlessSpeed": 0
}</v>
      </c>
      <c r="CL3" s="162">
        <v>2</v>
      </c>
      <c r="CM3" s="35" t="s">
        <v>3159</v>
      </c>
      <c r="CN3" s="35">
        <v>1</v>
      </c>
      <c r="CO3" s="35" t="s">
        <v>3417</v>
      </c>
      <c r="CP3" s="5">
        <v>0</v>
      </c>
      <c r="CQ3" s="5">
        <v>0</v>
      </c>
      <c r="CR3" s="5">
        <v>0</v>
      </c>
      <c r="CS3" s="5">
        <v>0</v>
      </c>
      <c r="CT3" s="5">
        <v>0</v>
      </c>
      <c r="CU3" s="166" t="str">
        <f>""""&amp;$CL$1&amp;"-"&amp;$A3&amp;""" : {
""Capacities"":["&amp;CM3&amp;"],
""SpellsNb"": "&amp;CN3&amp;",
""BonusSpellsNb"": """&amp;CO3&amp;""",
""Locations"": {
""1"":"&amp;CP3&amp;",
""2"":"&amp;CQ3&amp;",
""3"":"&amp;CR3&amp;",
""4"":"&amp;CS3&amp;",
""5"":"&amp;CT3&amp;"}
}"</f>
        <v>"PALADIN-1" : {
"Capacities":["Sens divin", "Imposition des mains"],
"SpellsNb": 1,
"BonusSpellsNb": "CHA",
"Locations": {
"1":0,
"2":0,
"3":0,
"4":0,
"5":0}
}</v>
      </c>
      <c r="CV3" s="5">
        <v>2</v>
      </c>
      <c r="CW3" s="35" t="s">
        <v>3148</v>
      </c>
      <c r="CX3" s="5">
        <v>0</v>
      </c>
      <c r="CY3" s="5">
        <v>0</v>
      </c>
      <c r="CZ3" s="5">
        <v>0</v>
      </c>
      <c r="DA3" s="5">
        <v>0</v>
      </c>
      <c r="DB3" s="5">
        <v>0</v>
      </c>
      <c r="DC3" s="5">
        <v>0</v>
      </c>
      <c r="DD3" s="5" t="str">
        <f>""""&amp;$CV$1&amp;"-"&amp;$A3&amp;""" : {
""Capacities"":["&amp;CW3&amp;"],
""SpellsNb"":"&amp;CX3&amp;",
""Locations"": {
""1"":"&amp;CY3&amp;",
""2"":"&amp;CZ3&amp;",
""3"":"&amp;DA3&amp;",
""4"":"&amp;DB3&amp;",
""5"":"&amp;DC3&amp;"}
}"</f>
        <v>"PROWLER-1" : {
"Capacities":["Ennemi juré", "Explorateur-né"],
"SpellsNb":0,
"Locations": {
"1":0,
"2":0,
"3":0,
"4":0,
"5":0}
}</v>
      </c>
      <c r="DE3" s="162">
        <v>2</v>
      </c>
      <c r="DF3" s="5" t="s">
        <v>239</v>
      </c>
      <c r="DG3" s="35" t="s">
        <v>3136</v>
      </c>
      <c r="DH3" s="5">
        <v>0</v>
      </c>
      <c r="DI3" s="5">
        <v>0</v>
      </c>
      <c r="DJ3" s="5">
        <v>0</v>
      </c>
      <c r="DK3" s="5">
        <v>0</v>
      </c>
      <c r="DL3" s="5">
        <v>0</v>
      </c>
      <c r="DM3" s="5">
        <v>0</v>
      </c>
      <c r="DN3" s="163" t="str">
        <f>""""&amp;$DE$1&amp;"-"&amp;$A3&amp;""" : {
""Capacities"":["&amp;DG3&amp;"],
""BonusAttack"": """&amp;DF3&amp;""",
""MinorSpellsNb"": "&amp;DH3&amp;",
""SpellsNb"": "&amp;DI3&amp;",
""Locations"": {
""1"":"&amp;DJ3&amp;",
""2"":"&amp;DK3&amp;",
""3"":"&amp;DL3&amp;",
""4"":"&amp;DM3&amp;"
}
}"</f>
        <v>"WILY-1" : {
"Capacities":["Expertise", "Attaque sournoise", "Jargon des voleurs"],
"BonusAttack": "1d6",
"MinorSpellsNb": 0,
"SpellsNb": 0,
"Locations": {
"1":0,
"2":0,
"3":0,
"4":0
}
}</v>
      </c>
      <c r="DO3" s="5">
        <v>2</v>
      </c>
      <c r="DP3" s="35" t="s">
        <v>3126</v>
      </c>
      <c r="DQ3" s="5">
        <v>2</v>
      </c>
      <c r="DR3" s="5">
        <v>2</v>
      </c>
      <c r="DS3" s="5">
        <v>1</v>
      </c>
      <c r="DT3" s="5">
        <v>1</v>
      </c>
      <c r="DU3" s="5">
        <v>0</v>
      </c>
      <c r="DV3" s="147" t="str">
        <f>""""&amp;$DO$1&amp;"-"&amp;$A3&amp;""" : {
""Capacities"":["&amp;DP3&amp;"],
""MinorSpellsNb"": "&amp;DQ3&amp;",
""SpellsNb"": "&amp;DR3&amp;",
""Locations"": {"""&amp;DT3&amp;""":"&amp;DS3&amp;"},
""Invocations"": "&amp;DU3&amp;"
}"</f>
        <v>"WIZARD-1" : {
"Capacities":["Patron d'Outremonde", "Magie de pacte"],
"MinorSpellsNb": 2,
"SpellsNb": 2,
"Locations": {"1":1},
"Invocations": 0
}</v>
      </c>
    </row>
    <row r="4" spans="1:126" ht="15" customHeight="1">
      <c r="A4" s="155">
        <v>2</v>
      </c>
      <c r="B4" s="4">
        <v>2</v>
      </c>
      <c r="C4" s="32" t="s">
        <v>3113</v>
      </c>
      <c r="D4" s="4">
        <v>2</v>
      </c>
      <c r="E4" s="4">
        <v>2</v>
      </c>
      <c r="F4" s="173" t="str">
        <f t="shared" ref="F4:F22" si="0">""""&amp;$B$1&amp;"-"&amp;$A4&amp;""": {
""Capacities"": ["&amp;C4&amp;"],
""Specials"": "&amp;D4&amp;",
""Damages"": "&amp;E4&amp;"
}"</f>
        <v>"BARBARIAN-2": {
"Capacities": ["Attaque téméraire", "Sens du danger"],
"Specials": 2,
"Damages": 2
}</v>
      </c>
      <c r="G4" s="164">
        <v>2</v>
      </c>
      <c r="H4" s="32" t="s">
        <v>3214</v>
      </c>
      <c r="I4" s="4">
        <v>2</v>
      </c>
      <c r="J4" s="4">
        <v>5</v>
      </c>
      <c r="K4" s="32">
        <v>3</v>
      </c>
      <c r="L4" s="32">
        <v>0</v>
      </c>
      <c r="M4" s="32">
        <v>0</v>
      </c>
      <c r="N4" s="32">
        <v>0</v>
      </c>
      <c r="O4" s="32">
        <v>0</v>
      </c>
      <c r="P4" s="32">
        <v>0</v>
      </c>
      <c r="Q4" s="32">
        <v>0</v>
      </c>
      <c r="R4" s="32">
        <v>0</v>
      </c>
      <c r="S4" s="32">
        <v>0</v>
      </c>
      <c r="T4" s="163" t="str">
        <f t="shared" ref="T4:T22" si="1">""""&amp;$G$1&amp;"-"&amp;$A4&amp;"""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4045</v>
      </c>
      <c r="W4" s="122">
        <v>3</v>
      </c>
      <c r="X4" s="109">
        <v>3</v>
      </c>
      <c r="Y4" s="109">
        <v>0</v>
      </c>
      <c r="Z4" s="109">
        <v>0</v>
      </c>
      <c r="AA4" s="109">
        <v>0</v>
      </c>
      <c r="AB4" s="109">
        <v>0</v>
      </c>
      <c r="AC4" s="109">
        <v>0</v>
      </c>
      <c r="AD4" s="109">
        <v>0</v>
      </c>
      <c r="AE4" s="109">
        <v>0</v>
      </c>
      <c r="AF4" s="109">
        <v>0</v>
      </c>
      <c r="AG4" s="111" t="str">
        <f t="shared" ref="AG4:AG22" si="2">""""&amp;$U$1&amp;"-"&amp;$A4&amp;""" : {
""Capacities"":["&amp;V4&amp;"],
""MinorSpellsNb"": "&amp;W4&amp;",
""Locations"": {
""1"":"&amp;X4&amp;",
""2"":"&amp;Y4&amp;",
""3"":"&amp;Z4&amp;",
""4"":"&amp;AA4&amp;",
""5"":"&amp;AB4&amp;",
""6"":"&amp;AC4&amp;",
""7"":"&amp;AD4&amp;",
""8"":"&amp;AE4&amp;",
""9"":"&amp;AF4&amp;"}
}"</f>
        <v>"CLERK-2" : {
"Capacities":["Canalisation d’énergie divine", "Canalisation d’énergie divine : renvoi des morts-vivants"],
"MinorSpellsNb": 3,
"Locations": {
"1":3,
"2":0,
"3":0,
"4":0,
"5":0,
"6":0,
"7":0,
"8":0,
"9":0}
}</v>
      </c>
      <c r="AH4" s="164">
        <v>2</v>
      </c>
      <c r="AI4" s="32" t="s">
        <v>3198</v>
      </c>
      <c r="AJ4" s="4">
        <v>2</v>
      </c>
      <c r="AK4" s="32">
        <v>3</v>
      </c>
      <c r="AL4" s="32">
        <v>0</v>
      </c>
      <c r="AM4" s="32">
        <v>0</v>
      </c>
      <c r="AN4" s="32">
        <v>0</v>
      </c>
      <c r="AO4" s="32">
        <v>0</v>
      </c>
      <c r="AP4" s="32">
        <v>0</v>
      </c>
      <c r="AQ4" s="32">
        <v>0</v>
      </c>
      <c r="AR4" s="32">
        <v>0</v>
      </c>
      <c r="AS4" s="32">
        <v>0</v>
      </c>
      <c r="AT4" s="163" t="str">
        <f t="shared" ref="AT4:AT22" si="3">""""&amp;$AH$1&amp;"-"&amp;$A4&amp;"""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3193</v>
      </c>
      <c r="AX4" s="4">
        <v>4</v>
      </c>
      <c r="AY4" s="4">
        <v>3</v>
      </c>
      <c r="AZ4" s="32">
        <v>3</v>
      </c>
      <c r="BA4" s="32">
        <v>0</v>
      </c>
      <c r="BB4" s="32">
        <v>0</v>
      </c>
      <c r="BC4" s="32">
        <v>0</v>
      </c>
      <c r="BD4" s="32">
        <v>0</v>
      </c>
      <c r="BE4" s="32">
        <v>0</v>
      </c>
      <c r="BF4" s="32">
        <v>0</v>
      </c>
      <c r="BG4" s="32">
        <v>0</v>
      </c>
      <c r="BH4" s="32">
        <v>0</v>
      </c>
      <c r="BI4" s="35" t="str">
        <f t="shared" ref="BI4:BI22" si="4">""""&amp;$AU$1&amp;"-"&amp;$A4&amp;"""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4063</v>
      </c>
      <c r="BL4" s="4">
        <v>0</v>
      </c>
      <c r="BM4" s="4">
        <v>0</v>
      </c>
      <c r="BN4" s="4">
        <v>0</v>
      </c>
      <c r="BO4" s="4">
        <v>0</v>
      </c>
      <c r="BP4" s="4">
        <v>0</v>
      </c>
      <c r="BQ4" s="4">
        <v>0</v>
      </c>
      <c r="BR4" s="163" t="str">
        <f t="shared" ref="BR4:BR22" si="5">""""&amp;$BJ$1&amp;"-"&amp;$A4&amp;""" : {
""Capacities"":["&amp;BK4&amp;"],
""MinorSpellsNb"": "&amp;BL4&amp;",
""SpellsNb"": "&amp;BM4&amp;",
""Locations"": {
""1"":"&amp;BN4&amp;",
""2"":"&amp;BO4&amp;",
""3"":"&amp;BP4&amp;",
""4"":"&amp;BQ4&amp;"}
}"</f>
        <v>"WARRIOR-2" : {
"Capacities":["Sursaut"],
"MinorSpellsNb": 0,
"SpellsNb": 0,
"Locations": {
"1":0,
"2":0,
"3":0,
"4":0}
}</v>
      </c>
      <c r="BS4" s="4">
        <v>2</v>
      </c>
      <c r="BT4" s="32" t="s">
        <v>3182</v>
      </c>
      <c r="BU4" s="4">
        <v>3</v>
      </c>
      <c r="BV4" s="4">
        <v>3</v>
      </c>
      <c r="BW4" s="4">
        <v>0</v>
      </c>
      <c r="BX4" s="4">
        <v>0</v>
      </c>
      <c r="BY4" s="4">
        <v>0</v>
      </c>
      <c r="BZ4" s="4">
        <v>0</v>
      </c>
      <c r="CA4" s="4">
        <v>0</v>
      </c>
      <c r="CB4" s="4">
        <v>0</v>
      </c>
      <c r="CC4" s="4">
        <v>0</v>
      </c>
      <c r="CD4" s="4">
        <v>0</v>
      </c>
      <c r="CE4" s="5" t="str">
        <f>""""&amp;$BS$1&amp;"-"&amp;$A4&amp;""" : {
""Capacities"":["&amp;BT4&amp;"],
""MinorSpellsNb"": "&amp;BU4&amp;",
""Locations"": {
""1"":"&amp;BV4&amp;",
""2"":"&amp;BW4&amp;",
""3"":"&amp;BX4&amp;",
""4"":"&amp;BY4&amp;",
""5"":"&amp;BZ4&amp;",
""6"":"&amp;CA4&amp;",
""7"":"&amp;CB4&amp;",
""8"":"&amp;CC4&amp;",
""9"":"&amp;CD4&amp;"}
}"</f>
        <v>"MAGICIAN-2" : {
"Capacities":["Tradition arcanique"],
"MinorSpellsNb": 3,
"Locations": {
"1":3,
"2":0,
"3":0,
"4":0,
"5":0,
"6":0,
"7":0,
"8":0,
"9":0}
}</v>
      </c>
      <c r="CF4" s="171">
        <v>2</v>
      </c>
      <c r="CG4" s="148" t="s">
        <v>238</v>
      </c>
      <c r="CH4" s="148">
        <v>2</v>
      </c>
      <c r="CI4" s="203">
        <v>3</v>
      </c>
      <c r="CJ4" s="176" t="s">
        <v>3221</v>
      </c>
      <c r="CK4" s="159" t="str">
        <f>""""&amp;$CF$1&amp;"-"&amp;$A4&amp;""" : {
""Capacities"":["&amp;CJ4&amp;"],
""Specials"": "&amp;CH4&amp;",
""BonusAttack"": """&amp;CG4&amp;""",
""ArmourlessSpeed"": "&amp;SUBSTITUTE(CI4,",",".")&amp;"
}"</f>
        <v>"MONK-2" : {
"Capacities":["Défense patiente", "Déluge de coups", "Déplacement aérien", "Déplacement sans armure"],
"Specials": 2,
"BonusAttack": "1d4",
"ArmourlessSpeed": 3
}</v>
      </c>
      <c r="CL4" s="164">
        <v>2</v>
      </c>
      <c r="CM4" s="32" t="s">
        <v>3160</v>
      </c>
      <c r="CN4" s="32">
        <v>1</v>
      </c>
      <c r="CO4" s="32" t="s">
        <v>3417</v>
      </c>
      <c r="CP4" s="4">
        <v>2</v>
      </c>
      <c r="CQ4" s="4">
        <v>0</v>
      </c>
      <c r="CR4" s="4">
        <v>0</v>
      </c>
      <c r="CS4" s="4">
        <v>0</v>
      </c>
      <c r="CT4" s="4">
        <v>0</v>
      </c>
      <c r="CU4" s="166" t="str">
        <f>""""&amp;$CL$1&amp;"-"&amp;$A4&amp;""" : {
""Capacities"":["&amp;CM4&amp;"],
""SpellsNb"": "&amp;CN4&amp;",
""BonusSpellsNb"": """&amp;CO4&amp;""",
""Locations"": {
""1"":"&amp;CP4&amp;",
""2"":"&amp;CQ4&amp;",
""3"":"&amp;CR4&amp;",
""4"":"&amp;CS4&amp;",
""5"":"&amp;CT4&amp;"}
}"</f>
        <v>"PALADIN-2" : {
"Capacities":["Style de combat", "Incantations", "Châtiment divin"],
"SpellsNb": 1,
"BonusSpellsNb": "CHA",
"Locations": {
"1":2,
"2":0,
"3":0,
"4":0,
"5":0}
}</v>
      </c>
      <c r="CV4" s="4">
        <v>2</v>
      </c>
      <c r="CW4" s="32" t="s">
        <v>3149</v>
      </c>
      <c r="CX4" s="4">
        <v>2</v>
      </c>
      <c r="CY4" s="4">
        <v>2</v>
      </c>
      <c r="CZ4" s="4">
        <v>0</v>
      </c>
      <c r="DA4" s="4">
        <v>0</v>
      </c>
      <c r="DB4" s="4">
        <v>0</v>
      </c>
      <c r="DC4" s="4">
        <v>0</v>
      </c>
      <c r="DD4" s="5" t="str">
        <f>""""&amp;$CV$1&amp;"-"&amp;$A4&amp;""" : {
""Capacities"":["&amp;CW4&amp;"],
""SpellsNb"":"&amp;CX4&amp;",
""Locations"": {
""1"":"&amp;CY4&amp;",
""2"":"&amp;CZ4&amp;",
""3"":"&amp;DA4&amp;",
""4"":"&amp;DB4&amp;",
""5"":"&amp;DC4&amp;"}
}"</f>
        <v>"PROWLER-2" : {
"Capacities":["Style de combat", "Incantations"],
"SpellsNb":2,
"Locations": {
"1":2,
"2":0,
"3":0,
"4":0,
"5":0}
}</v>
      </c>
      <c r="DE4" s="164">
        <v>2</v>
      </c>
      <c r="DF4" s="4" t="s">
        <v>239</v>
      </c>
      <c r="DG4" s="32" t="s">
        <v>3137</v>
      </c>
      <c r="DH4" s="4">
        <v>0</v>
      </c>
      <c r="DI4" s="4">
        <v>0</v>
      </c>
      <c r="DJ4" s="4">
        <v>0</v>
      </c>
      <c r="DK4" s="4">
        <v>0</v>
      </c>
      <c r="DL4" s="4">
        <v>0</v>
      </c>
      <c r="DM4" s="4">
        <v>0</v>
      </c>
      <c r="DN4" s="163" t="str">
        <f>""""&amp;$DE$1&amp;"-"&amp;$A4&amp;""" : {
""Capacities"":["&amp;DG4&amp;"],
""BonusAttack"": """&amp;DF4&amp;""",
""MinorSpellsNb"": "&amp;DH4&amp;",
""SpellsNb"": "&amp;DI4&amp;",
""Locations"": {
""1"":"&amp;DJ4&amp;",
""2"":"&amp;DK4&amp;",
""3"":"&amp;DL4&amp;",
""4"":"&amp;DM4&amp;"
}
}"</f>
        <v>"WILY-2" : {
"Capacities":["Ruse"],
"BonusAttack": "1d6",
"MinorSpellsNb": 0,
"SpellsNb": 0,
"Locations": {
"1":0,
"2":0,
"3":0,
"4":0
}
}</v>
      </c>
      <c r="DO4" s="4">
        <v>2</v>
      </c>
      <c r="DP4" s="32" t="s">
        <v>3127</v>
      </c>
      <c r="DQ4" s="4">
        <v>2</v>
      </c>
      <c r="DR4" s="4">
        <v>3</v>
      </c>
      <c r="DS4" s="4">
        <v>2</v>
      </c>
      <c r="DT4" s="4">
        <v>1</v>
      </c>
      <c r="DU4" s="4">
        <v>2</v>
      </c>
      <c r="DV4" s="147" t="str">
        <f>""""&amp;$DO$1&amp;"-"&amp;$A4&amp;""" : {
""Capacities"":["&amp;DP4&amp;"],
""MinorSpellsNb"": "&amp;DQ4&amp;",
""SpellsNb"": "&amp;DR4&amp;",
""Locations"": {"""&amp;DT4&amp;""":"&amp;DS4&amp;"},
""Invocations"": "&amp;DU4&amp;"
}"</f>
        <v>"WIZARD-2" : {
"Capacities":["Invocations occultes"],
"MinorSpellsNb": 2,
"SpellsNb": 3,
"Locations": {"1":2},
"Invocations": 2
}</v>
      </c>
    </row>
    <row r="5" spans="1:126" ht="15" customHeight="1">
      <c r="A5" s="154">
        <v>3</v>
      </c>
      <c r="B5" s="5">
        <v>2</v>
      </c>
      <c r="C5" s="35" t="s">
        <v>3114</v>
      </c>
      <c r="D5" s="5">
        <v>3</v>
      </c>
      <c r="E5" s="5">
        <v>2</v>
      </c>
      <c r="F5" s="173" t="str">
        <f t="shared" si="0"/>
        <v>"BARBARIAN-3": {
"Capacities": ["Voie primitive"],
"Specials": 3,
"Damages": 2
}</v>
      </c>
      <c r="G5" s="162">
        <v>2</v>
      </c>
      <c r="H5" s="35" t="s">
        <v>3215</v>
      </c>
      <c r="I5" s="5">
        <v>2</v>
      </c>
      <c r="J5" s="5">
        <v>6</v>
      </c>
      <c r="K5" s="35">
        <v>4</v>
      </c>
      <c r="L5" s="35">
        <v>2</v>
      </c>
      <c r="M5" s="35">
        <v>0</v>
      </c>
      <c r="N5" s="35">
        <v>0</v>
      </c>
      <c r="O5" s="35">
        <v>0</v>
      </c>
      <c r="P5" s="35">
        <v>0</v>
      </c>
      <c r="Q5" s="35">
        <v>0</v>
      </c>
      <c r="R5" s="35">
        <v>0</v>
      </c>
      <c r="S5" s="35">
        <v>0</v>
      </c>
      <c r="T5" s="163" t="str">
        <f t="shared" si="1"/>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2"/>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3"/>
        <v>"DRUID-3" : {
"Capacities":[],
"MinorSpellsNb": 2,
"Locations": {
"1":4,
"2":2,
"3":0,
"4":0,
"5":0,
"6":0,
"7":0,
"8":0,
"9":0}
}</v>
      </c>
      <c r="AU5" s="5">
        <v>2</v>
      </c>
      <c r="AV5" s="5">
        <v>3</v>
      </c>
      <c r="AW5" s="35" t="s">
        <v>3194</v>
      </c>
      <c r="AX5" s="5">
        <v>4</v>
      </c>
      <c r="AY5" s="5">
        <v>4</v>
      </c>
      <c r="AZ5" s="35">
        <v>4</v>
      </c>
      <c r="BA5" s="35">
        <v>2</v>
      </c>
      <c r="BB5" s="35">
        <v>0</v>
      </c>
      <c r="BC5" s="35">
        <v>0</v>
      </c>
      <c r="BD5" s="35">
        <v>0</v>
      </c>
      <c r="BE5" s="35">
        <v>0</v>
      </c>
      <c r="BF5" s="35">
        <v>0</v>
      </c>
      <c r="BG5" s="35">
        <v>0</v>
      </c>
      <c r="BH5" s="35">
        <v>0</v>
      </c>
      <c r="BI5" s="35" t="str">
        <f t="shared" si="4"/>
        <v>"SORCERER-3" : {
"Capacities":["Métamagie"],
"MinorSpellsNb": 4,
"SpellsNb": 4,
"Specials": 3,
"Locations": {
"1":4,
"2":2,
"3":0,
"4":0,
"5":0,
"6":0,
"7":0,
"8":0,
"9":0}
}</v>
      </c>
      <c r="BJ5" s="162">
        <v>2</v>
      </c>
      <c r="BK5" s="35" t="s">
        <v>3187</v>
      </c>
      <c r="BL5" s="121">
        <v>2</v>
      </c>
      <c r="BM5" s="121">
        <v>3</v>
      </c>
      <c r="BN5" s="121">
        <v>2</v>
      </c>
      <c r="BO5" s="121">
        <v>0</v>
      </c>
      <c r="BP5" s="121">
        <v>0</v>
      </c>
      <c r="BQ5" s="121">
        <v>0</v>
      </c>
      <c r="BR5" s="163" t="str">
        <f t="shared" si="5"/>
        <v>"WARRIOR-3" : {
"Capacities":["Archétype martial"],
"MinorSpellsNb": 2,
"SpellsNb": 3,
"Locations": {
"1":2,
"2":0,
"3":0,
"4":0}
}</v>
      </c>
      <c r="BS5" s="5">
        <v>2</v>
      </c>
      <c r="BT5" s="35"/>
      <c r="BU5" s="5">
        <v>3</v>
      </c>
      <c r="BV5" s="5">
        <v>4</v>
      </c>
      <c r="BW5" s="5">
        <v>2</v>
      </c>
      <c r="BX5" s="5">
        <v>0</v>
      </c>
      <c r="BY5" s="5">
        <v>0</v>
      </c>
      <c r="BZ5" s="5">
        <v>0</v>
      </c>
      <c r="CA5" s="5">
        <v>0</v>
      </c>
      <c r="CB5" s="5">
        <v>0</v>
      </c>
      <c r="CC5" s="5">
        <v>0</v>
      </c>
      <c r="CD5" s="5">
        <v>0</v>
      </c>
      <c r="CE5" s="5" t="str">
        <f>""""&amp;$BS$1&amp;"-"&amp;$A5&amp;""" : {
""Capacities"":["&amp;BT5&amp;"],
""MinorSpellsNb"": "&amp;BU5&amp;",
""Locations"": {
""1"":"&amp;BV5&amp;",
""2"":"&amp;BW5&amp;",
""3"":"&amp;BX5&amp;",
""4"":"&amp;BY5&amp;",
""5"":"&amp;BZ5&amp;",
""6"":"&amp;CA5&amp;",
""7"":"&amp;CB5&amp;",
""8"":"&amp;CC5&amp;",
""9"":"&amp;CD5&amp;"}
}"</f>
        <v>"MAGICIAN-3" : {
"Capacities":[],
"MinorSpellsNb": 3,
"Locations": {
"1":4,
"2":2,
"3":0,
"4":0,
"5":0,
"6":0,
"7":0,
"8":0,
"9":0}
}</v>
      </c>
      <c r="CF5" s="170">
        <v>2</v>
      </c>
      <c r="CG5" s="146" t="s">
        <v>238</v>
      </c>
      <c r="CH5" s="146">
        <v>3</v>
      </c>
      <c r="CI5" s="202">
        <v>3</v>
      </c>
      <c r="CJ5" s="175" t="s">
        <v>4110</v>
      </c>
      <c r="CK5" s="159" t="str">
        <f>""""&amp;$CF$1&amp;"-"&amp;$A5&amp;""" : {
""Capacities"":["&amp;CJ5&amp;"],
""Specials"": "&amp;CH5&amp;",
""BonusAttack"": """&amp;CG5&amp;""",
""ArmourlessSpeed"": "&amp;SUBSTITUTE(CI5,",",".")&amp;"
}"</f>
        <v>"MONK-3" : {
"Capacities":["Parade de projectiles", "Tradition monastique"],
"Specials": 3,
"BonusAttack": "1d4",
"ArmourlessSpeed": 3
}</v>
      </c>
      <c r="CL5" s="162">
        <v>2</v>
      </c>
      <c r="CM5" s="35" t="s">
        <v>3161</v>
      </c>
      <c r="CN5" s="35">
        <v>1</v>
      </c>
      <c r="CO5" s="35" t="s">
        <v>3417</v>
      </c>
      <c r="CP5" s="5">
        <v>3</v>
      </c>
      <c r="CQ5" s="5">
        <v>0</v>
      </c>
      <c r="CR5" s="5">
        <v>0</v>
      </c>
      <c r="CS5" s="5">
        <v>0</v>
      </c>
      <c r="CT5" s="5">
        <v>0</v>
      </c>
      <c r="CU5" s="166" t="str">
        <f>""""&amp;$CL$1&amp;"-"&amp;$A5&amp;""" : {
""Capacities"":["&amp;CM5&amp;"],
""SpellsNb"": "&amp;CN5&amp;",
""BonusSpellsNb"": """&amp;CO5&amp;""",
""Locations"": {
""1"":"&amp;CP5&amp;",
""2"":"&amp;CQ5&amp;",
""3"":"&amp;CR5&amp;",
""4"":"&amp;CS5&amp;",
""5"":"&amp;CT5&amp;"}
}"</f>
        <v>"PALADIN-3" : {
"Capacities":["Santé divine", "Serment sacré"],
"SpellsNb": 1,
"BonusSpellsNb": "CHA",
"Locations": {
"1":3,
"2":0,
"3":0,
"4":0,
"5":0}
}</v>
      </c>
      <c r="CV5" s="5">
        <v>2</v>
      </c>
      <c r="CW5" s="35" t="s">
        <v>3150</v>
      </c>
      <c r="CX5" s="5">
        <v>3</v>
      </c>
      <c r="CY5" s="5">
        <v>3</v>
      </c>
      <c r="CZ5" s="5">
        <v>0</v>
      </c>
      <c r="DA5" s="5">
        <v>0</v>
      </c>
      <c r="DB5" s="5">
        <v>0</v>
      </c>
      <c r="DC5" s="5">
        <v>0</v>
      </c>
      <c r="DD5" s="5" t="str">
        <f>""""&amp;$CV$1&amp;"-"&amp;$A5&amp;""" : {
""Capacities"":["&amp;CW5&amp;"],
""SpellsNb"":"&amp;CX5&amp;",
""Locations"": {
""1"":"&amp;CY5&amp;",
""2"":"&amp;CZ5&amp;",
""3"":"&amp;DA5&amp;",
""4"":"&amp;DB5&amp;",
""5"":"&amp;DC5&amp;"}
}"</f>
        <v>"PROWLER-3" : {
"Capacities":["Archétype de rôdeur", "Sens primitifs"],
"SpellsNb":3,
"Locations": {
"1":3,
"2":0,
"3":0,
"4":0,
"5":0}
}</v>
      </c>
      <c r="DE5" s="162">
        <v>2</v>
      </c>
      <c r="DF5" s="5" t="s">
        <v>1130</v>
      </c>
      <c r="DG5" s="35" t="s">
        <v>3138</v>
      </c>
      <c r="DH5" s="121">
        <v>3</v>
      </c>
      <c r="DI5" s="121">
        <v>3</v>
      </c>
      <c r="DJ5" s="121">
        <v>2</v>
      </c>
      <c r="DK5" s="121">
        <v>0</v>
      </c>
      <c r="DL5" s="121">
        <v>0</v>
      </c>
      <c r="DM5" s="121">
        <v>0</v>
      </c>
      <c r="DN5" s="163" t="str">
        <f>""""&amp;$DE$1&amp;"-"&amp;$A5&amp;""" : {
""Capacities"":["&amp;DG5&amp;"],
""BonusAttack"": """&amp;DF5&amp;""",
""MinorSpellsNb"": "&amp;DH5&amp;",
""SpellsNb"": "&amp;DI5&amp;",
""Locations"": {
""1"":"&amp;DJ5&amp;",
""2"":"&amp;DK5&amp;",
""3"":"&amp;DL5&amp;",
""4"":"&amp;DM5&amp;"
}
}"</f>
        <v>"WILY-3" : {
"Capacities":["Archétype de roublard"],
"BonusAttack": "2d6",
"MinorSpellsNb": 3,
"SpellsNb": 3,
"Locations": {
"1":2,
"2":0,
"3":0,
"4":0
}
}</v>
      </c>
      <c r="DO5" s="5">
        <v>2</v>
      </c>
      <c r="DP5" s="35" t="s">
        <v>3128</v>
      </c>
      <c r="DQ5" s="5">
        <v>2</v>
      </c>
      <c r="DR5" s="5">
        <v>4</v>
      </c>
      <c r="DS5" s="5">
        <v>2</v>
      </c>
      <c r="DT5" s="5">
        <v>2</v>
      </c>
      <c r="DU5" s="5">
        <v>2</v>
      </c>
      <c r="DV5" s="147" t="str">
        <f>""""&amp;$DO$1&amp;"-"&amp;$A5&amp;""" : {
""Capacities"":["&amp;DP5&amp;"],
""MinorSpellsNb"": "&amp;DQ5&amp;",
""SpellsNb"": "&amp;DR5&amp;",
""Locations"": {"""&amp;DT5&amp;""":"&amp;DS5&amp;"},
""Invocations"": "&amp;DU5&amp;"
}"</f>
        <v>"WIZARD-3" : {
"Capacities":["Faveur de pacte"],
"MinorSpellsNb": 2,
"SpellsNb": 4,
"Locations": {"2":2},
"Invocations": 2
}</v>
      </c>
    </row>
    <row r="6" spans="1:126" ht="15" customHeight="1">
      <c r="A6" s="155">
        <v>4</v>
      </c>
      <c r="B6" s="4">
        <v>2</v>
      </c>
      <c r="C6" s="32" t="s">
        <v>3115</v>
      </c>
      <c r="D6" s="4">
        <v>3</v>
      </c>
      <c r="E6" s="4">
        <v>2</v>
      </c>
      <c r="F6" s="173" t="str">
        <f t="shared" si="0"/>
        <v>"BARBARIAN-4": {
"Capacities": ["Amélioration de caractéristiques"],
"Specials": 3,
"Damages": 2
}</v>
      </c>
      <c r="G6" s="164">
        <v>2</v>
      </c>
      <c r="H6" s="32" t="s">
        <v>3115</v>
      </c>
      <c r="I6" s="4">
        <v>3</v>
      </c>
      <c r="J6" s="4">
        <v>7</v>
      </c>
      <c r="K6" s="32">
        <v>4</v>
      </c>
      <c r="L6" s="32">
        <v>3</v>
      </c>
      <c r="M6" s="32">
        <v>0</v>
      </c>
      <c r="N6" s="32">
        <v>0</v>
      </c>
      <c r="O6" s="32">
        <v>0</v>
      </c>
      <c r="P6" s="32">
        <v>0</v>
      </c>
      <c r="Q6" s="32">
        <v>0</v>
      </c>
      <c r="R6" s="32">
        <v>0</v>
      </c>
      <c r="S6" s="32">
        <v>0</v>
      </c>
      <c r="T6" s="163" t="str">
        <f t="shared" si="1"/>
        <v>"BARD-4" : {
"Capacities":["Amélioration de caractéristiques"],
"MinorSpellsNb": 3,
"SpellsNb": 7,
"Locations": {
"1":4,
"2":3,
"3":0,
"4":0,
"5":0,
"6":0,
"7":0,
"8":0,
"9":0}
}</v>
      </c>
      <c r="U6" s="122">
        <v>2</v>
      </c>
      <c r="V6" s="109" t="s">
        <v>3115</v>
      </c>
      <c r="W6" s="122">
        <v>4</v>
      </c>
      <c r="X6" s="109">
        <v>4</v>
      </c>
      <c r="Y6" s="109">
        <v>3</v>
      </c>
      <c r="Z6" s="109">
        <v>0</v>
      </c>
      <c r="AA6" s="109">
        <v>0</v>
      </c>
      <c r="AB6" s="109">
        <v>0</v>
      </c>
      <c r="AC6" s="109">
        <v>0</v>
      </c>
      <c r="AD6" s="109">
        <v>0</v>
      </c>
      <c r="AE6" s="109">
        <v>0</v>
      </c>
      <c r="AF6" s="109">
        <v>0</v>
      </c>
      <c r="AG6" s="111" t="str">
        <f t="shared" si="2"/>
        <v>"CLERK-4" : {
"Capacities":["Amélioration de caractéristiques"],
"MinorSpellsNb": 4,
"Locations": {
"1":4,
"2":3,
"3":0,
"4":0,
"5":0,
"6":0,
"7":0,
"8":0,
"9":0}
}</v>
      </c>
      <c r="AH6" s="164">
        <v>2</v>
      </c>
      <c r="AI6" s="32" t="s">
        <v>3199</v>
      </c>
      <c r="AJ6" s="4">
        <v>3</v>
      </c>
      <c r="AK6" s="32">
        <v>4</v>
      </c>
      <c r="AL6" s="32">
        <v>3</v>
      </c>
      <c r="AM6" s="32">
        <v>0</v>
      </c>
      <c r="AN6" s="32">
        <v>0</v>
      </c>
      <c r="AO6" s="32">
        <v>0</v>
      </c>
      <c r="AP6" s="32">
        <v>0</v>
      </c>
      <c r="AQ6" s="32">
        <v>0</v>
      </c>
      <c r="AR6" s="32">
        <v>0</v>
      </c>
      <c r="AS6" s="32">
        <v>0</v>
      </c>
      <c r="AT6" s="163" t="str">
        <f t="shared" si="3"/>
        <v>"DRUID-4" : {
"Capacities":["Forme sauvage améliorée, Amélioration de caractéristiques"],
"MinorSpellsNb": 3,
"Locations": {
"1":4,
"2":3,
"3":0,
"4":0,
"5":0,
"6":0,
"7":0,
"8":0,
"9":0}
}</v>
      </c>
      <c r="AU6" s="4">
        <v>2</v>
      </c>
      <c r="AV6" s="4">
        <v>4</v>
      </c>
      <c r="AW6" s="32" t="s">
        <v>3115</v>
      </c>
      <c r="AX6" s="4">
        <v>5</v>
      </c>
      <c r="AY6" s="4">
        <v>5</v>
      </c>
      <c r="AZ6" s="32">
        <v>4</v>
      </c>
      <c r="BA6" s="32">
        <v>3</v>
      </c>
      <c r="BB6" s="32">
        <v>0</v>
      </c>
      <c r="BC6" s="32">
        <v>0</v>
      </c>
      <c r="BD6" s="32">
        <v>0</v>
      </c>
      <c r="BE6" s="32">
        <v>0</v>
      </c>
      <c r="BF6" s="32">
        <v>0</v>
      </c>
      <c r="BG6" s="32">
        <v>0</v>
      </c>
      <c r="BH6" s="32">
        <v>0</v>
      </c>
      <c r="BI6" s="35" t="str">
        <f t="shared" si="4"/>
        <v>"SORCERER-4" : {
"Capacities":["Amélioration de caractéristiques"],
"MinorSpellsNb": 5,
"SpellsNb": 5,
"Specials": 4,
"Locations": {
"1":4,
"2":3,
"3":0,
"4":0,
"5":0,
"6":0,
"7":0,
"8":0,
"9":0}
}</v>
      </c>
      <c r="BJ6" s="164">
        <v>2</v>
      </c>
      <c r="BK6" s="32" t="s">
        <v>3115</v>
      </c>
      <c r="BL6" s="122">
        <v>2</v>
      </c>
      <c r="BM6" s="122">
        <v>4</v>
      </c>
      <c r="BN6" s="122">
        <v>3</v>
      </c>
      <c r="BO6" s="122">
        <v>0</v>
      </c>
      <c r="BP6" s="122">
        <v>0</v>
      </c>
      <c r="BQ6" s="122">
        <v>0</v>
      </c>
      <c r="BR6" s="163" t="str">
        <f t="shared" si="5"/>
        <v>"WARRIOR-4" : {
"Capacities":["Amélioration de caractéristiques"],
"MinorSpellsNb": 2,
"SpellsNb": 4,
"Locations": {
"1":3,
"2":0,
"3":0,
"4":0}
}</v>
      </c>
      <c r="BS6" s="4">
        <v>2</v>
      </c>
      <c r="BT6" s="32" t="s">
        <v>3115</v>
      </c>
      <c r="BU6" s="4">
        <v>4</v>
      </c>
      <c r="BV6" s="4">
        <v>4</v>
      </c>
      <c r="BW6" s="4">
        <v>3</v>
      </c>
      <c r="BX6" s="4">
        <v>0</v>
      </c>
      <c r="BY6" s="4">
        <v>0</v>
      </c>
      <c r="BZ6" s="4">
        <v>0</v>
      </c>
      <c r="CA6" s="4">
        <v>0</v>
      </c>
      <c r="CB6" s="4">
        <v>0</v>
      </c>
      <c r="CC6" s="4">
        <v>0</v>
      </c>
      <c r="CD6" s="4">
        <v>0</v>
      </c>
      <c r="CE6" s="5" t="str">
        <f>""""&amp;$BS$1&amp;"-"&amp;$A6&amp;""" : {
""Capacities"":["&amp;BT6&amp;"],
""MinorSpellsNb"": "&amp;BU6&amp;",
""Locations"": {
""1"":"&amp;BV6&amp;",
""2"":"&amp;BW6&amp;",
""3"":"&amp;BX6&amp;",
""4"":"&amp;BY6&amp;",
""5"":"&amp;BZ6&amp;",
""6"":"&amp;CA6&amp;",
""7"":"&amp;CB6&amp;",
""8"":"&amp;CC6&amp;",
""9"":"&amp;CD6&amp;"}
}"</f>
        <v>"MAGICIAN-4" : {
"Capacities":["Amélioration de caractéristiques"],
"MinorSpellsNb": 4,
"Locations": {
"1":4,
"2":3,
"3":0,
"4":0,
"5":0,
"6":0,
"7":0,
"8":0,
"9":0}
}</v>
      </c>
      <c r="CF6" s="171">
        <v>2</v>
      </c>
      <c r="CG6" s="148" t="s">
        <v>238</v>
      </c>
      <c r="CH6" s="148">
        <v>4</v>
      </c>
      <c r="CI6" s="203">
        <v>3</v>
      </c>
      <c r="CJ6" s="176" t="s">
        <v>3169</v>
      </c>
      <c r="CK6" s="159" t="str">
        <f>""""&amp;$CF$1&amp;"-"&amp;$A6&amp;""" : {
""Capacities"":["&amp;CJ6&amp;"],
""Specials"": "&amp;CH6&amp;",
""BonusAttack"": """&amp;CG6&amp;""",
""ArmourlessSpeed"": "&amp;SUBSTITUTE(CI6,",",".")&amp;"
}"</f>
        <v>"MONK-4" : {
"Capacities":["Amélioration de caractéristiques", "Chute ralentie"],
"Specials": 4,
"BonusAttack": "1d4",
"ArmourlessSpeed": 3
}</v>
      </c>
      <c r="CL6" s="164">
        <v>2</v>
      </c>
      <c r="CM6" s="32" t="s">
        <v>3115</v>
      </c>
      <c r="CN6" s="32">
        <v>2</v>
      </c>
      <c r="CO6" s="32" t="s">
        <v>3417</v>
      </c>
      <c r="CP6" s="4">
        <v>3</v>
      </c>
      <c r="CQ6" s="4">
        <v>0</v>
      </c>
      <c r="CR6" s="4">
        <v>0</v>
      </c>
      <c r="CS6" s="4">
        <v>0</v>
      </c>
      <c r="CT6" s="4">
        <v>0</v>
      </c>
      <c r="CU6" s="166" t="str">
        <f>""""&amp;$CL$1&amp;"-"&amp;$A6&amp;""" : {
""Capacities"":["&amp;CM6&amp;"],
""SpellsNb"": "&amp;CN6&amp;",
""BonusSpellsNb"": """&amp;CO6&amp;""",
""Locations"": {
""1"":"&amp;CP6&amp;",
""2"":"&amp;CQ6&amp;",
""3"":"&amp;CR6&amp;",
""4"":"&amp;CS6&amp;",
""5"":"&amp;CT6&amp;"}
}"</f>
        <v>"PALADIN-4" : {
"Capacities":["Amélioration de caractéristiques"],
"SpellsNb": 2,
"BonusSpellsNb": "CHA",
"Locations": {
"1":3,
"2":0,
"3":0,
"4":0,
"5":0}
}</v>
      </c>
      <c r="CV6" s="4">
        <v>2</v>
      </c>
      <c r="CW6" s="32" t="s">
        <v>3115</v>
      </c>
      <c r="CX6" s="4">
        <v>3</v>
      </c>
      <c r="CY6" s="4">
        <v>3</v>
      </c>
      <c r="CZ6" s="4">
        <v>0</v>
      </c>
      <c r="DA6" s="4">
        <v>0</v>
      </c>
      <c r="DB6" s="4">
        <v>0</v>
      </c>
      <c r="DC6" s="4">
        <v>0</v>
      </c>
      <c r="DD6" s="5" t="str">
        <f>""""&amp;$CV$1&amp;"-"&amp;$A6&amp;""" : {
""Capacities"":["&amp;CW6&amp;"],
""SpellsNb"":"&amp;CX6&amp;",
""Locations"": {
""1"":"&amp;CY6&amp;",
""2"":"&amp;CZ6&amp;",
""3"":"&amp;DA6&amp;",
""4"":"&amp;DB6&amp;",
""5"":"&amp;DC6&amp;"}
}"</f>
        <v>"PROWLER-4" : {
"Capacities":["Amélioration de caractéristiques"],
"SpellsNb":3,
"Locations": {
"1":3,
"2":0,
"3":0,
"4":0,
"5":0}
}</v>
      </c>
      <c r="DE6" s="164">
        <v>2</v>
      </c>
      <c r="DF6" s="4" t="s">
        <v>1130</v>
      </c>
      <c r="DG6" s="32" t="s">
        <v>3115</v>
      </c>
      <c r="DH6" s="122">
        <v>3</v>
      </c>
      <c r="DI6" s="122">
        <v>4</v>
      </c>
      <c r="DJ6" s="122">
        <v>3</v>
      </c>
      <c r="DK6" s="122">
        <v>0</v>
      </c>
      <c r="DL6" s="122">
        <v>0</v>
      </c>
      <c r="DM6" s="122">
        <v>0</v>
      </c>
      <c r="DN6" s="163" t="str">
        <f>""""&amp;$DE$1&amp;"-"&amp;$A6&amp;""" : {
""Capacities"":["&amp;DG6&amp;"],
""BonusAttack"": """&amp;DF6&amp;""",
""MinorSpellsNb"": "&amp;DH6&amp;",
""SpellsNb"": "&amp;DI6&amp;",
""Locations"": {
""1"":"&amp;DJ6&amp;",
""2"":"&amp;DK6&amp;",
""3"":"&amp;DL6&amp;",
""4"":"&amp;DM6&amp;"
}
}"</f>
        <v>"WILY-4" : {
"Capacities":["Amélioration de caractéristiques"],
"BonusAttack": "2d6",
"MinorSpellsNb": 3,
"SpellsNb": 4,
"Locations": {
"1":3,
"2":0,
"3":0,
"4":0
}
}</v>
      </c>
      <c r="DO6" s="4">
        <v>2</v>
      </c>
      <c r="DP6" s="32" t="s">
        <v>3115</v>
      </c>
      <c r="DQ6" s="4">
        <v>3</v>
      </c>
      <c r="DR6" s="4">
        <v>5</v>
      </c>
      <c r="DS6" s="4">
        <v>2</v>
      </c>
      <c r="DT6" s="4">
        <v>2</v>
      </c>
      <c r="DU6" s="4">
        <v>2</v>
      </c>
      <c r="DV6" s="147" t="str">
        <f>""""&amp;$DO$1&amp;"-"&amp;$A6&amp;""" : {
""Capacities"":["&amp;DP6&amp;"],
""MinorSpellsNb"": "&amp;DQ6&amp;",
""SpellsNb"": "&amp;DR6&amp;",
""Locations"": {"""&amp;DT6&amp;""":"&amp;DS6&amp;"},
""Invocations"": "&amp;DU6&amp;"
}"</f>
        <v>"WIZARD-4" : {
"Capacities":["Amélioration de caractéristiques"],
"MinorSpellsNb": 3,
"SpellsNb": 5,
"Locations": {"2":2},
"Invocations": 2
}</v>
      </c>
    </row>
    <row r="7" spans="1:126" ht="15" customHeight="1">
      <c r="A7" s="154">
        <v>5</v>
      </c>
      <c r="B7" s="5">
        <v>3</v>
      </c>
      <c r="C7" s="35" t="s">
        <v>3116</v>
      </c>
      <c r="D7" s="5">
        <v>3</v>
      </c>
      <c r="E7" s="5">
        <v>2</v>
      </c>
      <c r="F7" s="173" t="str">
        <f t="shared" si="0"/>
        <v>"BARBARIAN-5": {
"Capacities": ["Attaque supplémentaire", "Déplacement rapide"],
"Specials": 3,
"Damages": 2
}</v>
      </c>
      <c r="G7" s="162">
        <v>3</v>
      </c>
      <c r="H7" s="35" t="s">
        <v>4040</v>
      </c>
      <c r="I7" s="5">
        <v>3</v>
      </c>
      <c r="J7" s="5">
        <v>8</v>
      </c>
      <c r="K7" s="35">
        <v>4</v>
      </c>
      <c r="L7" s="35">
        <v>3</v>
      </c>
      <c r="M7" s="35">
        <v>2</v>
      </c>
      <c r="N7" s="35">
        <v>0</v>
      </c>
      <c r="O7" s="35">
        <v>0</v>
      </c>
      <c r="P7" s="35">
        <v>0</v>
      </c>
      <c r="Q7" s="35">
        <v>0</v>
      </c>
      <c r="R7" s="35">
        <v>0</v>
      </c>
      <c r="S7" s="35">
        <v>0</v>
      </c>
      <c r="T7" s="163" t="str">
        <f t="shared" si="1"/>
        <v>"BARD-5" : {
"Capacities":["Inspiration bardique", "Source d'inspiration"],
"MinorSpellsNb": 3,
"SpellsNb": 8,
"Locations": {
"1":4,
"2":3,
"3":2,
"4":0,
"5":0,
"6":0,
"7":0,
"8":0,
"9":0}
}</v>
      </c>
      <c r="U7" s="121">
        <v>3</v>
      </c>
      <c r="V7" s="111" t="s">
        <v>3204</v>
      </c>
      <c r="W7" s="121">
        <v>4</v>
      </c>
      <c r="X7" s="111">
        <v>4</v>
      </c>
      <c r="Y7" s="111">
        <v>3</v>
      </c>
      <c r="Z7" s="111">
        <v>2</v>
      </c>
      <c r="AA7" s="111">
        <v>0</v>
      </c>
      <c r="AB7" s="111">
        <v>0</v>
      </c>
      <c r="AC7" s="111">
        <v>0</v>
      </c>
      <c r="AD7" s="111">
        <v>0</v>
      </c>
      <c r="AE7" s="111">
        <v>0</v>
      </c>
      <c r="AF7" s="111">
        <v>0</v>
      </c>
      <c r="AG7" s="111" t="str">
        <f t="shared" si="2"/>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3"/>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4"/>
        <v>"SORCERER-5" : {
"Capacities":[],
"MinorSpellsNb": 5,
"SpellsNb": 6,
"Specials": 5,
"Locations": {
"1":4,
"2":3,
"3":2,
"4":0,
"5":0,
"6":0,
"7":0,
"8":0,
"9":0}
}</v>
      </c>
      <c r="BJ7" s="162">
        <v>3</v>
      </c>
      <c r="BK7" s="35" t="s">
        <v>3188</v>
      </c>
      <c r="BL7" s="121">
        <v>2</v>
      </c>
      <c r="BM7" s="121">
        <v>4</v>
      </c>
      <c r="BN7" s="121">
        <v>3</v>
      </c>
      <c r="BO7" s="121">
        <v>0</v>
      </c>
      <c r="BP7" s="121">
        <v>0</v>
      </c>
      <c r="BQ7" s="121">
        <v>0</v>
      </c>
      <c r="BR7" s="163" t="str">
        <f t="shared" si="5"/>
        <v>"WARRIOR-5" : {
"Capacities":["Attaque supplémentaire (1)"],
"MinorSpellsNb": 2,
"SpellsNb": 4,
"Locations": {
"1":3,
"2":0,
"3":0,
"4":0}
}</v>
      </c>
      <c r="BS7" s="5">
        <v>3</v>
      </c>
      <c r="BT7" s="35"/>
      <c r="BU7" s="5">
        <v>4</v>
      </c>
      <c r="BV7" s="5">
        <v>4</v>
      </c>
      <c r="BW7" s="5">
        <v>3</v>
      </c>
      <c r="BX7" s="5">
        <v>2</v>
      </c>
      <c r="BY7" s="5">
        <v>0</v>
      </c>
      <c r="BZ7" s="5">
        <v>0</v>
      </c>
      <c r="CA7" s="5">
        <v>0</v>
      </c>
      <c r="CB7" s="5">
        <v>0</v>
      </c>
      <c r="CC7" s="5">
        <v>0</v>
      </c>
      <c r="CD7" s="5">
        <v>0</v>
      </c>
      <c r="CE7" s="5" t="str">
        <f>""""&amp;$BS$1&amp;"-"&amp;$A7&amp;""" : {
""Capacities"":["&amp;BT7&amp;"],
""MinorSpellsNb"": "&amp;BU7&amp;",
""Locations"": {
""1"":"&amp;BV7&amp;",
""2"":"&amp;BW7&amp;",
""3"":"&amp;BX7&amp;",
""4"":"&amp;BY7&amp;",
""5"":"&amp;BZ7&amp;",
""6"":"&amp;CA7&amp;",
""7"":"&amp;CB7&amp;",
""8"":"&amp;CC7&amp;",
""9"":"&amp;CD7&amp;"}
}"</f>
        <v>"MAGICIAN-5" : {
"Capacities":[],
"MinorSpellsNb": 4,
"Locations": {
"1":4,
"2":3,
"3":2,
"4":0,
"5":0,
"6":0,
"7":0,
"8":0,
"9":0}
}</v>
      </c>
      <c r="CF7" s="170">
        <v>3</v>
      </c>
      <c r="CG7" s="146" t="s">
        <v>239</v>
      </c>
      <c r="CH7" s="146">
        <v>5</v>
      </c>
      <c r="CI7" s="202">
        <v>3</v>
      </c>
      <c r="CJ7" s="175" t="s">
        <v>3170</v>
      </c>
      <c r="CK7" s="159" t="str">
        <f>""""&amp;$CF$1&amp;"-"&amp;$A7&amp;""" : {
""Capacities"":["&amp;CJ7&amp;"],
""Specials"": "&amp;CH7&amp;",
""BonusAttack"": """&amp;CG7&amp;""",
""ArmourlessSpeed"": "&amp;SUBSTITUTE(CI7,",",".")&amp;"
}"</f>
        <v>"MONK-5" : {
"Capacities":["Attaque supplémentaire", "Frappe étourdissante"],
"Specials": 5,
"BonusAttack": "1d6",
"ArmourlessSpeed": 3
}</v>
      </c>
      <c r="CL7" s="162">
        <v>3</v>
      </c>
      <c r="CM7" s="35" t="s">
        <v>3151</v>
      </c>
      <c r="CN7" s="35">
        <v>2</v>
      </c>
      <c r="CO7" s="35" t="s">
        <v>3417</v>
      </c>
      <c r="CP7" s="5">
        <v>4</v>
      </c>
      <c r="CQ7" s="5">
        <v>2</v>
      </c>
      <c r="CR7" s="5">
        <v>0</v>
      </c>
      <c r="CS7" s="5">
        <v>0</v>
      </c>
      <c r="CT7" s="5">
        <v>0</v>
      </c>
      <c r="CU7" s="166" t="str">
        <f>""""&amp;$CL$1&amp;"-"&amp;$A7&amp;""" : {
""Capacities"":["&amp;CM7&amp;"],
""SpellsNb"": "&amp;CN7&amp;",
""BonusSpellsNb"": """&amp;CO7&amp;""",
""Locations"": {
""1"":"&amp;CP7&amp;",
""2"":"&amp;CQ7&amp;",
""3"":"&amp;CR7&amp;",
""4"":"&amp;CS7&amp;",
""5"":"&amp;CT7&amp;"}
}"</f>
        <v>"PALADIN-5" : {
"Capacities":["Attaque supplémentaire"],
"SpellsNb": 2,
"BonusSpellsNb": "CHA",
"Locations": {
"1":4,
"2":2,
"3":0,
"4":0,
"5":0}
}</v>
      </c>
      <c r="CV7" s="5">
        <v>3</v>
      </c>
      <c r="CW7" s="35" t="s">
        <v>3151</v>
      </c>
      <c r="CX7" s="5">
        <v>4</v>
      </c>
      <c r="CY7" s="5">
        <v>4</v>
      </c>
      <c r="CZ7" s="5">
        <v>2</v>
      </c>
      <c r="DA7" s="5">
        <v>0</v>
      </c>
      <c r="DB7" s="5">
        <v>0</v>
      </c>
      <c r="DC7" s="5">
        <v>0</v>
      </c>
      <c r="DD7" s="5" t="str">
        <f>""""&amp;$CV$1&amp;"-"&amp;$A7&amp;""" : {
""Capacities"":["&amp;CW7&amp;"],
""SpellsNb"":"&amp;CX7&amp;",
""Locations"": {
""1"":"&amp;CY7&amp;",
""2"":"&amp;CZ7&amp;",
""3"":"&amp;DA7&amp;",
""4"":"&amp;DB7&amp;",
""5"":"&amp;DC7&amp;"}
}"</f>
        <v>"PROWLER-5" : {
"Capacities":["Attaque supplémentaire"],
"SpellsNb":4,
"Locations": {
"1":4,
"2":2,
"3":0,
"4":0,
"5":0}
}</v>
      </c>
      <c r="DE7" s="162">
        <v>3</v>
      </c>
      <c r="DF7" s="5" t="s">
        <v>1132</v>
      </c>
      <c r="DG7" s="35" t="s">
        <v>3139</v>
      </c>
      <c r="DH7" s="121">
        <v>3</v>
      </c>
      <c r="DI7" s="121">
        <v>4</v>
      </c>
      <c r="DJ7" s="121">
        <v>3</v>
      </c>
      <c r="DK7" s="121">
        <v>0</v>
      </c>
      <c r="DL7" s="121">
        <v>0</v>
      </c>
      <c r="DM7" s="121">
        <v>0</v>
      </c>
      <c r="DN7" s="163" t="str">
        <f>""""&amp;$DE$1&amp;"-"&amp;$A7&amp;""" : {
""Capacities"":["&amp;DG7&amp;"],
""BonusAttack"": """&amp;DF7&amp;""",
""MinorSpellsNb"": "&amp;DH7&amp;",
""SpellsNb"": "&amp;DI7&amp;",
""Locations"": {
""1"":"&amp;DJ7&amp;",
""2"":"&amp;DK7&amp;",
""3"":"&amp;DL7&amp;",
""4"":"&amp;DM7&amp;"
}
}"</f>
        <v>"WILY-5" : {
"Capacities":["Esquive instinctive"],
"BonusAttack": "3d6",
"MinorSpellsNb": 3,
"SpellsNb": 4,
"Locations": {
"1":3,
"2":0,
"3":0,
"4":0
}
}</v>
      </c>
      <c r="DO7" s="5">
        <v>3</v>
      </c>
      <c r="DP7" s="35" t="s">
        <v>3129</v>
      </c>
      <c r="DQ7" s="5">
        <v>3</v>
      </c>
      <c r="DR7" s="5">
        <v>6</v>
      </c>
      <c r="DS7" s="5">
        <v>2</v>
      </c>
      <c r="DT7" s="5">
        <v>3</v>
      </c>
      <c r="DU7" s="5">
        <v>3</v>
      </c>
      <c r="DV7" s="147" t="str">
        <f>""""&amp;$DO$1&amp;"-"&amp;$A7&amp;""" : {
""Capacities"":["&amp;DP7&amp;"],
""MinorSpellsNb"": "&amp;DQ7&amp;",
""SpellsNb"": "&amp;DR7&amp;",
""Locations"": {"""&amp;DT7&amp;""":"&amp;DS7&amp;"},
""Invocations"": "&amp;DU7&amp;"
}"</f>
        <v>"WIZARD-5" : {
"Capacities":["-"],
"MinorSpellsNb": 3,
"SpellsNb": 6,
"Locations": {"3":2},
"Invocations": 3
}</v>
      </c>
    </row>
    <row r="8" spans="1:126" ht="15" customHeight="1">
      <c r="A8" s="155">
        <v>6</v>
      </c>
      <c r="B8" s="4">
        <v>3</v>
      </c>
      <c r="C8" s="32" t="s">
        <v>3117</v>
      </c>
      <c r="D8" s="4">
        <v>4</v>
      </c>
      <c r="E8" s="4">
        <v>2</v>
      </c>
      <c r="F8" s="173" t="str">
        <f t="shared" si="0"/>
        <v>"BARBARIAN-6": {
"Capacities": ["Capacité de voie"],
"Specials": 4,
"Damages": 2
}</v>
      </c>
      <c r="G8" s="164">
        <v>3</v>
      </c>
      <c r="H8" s="32" t="s">
        <v>3216</v>
      </c>
      <c r="I8" s="4">
        <v>3</v>
      </c>
      <c r="J8" s="4">
        <v>9</v>
      </c>
      <c r="K8" s="32">
        <v>4</v>
      </c>
      <c r="L8" s="32">
        <v>3</v>
      </c>
      <c r="M8" s="32">
        <v>3</v>
      </c>
      <c r="N8" s="32">
        <v>0</v>
      </c>
      <c r="O8" s="32">
        <v>0</v>
      </c>
      <c r="P8" s="32">
        <v>0</v>
      </c>
      <c r="Q8" s="32">
        <v>0</v>
      </c>
      <c r="R8" s="32">
        <v>0</v>
      </c>
      <c r="S8" s="32">
        <v>0</v>
      </c>
      <c r="T8" s="163" t="str">
        <f t="shared" si="1"/>
        <v>"BARD-6" : {
"Capacities":["Contre charme", "Capacité de collège bardique"],
"MinorSpellsNb": 3,
"SpellsNb": 9,
"Locations": {
"1":4,
"2":3,
"3":3,
"4":0,
"5":0,
"6":0,
"7":0,
"8":0,
"9":0}
}</v>
      </c>
      <c r="U8" s="122">
        <v>3</v>
      </c>
      <c r="V8" s="109" t="s">
        <v>3205</v>
      </c>
      <c r="W8" s="122">
        <v>4</v>
      </c>
      <c r="X8" s="109">
        <v>4</v>
      </c>
      <c r="Y8" s="109">
        <v>3</v>
      </c>
      <c r="Z8" s="109">
        <v>3</v>
      </c>
      <c r="AA8" s="109">
        <v>0</v>
      </c>
      <c r="AB8" s="109">
        <v>0</v>
      </c>
      <c r="AC8" s="109">
        <v>0</v>
      </c>
      <c r="AD8" s="109">
        <v>0</v>
      </c>
      <c r="AE8" s="109">
        <v>0</v>
      </c>
      <c r="AF8" s="109">
        <v>0</v>
      </c>
      <c r="AG8" s="111" t="str">
        <f t="shared" si="2"/>
        <v>"CLERK-6" : {
"Capacities":["Canalisation d’énergie divine (2)", "Capacité de domaine divin"],
"MinorSpellsNb": 4,
"Locations": {
"1":4,
"2":3,
"3":3,
"4":0,
"5":0,
"6":0,
"7":0,
"8":0,
"9":0}
}</v>
      </c>
      <c r="AH8" s="164">
        <v>3</v>
      </c>
      <c r="AI8" s="32" t="s">
        <v>3200</v>
      </c>
      <c r="AJ8" s="4">
        <v>3</v>
      </c>
      <c r="AK8" s="32">
        <v>4</v>
      </c>
      <c r="AL8" s="32">
        <v>3</v>
      </c>
      <c r="AM8" s="32">
        <v>3</v>
      </c>
      <c r="AN8" s="32">
        <v>0</v>
      </c>
      <c r="AO8" s="32">
        <v>0</v>
      </c>
      <c r="AP8" s="32">
        <v>0</v>
      </c>
      <c r="AQ8" s="32">
        <v>0</v>
      </c>
      <c r="AR8" s="32">
        <v>0</v>
      </c>
      <c r="AS8" s="32">
        <v>0</v>
      </c>
      <c r="AT8" s="163" t="str">
        <f t="shared" si="3"/>
        <v>"DRUID-6" : {
"Capacities":["Capacité de cercle druidique"],
"MinorSpellsNb": 3,
"Locations": {
"1":4,
"2":3,
"3":3,
"4":0,
"5":0,
"6":0,
"7":0,
"8":0,
"9":0}
}</v>
      </c>
      <c r="AU8" s="4">
        <v>3</v>
      </c>
      <c r="AV8" s="4">
        <v>6</v>
      </c>
      <c r="AW8" s="32" t="s">
        <v>3195</v>
      </c>
      <c r="AX8" s="4">
        <v>5</v>
      </c>
      <c r="AY8" s="4">
        <v>7</v>
      </c>
      <c r="AZ8" s="32">
        <v>4</v>
      </c>
      <c r="BA8" s="32">
        <v>3</v>
      </c>
      <c r="BB8" s="32">
        <v>3</v>
      </c>
      <c r="BC8" s="32">
        <v>0</v>
      </c>
      <c r="BD8" s="32">
        <v>0</v>
      </c>
      <c r="BE8" s="32">
        <v>0</v>
      </c>
      <c r="BF8" s="32">
        <v>0</v>
      </c>
      <c r="BG8" s="32">
        <v>0</v>
      </c>
      <c r="BH8" s="32">
        <v>0</v>
      </c>
      <c r="BI8" s="35" t="str">
        <f t="shared" si="4"/>
        <v>"SORCERER-6" : {
"Capacities":["Capacité de l'origine magique"],
"MinorSpellsNb": 5,
"SpellsNb": 7,
"Specials": 6,
"Locations": {
"1":4,
"2":3,
"3":3,
"4":0,
"5":0,
"6":0,
"7":0,
"8":0,
"9":0}
}</v>
      </c>
      <c r="BJ8" s="164">
        <v>3</v>
      </c>
      <c r="BK8" s="32" t="s">
        <v>3115</v>
      </c>
      <c r="BL8" s="122">
        <v>2</v>
      </c>
      <c r="BM8" s="122">
        <v>4</v>
      </c>
      <c r="BN8" s="122">
        <v>3</v>
      </c>
      <c r="BO8" s="122">
        <v>0</v>
      </c>
      <c r="BP8" s="122">
        <v>0</v>
      </c>
      <c r="BQ8" s="122">
        <v>0</v>
      </c>
      <c r="BR8" s="163" t="str">
        <f t="shared" si="5"/>
        <v>"WARRIOR-6" : {
"Capacities":["Amélioration de caractéristiques"],
"MinorSpellsNb": 2,
"SpellsNb": 4,
"Locations": {
"1":3,
"2":0,
"3":0,
"4":0}
}</v>
      </c>
      <c r="BS8" s="4">
        <v>3</v>
      </c>
      <c r="BT8" s="32" t="s">
        <v>3183</v>
      </c>
      <c r="BU8" s="4">
        <v>4</v>
      </c>
      <c r="BV8" s="4">
        <v>4</v>
      </c>
      <c r="BW8" s="4">
        <v>3</v>
      </c>
      <c r="BX8" s="4">
        <v>3</v>
      </c>
      <c r="BY8" s="4">
        <v>0</v>
      </c>
      <c r="BZ8" s="4">
        <v>0</v>
      </c>
      <c r="CA8" s="4">
        <v>0</v>
      </c>
      <c r="CB8" s="4">
        <v>0</v>
      </c>
      <c r="CC8" s="4">
        <v>0</v>
      </c>
      <c r="CD8" s="4">
        <v>0</v>
      </c>
      <c r="CE8" s="5" t="str">
        <f>""""&amp;$BS$1&amp;"-"&amp;$A8&amp;""" : {
""Capacities"":["&amp;BT8&amp;"],
""MinorSpellsNb"": "&amp;BU8&amp;",
""Locations"": {
""1"":"&amp;BV8&amp;",
""2"":"&amp;BW8&amp;",
""3"":"&amp;BX8&amp;",
""4"":"&amp;BY8&amp;",
""5"":"&amp;BZ8&amp;",
""6"":"&amp;CA8&amp;",
""7"":"&amp;CB8&amp;",
""8"":"&amp;CC8&amp;",
""9"":"&amp;CD8&amp;"}
}"</f>
        <v>"MAGICIAN-6" : {
"Capacities":["Capacité de la tradition arcanique"],
"MinorSpellsNb": 4,
"Locations": {
"1":4,
"2":3,
"3":3,
"4":0,
"5":0,
"6":0,
"7":0,
"8":0,
"9":0}
}</v>
      </c>
      <c r="CF8" s="171">
        <v>3</v>
      </c>
      <c r="CG8" s="148" t="s">
        <v>239</v>
      </c>
      <c r="CH8" s="148">
        <v>6</v>
      </c>
      <c r="CI8" s="203">
        <v>4.5</v>
      </c>
      <c r="CJ8" s="176" t="s">
        <v>3171</v>
      </c>
      <c r="CK8" s="159" t="str">
        <f>""""&amp;$CF$1&amp;"-"&amp;$A8&amp;""" : {
""Capacities"":["&amp;CJ8&amp;"],
""Specials"": "&amp;CH8&amp;",
""BonusAttack"": """&amp;CG8&amp;""",
""ArmourlessSpeed"": "&amp;SUBSTITUTE(CI8,",",".")&amp;"
}"</f>
        <v>"MONK-6" : {
"Capacities":["Frappes de ki", "Capacité de la tradition monastique"],
"Specials": 6,
"BonusAttack": "1d6",
"ArmourlessSpeed": 4.5
}</v>
      </c>
      <c r="CL8" s="164">
        <v>3</v>
      </c>
      <c r="CM8" s="32" t="s">
        <v>3162</v>
      </c>
      <c r="CN8" s="32">
        <v>3</v>
      </c>
      <c r="CO8" s="32" t="s">
        <v>3417</v>
      </c>
      <c r="CP8" s="4">
        <v>4</v>
      </c>
      <c r="CQ8" s="4">
        <v>2</v>
      </c>
      <c r="CR8" s="4">
        <v>0</v>
      </c>
      <c r="CS8" s="4">
        <v>0</v>
      </c>
      <c r="CT8" s="4">
        <v>0</v>
      </c>
      <c r="CU8" s="166" t="str">
        <f>""""&amp;$CL$1&amp;"-"&amp;$A8&amp;""" : {
""Capacities"":["&amp;CM8&amp;"],
""SpellsNb"": "&amp;CN8&amp;",
""BonusSpellsNb"": """&amp;CO8&amp;""",
""Locations"": {
""1"":"&amp;CP8&amp;",
""2"":"&amp;CQ8&amp;",
""3"":"&amp;CR8&amp;",
""4"":"&amp;CS8&amp;",
""5"":"&amp;CT8&amp;"}
}"</f>
        <v>"PALADIN-6" : {
"Capacities":["Aura de protection"],
"SpellsNb": 3,
"BonusSpellsNb": "CHA",
"Locations": {
"1":4,
"2":2,
"3":0,
"4":0,
"5":0}
}</v>
      </c>
      <c r="CV8" s="4">
        <v>3</v>
      </c>
      <c r="CW8" s="32" t="s">
        <v>3152</v>
      </c>
      <c r="CX8" s="4">
        <v>4</v>
      </c>
      <c r="CY8" s="4">
        <v>4</v>
      </c>
      <c r="CZ8" s="4">
        <v>2</v>
      </c>
      <c r="DA8" s="4">
        <v>0</v>
      </c>
      <c r="DB8" s="4">
        <v>0</v>
      </c>
      <c r="DC8" s="4">
        <v>0</v>
      </c>
      <c r="DD8" s="5" t="str">
        <f>""""&amp;$CV$1&amp;"-"&amp;$A8&amp;""" : {
""Capacities"":["&amp;CW8&amp;"],
""SpellsNb"":"&amp;CX8&amp;",
""Locations"": {
""1"":"&amp;CY8&amp;",
""2"":"&amp;CZ8&amp;",
""3"":"&amp;DA8&amp;",
""4"":"&amp;DB8&amp;",
""5"":"&amp;DC8&amp;"}
}"</f>
        <v>"PROWLER-6" : {
"Capacities":["Amélioration de l'Ennemi juré et de l'Explorateur-né"],
"SpellsNb":4,
"Locations": {
"1":4,
"2":2,
"3":0,
"4":0,
"5":0}
}</v>
      </c>
      <c r="DE8" s="164">
        <v>3</v>
      </c>
      <c r="DF8" s="4" t="s">
        <v>1132</v>
      </c>
      <c r="DG8" s="32" t="s">
        <v>3140</v>
      </c>
      <c r="DH8" s="122">
        <v>3</v>
      </c>
      <c r="DI8" s="122">
        <v>4</v>
      </c>
      <c r="DJ8" s="122">
        <v>3</v>
      </c>
      <c r="DK8" s="122">
        <v>0</v>
      </c>
      <c r="DL8" s="122">
        <v>0</v>
      </c>
      <c r="DM8" s="122">
        <v>0</v>
      </c>
      <c r="DN8" s="163" t="str">
        <f>""""&amp;$DE$1&amp;"-"&amp;$A8&amp;""" : {
""Capacities"":["&amp;DG8&amp;"],
""BonusAttack"": """&amp;DF8&amp;""",
""MinorSpellsNb"": "&amp;DH8&amp;",
""SpellsNb"": "&amp;DI8&amp;",
""Locations"": {
""1"":"&amp;DJ8&amp;",
""2"":"&amp;DK8&amp;",
""3"":"&amp;DL8&amp;",
""4"":"&amp;DM8&amp;"
}
}"</f>
        <v>"WILY-6" : {
"Capacities":["Expertise"],
"BonusAttack": "3d6",
"MinorSpellsNb": 3,
"SpellsNb": 4,
"Locations": {
"1":3,
"2":0,
"3":0,
"4":0
}
}</v>
      </c>
      <c r="DO8" s="4">
        <v>3</v>
      </c>
      <c r="DP8" s="32" t="s">
        <v>3130</v>
      </c>
      <c r="DQ8" s="4">
        <v>3</v>
      </c>
      <c r="DR8" s="4">
        <v>7</v>
      </c>
      <c r="DS8" s="4">
        <v>2</v>
      </c>
      <c r="DT8" s="4">
        <v>3</v>
      </c>
      <c r="DU8" s="4">
        <v>3</v>
      </c>
      <c r="DV8" s="147" t="str">
        <f>""""&amp;$DO$1&amp;"-"&amp;$A8&amp;""" : {
""Capacities"":["&amp;DP8&amp;"],
""MinorSpellsNb"": "&amp;DQ8&amp;",
""SpellsNb"": "&amp;DR8&amp;",
""Locations"": {"""&amp;DT8&amp;""":"&amp;DS8&amp;"},
""Invocations"": "&amp;DU8&amp;"
}"</f>
        <v>"WIZARD-6" : {
"Capacities":["Capacité de patron d'Outremonde"],
"MinorSpellsNb": 3,
"SpellsNb": 7,
"Locations": {"3":2},
"Invocations": 3
}</v>
      </c>
    </row>
    <row r="9" spans="1:126" ht="15" customHeight="1">
      <c r="A9" s="154">
        <v>7</v>
      </c>
      <c r="B9" s="5">
        <v>3</v>
      </c>
      <c r="C9" s="35" t="s">
        <v>3118</v>
      </c>
      <c r="D9" s="5">
        <v>4</v>
      </c>
      <c r="E9" s="5">
        <v>2</v>
      </c>
      <c r="F9" s="173" t="str">
        <f t="shared" si="0"/>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1"/>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2"/>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3"/>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4"/>
        <v>"SORCERER-7" : {
"Capacities":[],
"MinorSpellsNb": 5,
"SpellsNb": 8,
"Specials": 7,
"Locations": {
"1":4,
"2":3,
"3":3,
"4":1,
"5":0,
"6":0,
"7":0,
"8":0,
"9":0}
}</v>
      </c>
      <c r="BJ9" s="162">
        <v>3</v>
      </c>
      <c r="BK9" s="35" t="s">
        <v>3189</v>
      </c>
      <c r="BL9" s="121">
        <v>2</v>
      </c>
      <c r="BM9" s="121">
        <v>5</v>
      </c>
      <c r="BN9" s="121">
        <v>4</v>
      </c>
      <c r="BO9" s="121">
        <v>2</v>
      </c>
      <c r="BP9" s="121">
        <v>0</v>
      </c>
      <c r="BQ9" s="121">
        <v>0</v>
      </c>
      <c r="BR9" s="163" t="str">
        <f t="shared" si="5"/>
        <v>"WARRIOR-7" : {
"Capacities":["Capacité de l'archétype martial"],
"MinorSpellsNb": 2,
"SpellsNb": 5,
"Locations": {
"1":4,
"2":2,
"3":0,
"4":0}
}</v>
      </c>
      <c r="BS9" s="5">
        <v>3</v>
      </c>
      <c r="BT9" s="35"/>
      <c r="BU9" s="5">
        <v>4</v>
      </c>
      <c r="BV9" s="5">
        <v>4</v>
      </c>
      <c r="BW9" s="5">
        <v>3</v>
      </c>
      <c r="BX9" s="5">
        <v>3</v>
      </c>
      <c r="BY9" s="5">
        <v>1</v>
      </c>
      <c r="BZ9" s="5">
        <v>0</v>
      </c>
      <c r="CA9" s="5">
        <v>0</v>
      </c>
      <c r="CB9" s="5">
        <v>0</v>
      </c>
      <c r="CC9" s="5">
        <v>0</v>
      </c>
      <c r="CD9" s="5">
        <v>0</v>
      </c>
      <c r="CE9" s="5" t="str">
        <f>""""&amp;$BS$1&amp;"-"&amp;$A9&amp;""" : {
""Capacities"":["&amp;BT9&amp;"],
""MinorSpellsNb"": "&amp;BU9&amp;",
""Locations"": {
""1"":"&amp;BV9&amp;",
""2"":"&amp;BW9&amp;",
""3"":"&amp;BX9&amp;",
""4"":"&amp;BY9&amp;",
""5"":"&amp;BZ9&amp;",
""6"":"&amp;CA9&amp;",
""7"":"&amp;CB9&amp;",
""8"":"&amp;CC9&amp;",
""9"":"&amp;CD9&amp;"}
}"</f>
        <v>"MAGICIAN-7" : {
"Capacities":[],
"MinorSpellsNb": 4,
"Locations": {
"1":4,
"2":3,
"3":3,
"4":1,
"5":0,
"6":0,
"7":0,
"8":0,
"9":0}
}</v>
      </c>
      <c r="CF9" s="170">
        <v>3</v>
      </c>
      <c r="CG9" s="146" t="s">
        <v>239</v>
      </c>
      <c r="CH9" s="146">
        <v>7</v>
      </c>
      <c r="CI9" s="202">
        <v>4.5</v>
      </c>
      <c r="CJ9" s="175" t="s">
        <v>3172</v>
      </c>
      <c r="CK9" s="159" t="str">
        <f>""""&amp;$CF$1&amp;"-"&amp;$A9&amp;""" : {
""Capacities"":["&amp;CJ9&amp;"],
""Specials"": "&amp;CH9&amp;",
""BonusAttack"": """&amp;CG9&amp;""",
""ArmourlessSpeed"": "&amp;SUBSTITUTE(CI9,",",".")&amp;"
}"</f>
        <v>"MONK-7" : {
"Capacities":["Dérobade", "Tranquillité de l'esprit"],
"Specials": 7,
"BonusAttack": "1d6",
"ArmourlessSpeed": 4.5
}</v>
      </c>
      <c r="CL9" s="162">
        <v>3</v>
      </c>
      <c r="CM9" s="35" t="s">
        <v>3163</v>
      </c>
      <c r="CN9" s="35">
        <v>3</v>
      </c>
      <c r="CO9" s="35" t="s">
        <v>3417</v>
      </c>
      <c r="CP9" s="5">
        <v>4</v>
      </c>
      <c r="CQ9" s="5">
        <v>3</v>
      </c>
      <c r="CR9" s="5">
        <v>0</v>
      </c>
      <c r="CS9" s="5">
        <v>0</v>
      </c>
      <c r="CT9" s="5">
        <v>0</v>
      </c>
      <c r="CU9" s="166" t="str">
        <f>""""&amp;$CL$1&amp;"-"&amp;$A9&amp;""" : {
""Capacities"":["&amp;CM9&amp;"],
""SpellsNb"": "&amp;CN9&amp;",
""BonusSpellsNb"": """&amp;CO9&amp;""",
""Locations"": {
""1"":"&amp;CP9&amp;",
""2"":"&amp;CQ9&amp;",
""3"":"&amp;CR9&amp;",
""4"":"&amp;CS9&amp;",
""5"":"&amp;CT9&amp;"}
}"</f>
        <v>"PALADIN-7" : {
"Capacities":["Capacité de serment sacré"],
"SpellsNb": 3,
"BonusSpellsNb": "CHA",
"Locations": {
"1":4,
"2":3,
"3":0,
"4":0,
"5":0}
}</v>
      </c>
      <c r="CV9" s="5">
        <v>3</v>
      </c>
      <c r="CW9" s="35" t="s">
        <v>3153</v>
      </c>
      <c r="CX9" s="5">
        <v>5</v>
      </c>
      <c r="CY9" s="5">
        <v>4</v>
      </c>
      <c r="CZ9" s="5">
        <v>3</v>
      </c>
      <c r="DA9" s="5">
        <v>0</v>
      </c>
      <c r="DB9" s="5">
        <v>0</v>
      </c>
      <c r="DC9" s="5">
        <v>0</v>
      </c>
      <c r="DD9" s="5" t="str">
        <f>""""&amp;$CV$1&amp;"-"&amp;$A9&amp;""" : {
""Capacities"":["&amp;CW9&amp;"],
""SpellsNb"":"&amp;CX9&amp;",
""Locations"": {
""1"":"&amp;CY9&amp;",
""2"":"&amp;CZ9&amp;",
""3"":"&amp;DA9&amp;",
""4"":"&amp;DB9&amp;",
""5"":"&amp;DC9&amp;"}
}"</f>
        <v>"PROWLER-7" : {
"Capacities":["Capacité de l'archétype de rôdeur"],
"SpellsNb":5,
"Locations": {
"1":4,
"2":3,
"3":0,
"4":0,
"5":0}
}</v>
      </c>
      <c r="DE9" s="162">
        <v>3</v>
      </c>
      <c r="DF9" s="5" t="s">
        <v>1133</v>
      </c>
      <c r="DG9" s="35" t="s">
        <v>3141</v>
      </c>
      <c r="DH9" s="121">
        <v>3</v>
      </c>
      <c r="DI9" s="121">
        <v>5</v>
      </c>
      <c r="DJ9" s="121">
        <v>4</v>
      </c>
      <c r="DK9" s="121">
        <v>2</v>
      </c>
      <c r="DL9" s="121">
        <v>0</v>
      </c>
      <c r="DM9" s="121">
        <v>0</v>
      </c>
      <c r="DN9" s="163" t="str">
        <f>""""&amp;$DE$1&amp;"-"&amp;$A9&amp;""" : {
""Capacities"":["&amp;DG9&amp;"],
""BonusAttack"": """&amp;DF9&amp;""",
""MinorSpellsNb"": "&amp;DH9&amp;",
""SpellsNb"": "&amp;DI9&amp;",
""Locations"": {
""1"":"&amp;DJ9&amp;",
""2"":"&amp;DK9&amp;",
""3"":"&amp;DL9&amp;",
""4"":"&amp;DM9&amp;"
}
}"</f>
        <v>"WILY-7" : {
"Capacities":["Dérobade"],
"BonusAttack": "4d6",
"MinorSpellsNb": 3,
"SpellsNb": 5,
"Locations": {
"1":4,
"2":2,
"3":0,
"4":0
}
}</v>
      </c>
      <c r="DO9" s="5">
        <v>3</v>
      </c>
      <c r="DP9" s="35" t="s">
        <v>3129</v>
      </c>
      <c r="DQ9" s="5">
        <v>3</v>
      </c>
      <c r="DR9" s="5">
        <v>8</v>
      </c>
      <c r="DS9" s="5">
        <v>2</v>
      </c>
      <c r="DT9" s="5">
        <v>4</v>
      </c>
      <c r="DU9" s="5">
        <v>4</v>
      </c>
      <c r="DV9" s="147" t="str">
        <f>""""&amp;$DO$1&amp;"-"&amp;$A9&amp;""" : {
""Capacities"":["&amp;DP9&amp;"],
""MinorSpellsNb"": "&amp;DQ9&amp;",
""SpellsNb"": "&amp;DR9&amp;",
""Locations"": {"""&amp;DT9&amp;""":"&amp;DS9&amp;"},
""Invocations"": "&amp;DU9&amp;"
}"</f>
        <v>"WIZARD-7" : {
"Capacities":["-"],
"MinorSpellsNb": 3,
"SpellsNb": 8,
"Locations": {"4":2},
"Invocations": 4
}</v>
      </c>
    </row>
    <row r="10" spans="1:126" ht="15" customHeight="1">
      <c r="A10" s="155">
        <v>8</v>
      </c>
      <c r="B10" s="4">
        <v>3</v>
      </c>
      <c r="C10" s="32" t="s">
        <v>3115</v>
      </c>
      <c r="D10" s="4">
        <v>4</v>
      </c>
      <c r="E10" s="4">
        <v>2</v>
      </c>
      <c r="F10" s="173" t="str">
        <f t="shared" si="0"/>
        <v>"BARBARIAN-8": {
"Capacities": ["Amélioration de caractéristiques"],
"Specials": 4,
"Damages": 2
}</v>
      </c>
      <c r="G10" s="164">
        <v>3</v>
      </c>
      <c r="H10" s="32" t="s">
        <v>3115</v>
      </c>
      <c r="I10" s="4">
        <v>3</v>
      </c>
      <c r="J10" s="4">
        <v>11</v>
      </c>
      <c r="K10" s="32">
        <v>4</v>
      </c>
      <c r="L10" s="32">
        <v>3</v>
      </c>
      <c r="M10" s="32">
        <v>3</v>
      </c>
      <c r="N10" s="32">
        <v>2</v>
      </c>
      <c r="O10" s="32">
        <v>0</v>
      </c>
      <c r="P10" s="32">
        <v>0</v>
      </c>
      <c r="Q10" s="32">
        <v>0</v>
      </c>
      <c r="R10" s="32">
        <v>0</v>
      </c>
      <c r="S10" s="32">
        <v>0</v>
      </c>
      <c r="T10" s="163" t="str">
        <f t="shared" si="1"/>
        <v>"BARD-8" : {
"Capacities":["Amélioration de caractéristiques"],
"MinorSpellsNb": 3,
"SpellsNb": 11,
"Locations": {
"1":4,
"2":3,
"3":3,
"4":2,
"5":0,
"6":0,
"7":0,
"8":0,
"9":0}
}</v>
      </c>
      <c r="U10" s="122">
        <v>3</v>
      </c>
      <c r="V10" s="109" t="s">
        <v>3206</v>
      </c>
      <c r="W10" s="122">
        <v>4</v>
      </c>
      <c r="X10" s="109">
        <v>4</v>
      </c>
      <c r="Y10" s="109">
        <v>3</v>
      </c>
      <c r="Z10" s="109">
        <v>3</v>
      </c>
      <c r="AA10" s="109">
        <v>2</v>
      </c>
      <c r="AB10" s="109">
        <v>0</v>
      </c>
      <c r="AC10" s="109">
        <v>0</v>
      </c>
      <c r="AD10" s="109">
        <v>0</v>
      </c>
      <c r="AE10" s="109">
        <v>0</v>
      </c>
      <c r="AF10" s="109">
        <v>0</v>
      </c>
      <c r="AG10" s="111" t="str">
        <f t="shared" si="2"/>
        <v>"CLERK-8" : {
"Capacities":["Amélioration de caractéristiques", "Capacité de domaine divin,Destruction des morts-vivants (FP 1)"],
"MinorSpellsNb": 4,
"Locations": {
"1":4,
"2":3,
"3":3,
"4":2,
"5":0,
"6":0,
"7":0,
"8":0,
"9":0}
}</v>
      </c>
      <c r="AH10" s="164">
        <v>3</v>
      </c>
      <c r="AI10" s="32" t="s">
        <v>3199</v>
      </c>
      <c r="AJ10" s="4">
        <v>3</v>
      </c>
      <c r="AK10" s="32">
        <v>4</v>
      </c>
      <c r="AL10" s="32">
        <v>3</v>
      </c>
      <c r="AM10" s="32">
        <v>3</v>
      </c>
      <c r="AN10" s="32">
        <v>2</v>
      </c>
      <c r="AO10" s="32">
        <v>0</v>
      </c>
      <c r="AP10" s="32">
        <v>0</v>
      </c>
      <c r="AQ10" s="32">
        <v>0</v>
      </c>
      <c r="AR10" s="32">
        <v>0</v>
      </c>
      <c r="AS10" s="32">
        <v>0</v>
      </c>
      <c r="AT10" s="163" t="str">
        <f t="shared" si="3"/>
        <v>"DRUID-8" : {
"Capacities":["Forme sauvage améliorée, Amélioration de caractéristiques"],
"MinorSpellsNb": 3,
"Locations": {
"1":4,
"2":3,
"3":3,
"4":2,
"5":0,
"6":0,
"7":0,
"8":0,
"9":0}
}</v>
      </c>
      <c r="AU10" s="4">
        <v>3</v>
      </c>
      <c r="AV10" s="4">
        <v>8</v>
      </c>
      <c r="AW10" s="32" t="s">
        <v>3115</v>
      </c>
      <c r="AX10" s="4">
        <v>5</v>
      </c>
      <c r="AY10" s="4">
        <v>9</v>
      </c>
      <c r="AZ10" s="32">
        <v>4</v>
      </c>
      <c r="BA10" s="32">
        <v>3</v>
      </c>
      <c r="BB10" s="32">
        <v>3</v>
      </c>
      <c r="BC10" s="32">
        <v>2</v>
      </c>
      <c r="BD10" s="32">
        <v>0</v>
      </c>
      <c r="BE10" s="32">
        <v>0</v>
      </c>
      <c r="BF10" s="32">
        <v>0</v>
      </c>
      <c r="BG10" s="32">
        <v>0</v>
      </c>
      <c r="BH10" s="32">
        <v>0</v>
      </c>
      <c r="BI10" s="35" t="str">
        <f t="shared" si="4"/>
        <v>"SORCERER-8" : {
"Capacities":["Amélioration de caractéristiques"],
"MinorSpellsNb": 5,
"SpellsNb": 9,
"Specials": 8,
"Locations": {
"1":4,
"2":3,
"3":3,
"4":2,
"5":0,
"6":0,
"7":0,
"8":0,
"9":0}
}</v>
      </c>
      <c r="BJ10" s="164">
        <v>3</v>
      </c>
      <c r="BK10" s="32" t="s">
        <v>3115</v>
      </c>
      <c r="BL10" s="122">
        <v>2</v>
      </c>
      <c r="BM10" s="122">
        <v>6</v>
      </c>
      <c r="BN10" s="122">
        <v>4</v>
      </c>
      <c r="BO10" s="122">
        <v>2</v>
      </c>
      <c r="BP10" s="122">
        <v>0</v>
      </c>
      <c r="BQ10" s="122">
        <v>0</v>
      </c>
      <c r="BR10" s="163" t="str">
        <f t="shared" si="5"/>
        <v>"WARRIOR-8" : {
"Capacities":["Amélioration de caractéristiques"],
"MinorSpellsNb": 2,
"SpellsNb": 6,
"Locations": {
"1":4,
"2":2,
"3":0,
"4":0}
}</v>
      </c>
      <c r="BS10" s="4">
        <v>3</v>
      </c>
      <c r="BT10" s="32" t="s">
        <v>3115</v>
      </c>
      <c r="BU10" s="4">
        <v>4</v>
      </c>
      <c r="BV10" s="4">
        <v>4</v>
      </c>
      <c r="BW10" s="4">
        <v>3</v>
      </c>
      <c r="BX10" s="4">
        <v>3</v>
      </c>
      <c r="BY10" s="4">
        <v>2</v>
      </c>
      <c r="BZ10" s="4">
        <v>0</v>
      </c>
      <c r="CA10" s="4">
        <v>0</v>
      </c>
      <c r="CB10" s="4">
        <v>0</v>
      </c>
      <c r="CC10" s="4">
        <v>0</v>
      </c>
      <c r="CD10" s="4">
        <v>0</v>
      </c>
      <c r="CE10" s="5" t="str">
        <f>""""&amp;$BS$1&amp;"-"&amp;$A10&amp;""" : {
""Capacities"":["&amp;BT10&amp;"],
""MinorSpellsNb"": "&amp;BU10&amp;",
""Locations"": {
""1"":"&amp;BV10&amp;",
""2"":"&amp;BW10&amp;",
""3"":"&amp;BX10&amp;",
""4"":"&amp;BY10&amp;",
""5"":"&amp;BZ10&amp;",
""6"":"&amp;CA10&amp;",
""7"":"&amp;CB10&amp;",
""8"":"&amp;CC10&amp;",
""9"":"&amp;CD10&amp;"}
}"</f>
        <v>"MAGICIAN-8" : {
"Capacities":["Amélioration de caractéristiques"],
"MinorSpellsNb": 4,
"Locations": {
"1":4,
"2":3,
"3":3,
"4":2,
"5":0,
"6":0,
"7":0,
"8":0,
"9":0}
}</v>
      </c>
      <c r="CF10" s="171">
        <v>3</v>
      </c>
      <c r="CG10" s="148" t="s">
        <v>239</v>
      </c>
      <c r="CH10" s="148">
        <v>8</v>
      </c>
      <c r="CI10" s="203">
        <v>4.5</v>
      </c>
      <c r="CJ10" s="176" t="s">
        <v>3115</v>
      </c>
      <c r="CK10" s="159" t="str">
        <f>""""&amp;$CF$1&amp;"-"&amp;$A10&amp;""" : {
""Capacities"":["&amp;CJ10&amp;"],
""Specials"": "&amp;CH10&amp;",
""BonusAttack"": """&amp;CG10&amp;""",
""ArmourlessSpeed"": "&amp;SUBSTITUTE(CI10,",",".")&amp;"
}"</f>
        <v>"MONK-8" : {
"Capacities":["Amélioration de caractéristiques"],
"Specials": 8,
"BonusAttack": "1d6",
"ArmourlessSpeed": 4.5
}</v>
      </c>
      <c r="CL10" s="164">
        <v>3</v>
      </c>
      <c r="CM10" s="32" t="s">
        <v>3115</v>
      </c>
      <c r="CN10" s="32">
        <v>4</v>
      </c>
      <c r="CO10" s="32" t="s">
        <v>3417</v>
      </c>
      <c r="CP10" s="4">
        <v>4</v>
      </c>
      <c r="CQ10" s="4">
        <v>3</v>
      </c>
      <c r="CR10" s="4">
        <v>0</v>
      </c>
      <c r="CS10" s="4">
        <v>0</v>
      </c>
      <c r="CT10" s="4">
        <v>0</v>
      </c>
      <c r="CU10" s="166" t="str">
        <f>""""&amp;$CL$1&amp;"-"&amp;$A10&amp;""" : {
""Capacities"":["&amp;CM10&amp;"],
""SpellsNb"": "&amp;CN10&amp;",
""BonusSpellsNb"": """&amp;CO10&amp;""",
""Locations"": {
""1"":"&amp;CP10&amp;",
""2"":"&amp;CQ10&amp;",
""3"":"&amp;CR10&amp;",
""4"":"&amp;CS10&amp;",
""5"":"&amp;CT10&amp;"}
}"</f>
        <v>"PALADIN-8" : {
"Capacities":["Amélioration de caractéristiques"],
"SpellsNb": 4,
"BonusSpellsNb": "CHA",
"Locations": {
"1":4,
"2":3,
"3":0,
"4":0,
"5":0}
}</v>
      </c>
      <c r="CV10" s="4">
        <v>3</v>
      </c>
      <c r="CW10" s="32" t="s">
        <v>3154</v>
      </c>
      <c r="CX10" s="4">
        <v>5</v>
      </c>
      <c r="CY10" s="4">
        <v>4</v>
      </c>
      <c r="CZ10" s="4">
        <v>3</v>
      </c>
      <c r="DA10" s="4">
        <v>0</v>
      </c>
      <c r="DB10" s="4">
        <v>0</v>
      </c>
      <c r="DC10" s="4">
        <v>0</v>
      </c>
      <c r="DD10" s="5" t="str">
        <f>""""&amp;$CV$1&amp;"-"&amp;$A10&amp;""" : {
""Capacities"":["&amp;CW10&amp;"],
""SpellsNb"":"&amp;CX10&amp;",
""Locations"": {
""1"":"&amp;CY10&amp;",
""2"":"&amp;CZ10&amp;",
""3"":"&amp;DA10&amp;",
""4"":"&amp;DB10&amp;",
""5"":"&amp;DC10&amp;"}
}"</f>
        <v>"PROWLER-8" : {
"Capacities":["Amélioration de caractéristiques", "Traversée des terrains"],
"SpellsNb":5,
"Locations": {
"1":4,
"2":3,
"3":0,
"4":0,
"5":0}
}</v>
      </c>
      <c r="DE10" s="164">
        <v>3</v>
      </c>
      <c r="DF10" s="4" t="s">
        <v>1133</v>
      </c>
      <c r="DG10" s="32" t="s">
        <v>3115</v>
      </c>
      <c r="DH10" s="122">
        <v>3</v>
      </c>
      <c r="DI10" s="122">
        <v>6</v>
      </c>
      <c r="DJ10" s="122">
        <v>4</v>
      </c>
      <c r="DK10" s="122">
        <v>2</v>
      </c>
      <c r="DL10" s="122">
        <v>0</v>
      </c>
      <c r="DM10" s="122">
        <v>0</v>
      </c>
      <c r="DN10" s="163" t="str">
        <f>""""&amp;$DE$1&amp;"-"&amp;$A10&amp;""" : {
""Capacities"":["&amp;DG10&amp;"],
""BonusAttack"": """&amp;DF10&amp;""",
""MinorSpellsNb"": "&amp;DH10&amp;",
""SpellsNb"": "&amp;DI10&amp;",
""Locations"": {
""1"":"&amp;DJ10&amp;",
""2"":"&amp;DK10&amp;",
""3"":"&amp;DL10&amp;",
""4"":"&amp;DM10&amp;"
}
}"</f>
        <v>"WILY-8" : {
"Capacities":["Amélioration de caractéristiques"],
"BonusAttack": "4d6",
"MinorSpellsNb": 3,
"SpellsNb": 6,
"Locations": {
"1":4,
"2":2,
"3":0,
"4":0
}
}</v>
      </c>
      <c r="DO10" s="4">
        <v>3</v>
      </c>
      <c r="DP10" s="32" t="s">
        <v>3115</v>
      </c>
      <c r="DQ10" s="4">
        <v>3</v>
      </c>
      <c r="DR10" s="4">
        <v>9</v>
      </c>
      <c r="DS10" s="4">
        <v>2</v>
      </c>
      <c r="DT10" s="4">
        <v>4</v>
      </c>
      <c r="DU10" s="4">
        <v>4</v>
      </c>
      <c r="DV10" s="147" t="str">
        <f>""""&amp;$DO$1&amp;"-"&amp;$A10&amp;""" : {
""Capacities"":["&amp;DP10&amp;"],
""MinorSpellsNb"": "&amp;DQ10&amp;",
""SpellsNb"": "&amp;DR10&amp;",
""Locations"": {"""&amp;DT10&amp;""":"&amp;DS10&amp;"},
""Invocations"": "&amp;DU10&amp;"
}"</f>
        <v>"WIZARD-8" : {
"Capacities":["Amélioration de caractéristiques"],
"MinorSpellsNb": 3,
"SpellsNb": 9,
"Locations": {"4":2},
"Invocations": 4
}</v>
      </c>
    </row>
    <row r="11" spans="1:126" ht="15" customHeight="1">
      <c r="A11" s="154">
        <v>9</v>
      </c>
      <c r="B11" s="5">
        <v>4</v>
      </c>
      <c r="C11" s="35" t="s">
        <v>3119</v>
      </c>
      <c r="D11" s="5">
        <v>4</v>
      </c>
      <c r="E11" s="5">
        <v>3</v>
      </c>
      <c r="F11" s="173" t="str">
        <f t="shared" si="0"/>
        <v>"BARBARIAN-9": {
"Capacities": ["Critique brutal (1 dé)"],
"Specials": 4,
"Damages": 3
}</v>
      </c>
      <c r="G11" s="162">
        <v>4</v>
      </c>
      <c r="H11" s="35" t="s">
        <v>4042</v>
      </c>
      <c r="I11" s="5">
        <v>3</v>
      </c>
      <c r="J11" s="5">
        <v>12</v>
      </c>
      <c r="K11" s="35">
        <v>4</v>
      </c>
      <c r="L11" s="35">
        <v>3</v>
      </c>
      <c r="M11" s="35">
        <v>3</v>
      </c>
      <c r="N11" s="35">
        <v>3</v>
      </c>
      <c r="O11" s="35">
        <v>1</v>
      </c>
      <c r="P11" s="35">
        <v>0</v>
      </c>
      <c r="Q11" s="35">
        <v>0</v>
      </c>
      <c r="R11" s="35">
        <v>0</v>
      </c>
      <c r="S11" s="35">
        <v>0</v>
      </c>
      <c r="T11" s="163" t="str">
        <f t="shared" si="1"/>
        <v>"BARD-9" : {
"Capacities":["Chant de repos"],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2"/>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3"/>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4"/>
        <v>"SORCERER-9" : {
"Capacities":[],
"MinorSpellsNb": 5,
"SpellsNb": 10,
"Specials": 9,
"Locations": {
"1":4,
"2":3,
"3":3,
"4":3,
"5":1,
"6":0,
"7":0,
"8":0,
"9":0}
}</v>
      </c>
      <c r="BJ11" s="162">
        <v>4</v>
      </c>
      <c r="BK11" s="35" t="s">
        <v>4064</v>
      </c>
      <c r="BL11" s="121">
        <v>2</v>
      </c>
      <c r="BM11" s="121">
        <v>6</v>
      </c>
      <c r="BN11" s="121">
        <v>4</v>
      </c>
      <c r="BO11" s="121">
        <v>2</v>
      </c>
      <c r="BP11" s="121">
        <v>0</v>
      </c>
      <c r="BQ11" s="121">
        <v>0</v>
      </c>
      <c r="BR11" s="163" t="str">
        <f t="shared" si="5"/>
        <v>"WARRIOR-9" : {
"Capacities":["Indomptable"],
"MinorSpellsNb": 2,
"SpellsNb": 6,
"Locations": {
"1":4,
"2":2,
"3":0,
"4":0}
}</v>
      </c>
      <c r="BS11" s="5">
        <v>4</v>
      </c>
      <c r="BT11" s="35"/>
      <c r="BU11" s="5">
        <v>4</v>
      </c>
      <c r="BV11" s="5">
        <v>4</v>
      </c>
      <c r="BW11" s="5">
        <v>3</v>
      </c>
      <c r="BX11" s="5">
        <v>3</v>
      </c>
      <c r="BY11" s="5">
        <v>3</v>
      </c>
      <c r="BZ11" s="5">
        <v>1</v>
      </c>
      <c r="CA11" s="5">
        <v>0</v>
      </c>
      <c r="CB11" s="5">
        <v>0</v>
      </c>
      <c r="CC11" s="5">
        <v>0</v>
      </c>
      <c r="CD11" s="5">
        <v>0</v>
      </c>
      <c r="CE11" s="5" t="str">
        <f>""""&amp;$BS$1&amp;"-"&amp;$A11&amp;""" : {
""Capacities"":["&amp;BT11&amp;"],
""MinorSpellsNb"": "&amp;BU11&amp;",
""Locations"": {
""1"":"&amp;BV11&amp;",
""2"":"&amp;BW11&amp;",
""3"":"&amp;BX11&amp;",
""4"":"&amp;BY11&amp;",
""5"":"&amp;BZ11&amp;",
""6"":"&amp;CA11&amp;",
""7"":"&amp;CB11&amp;",
""8"":"&amp;CC11&amp;",
""9"":"&amp;CD11&amp;"}
}"</f>
        <v>"MAGICIAN-9" : {
"Capacities":[],
"MinorSpellsNb": 4,
"Locations": {
"1":4,
"2":3,
"3":3,
"4":3,
"5":1,
"6":0,
"7":0,
"8":0,
"9":0}
}</v>
      </c>
      <c r="CF11" s="170">
        <v>4</v>
      </c>
      <c r="CG11" s="146" t="s">
        <v>239</v>
      </c>
      <c r="CH11" s="146">
        <v>9</v>
      </c>
      <c r="CI11" s="202">
        <v>4.5</v>
      </c>
      <c r="CJ11" s="175" t="s">
        <v>3173</v>
      </c>
      <c r="CK11" s="159" t="str">
        <f>""""&amp;$CF$1&amp;"-"&amp;$A11&amp;""" : {
""Capacities"":["&amp;CJ11&amp;"],
""Specials"": "&amp;CH11&amp;",
""BonusAttack"": """&amp;CG11&amp;""",
""ArmourlessSpeed"": "&amp;SUBSTITUTE(CI11,",",".")&amp;"
}"</f>
        <v>"MONK-9" : {
"Capacities":["Déplacement sans armure amélioré"],
"Specials": 9,
"BonusAttack": "1d6",
"ArmourlessSpeed": 4.5
}</v>
      </c>
      <c r="CL11" s="162">
        <v>4</v>
      </c>
      <c r="CM11" s="35"/>
      <c r="CN11" s="35">
        <v>4</v>
      </c>
      <c r="CO11" s="35" t="s">
        <v>3417</v>
      </c>
      <c r="CP11" s="5">
        <v>4</v>
      </c>
      <c r="CQ11" s="5">
        <v>3</v>
      </c>
      <c r="CR11" s="5">
        <v>2</v>
      </c>
      <c r="CS11" s="5">
        <v>0</v>
      </c>
      <c r="CT11" s="5">
        <v>0</v>
      </c>
      <c r="CU11" s="166" t="str">
        <f>""""&amp;$CL$1&amp;"-"&amp;$A11&amp;""" : {
""Capacities"":["&amp;CM11&amp;"],
""SpellsNb"": "&amp;CN11&amp;",
""BonusSpellsNb"": """&amp;CO11&amp;""",
""Locations"": {
""1"":"&amp;CP11&amp;",
""2"":"&amp;CQ11&amp;",
""3"":"&amp;CR11&amp;",
""4"":"&amp;CS11&amp;",
""5"":"&amp;CT11&amp;"}
}"</f>
        <v>"PALADIN-9" : {
"Capacities":[],
"SpellsNb": 4,
"BonusSpellsNb": "CHA",
"Locations": {
"1":4,
"2":3,
"3":2,
"4":0,
"5":0}
}</v>
      </c>
      <c r="CV11" s="5">
        <v>4</v>
      </c>
      <c r="CW11" s="35"/>
      <c r="CX11" s="5">
        <v>6</v>
      </c>
      <c r="CY11" s="5">
        <v>4</v>
      </c>
      <c r="CZ11" s="5">
        <v>3</v>
      </c>
      <c r="DA11" s="5">
        <v>2</v>
      </c>
      <c r="DB11" s="5">
        <v>0</v>
      </c>
      <c r="DC11" s="5">
        <v>0</v>
      </c>
      <c r="DD11" s="5" t="str">
        <f>""""&amp;$CV$1&amp;"-"&amp;$A11&amp;""" : {
""Capacities"":["&amp;CW11&amp;"],
""SpellsNb"":"&amp;CX11&amp;",
""Locations"": {
""1"":"&amp;CY11&amp;",
""2"":"&amp;CZ11&amp;",
""3"":"&amp;DA11&amp;",
""4"":"&amp;DB11&amp;",
""5"":"&amp;DC11&amp;"}
}"</f>
        <v>"PROWLER-9" : {
"Capacities":[],
"SpellsNb":6,
"Locations": {
"1":4,
"2":3,
"3":2,
"4":0,
"5":0}
}</v>
      </c>
      <c r="DE11" s="162">
        <v>4</v>
      </c>
      <c r="DF11" s="5" t="s">
        <v>1134</v>
      </c>
      <c r="DG11" s="35" t="s">
        <v>3142</v>
      </c>
      <c r="DH11" s="121">
        <v>3</v>
      </c>
      <c r="DI11" s="121">
        <v>6</v>
      </c>
      <c r="DJ11" s="121">
        <v>4</v>
      </c>
      <c r="DK11" s="121">
        <v>2</v>
      </c>
      <c r="DL11" s="121">
        <v>0</v>
      </c>
      <c r="DM11" s="121">
        <v>0</v>
      </c>
      <c r="DN11" s="163" t="str">
        <f>""""&amp;$DE$1&amp;"-"&amp;$A11&amp;""" : {
""Capacities"":["&amp;DG11&amp;"],
""BonusAttack"": """&amp;DF11&amp;""",
""MinorSpellsNb"": "&amp;DH11&amp;",
""SpellsNb"": "&amp;DI11&amp;",
""Locations"": {
""1"":"&amp;DJ11&amp;",
""2"":"&amp;DK11&amp;",
""3"":"&amp;DL11&amp;",
""4"":"&amp;DM11&amp;"
}
}"</f>
        <v>"WILY-9" : {
"Capacities":["Capacité de l'archétype de roublard"],
"BonusAttack": "5d6",
"MinorSpellsNb": 3,
"SpellsNb": 6,
"Locations": {
"1":4,
"2":2,
"3":0,
"4":0
}
}</v>
      </c>
      <c r="DO11" s="5">
        <v>4</v>
      </c>
      <c r="DP11" s="35" t="s">
        <v>3129</v>
      </c>
      <c r="DQ11" s="5">
        <v>3</v>
      </c>
      <c r="DR11" s="5">
        <v>10</v>
      </c>
      <c r="DS11" s="5">
        <v>2</v>
      </c>
      <c r="DT11" s="5">
        <v>5</v>
      </c>
      <c r="DU11" s="5">
        <v>5</v>
      </c>
      <c r="DV11" s="147" t="str">
        <f>""""&amp;$DO$1&amp;"-"&amp;$A11&amp;""" : {
""Capacities"":["&amp;DP11&amp;"],
""MinorSpellsNb"": "&amp;DQ11&amp;",
""SpellsNb"": "&amp;DR11&amp;",
""Locations"": {"""&amp;DT11&amp;""":"&amp;DS11&amp;"},
""Invocations"": "&amp;DU11&amp;"
}"</f>
        <v>"WIZARD-9" : {
"Capacities":["-"],
"MinorSpellsNb": 3,
"SpellsNb": 10,
"Locations": {"5":2},
"Invocations": 5
}</v>
      </c>
    </row>
    <row r="12" spans="1:126" ht="15" customHeight="1">
      <c r="A12" s="155">
        <v>10</v>
      </c>
      <c r="B12" s="4">
        <v>4</v>
      </c>
      <c r="C12" s="32" t="s">
        <v>3117</v>
      </c>
      <c r="D12" s="4">
        <v>4</v>
      </c>
      <c r="E12" s="4">
        <v>3</v>
      </c>
      <c r="F12" s="173" t="str">
        <f t="shared" si="0"/>
        <v>"BARBARIAN-10": {
"Capacities": ["Capacité de voie"],
"Specials": 4,
"Damages": 3
}</v>
      </c>
      <c r="G12" s="164">
        <v>4</v>
      </c>
      <c r="H12" s="32" t="s">
        <v>4041</v>
      </c>
      <c r="I12" s="4">
        <v>4</v>
      </c>
      <c r="J12" s="4">
        <v>14</v>
      </c>
      <c r="K12" s="32">
        <v>4</v>
      </c>
      <c r="L12" s="32">
        <v>3</v>
      </c>
      <c r="M12" s="32">
        <v>3</v>
      </c>
      <c r="N12" s="32">
        <v>3</v>
      </c>
      <c r="O12" s="32">
        <v>2</v>
      </c>
      <c r="P12" s="32">
        <v>0</v>
      </c>
      <c r="Q12" s="32">
        <v>0</v>
      </c>
      <c r="R12" s="32">
        <v>0</v>
      </c>
      <c r="S12" s="32">
        <v>0</v>
      </c>
      <c r="T12" s="163" t="str">
        <f t="shared" si="1"/>
        <v>"BARD-10" : {
"Capacities":["Expertise", "Secrets magiques"],
"MinorSpellsNb": 4,
"SpellsNb": 14,
"Locations": {
"1":4,
"2":3,
"3":3,
"4":3,
"5":2,
"6":0,
"7":0,
"8":0,
"9":0}
}</v>
      </c>
      <c r="U12" s="122">
        <v>4</v>
      </c>
      <c r="V12" s="109" t="s">
        <v>3207</v>
      </c>
      <c r="W12" s="122">
        <v>5</v>
      </c>
      <c r="X12" s="109">
        <v>4</v>
      </c>
      <c r="Y12" s="109">
        <v>3</v>
      </c>
      <c r="Z12" s="109">
        <v>3</v>
      </c>
      <c r="AA12" s="109">
        <v>3</v>
      </c>
      <c r="AB12" s="109">
        <v>2</v>
      </c>
      <c r="AC12" s="109">
        <v>0</v>
      </c>
      <c r="AD12" s="109">
        <v>0</v>
      </c>
      <c r="AE12" s="109">
        <v>0</v>
      </c>
      <c r="AF12" s="109">
        <v>0</v>
      </c>
      <c r="AG12" s="111" t="str">
        <f t="shared" si="2"/>
        <v>"CLERK-10" : {
"Capacities":["Intervention divine"],
"MinorSpellsNb": 5,
"Locations": {
"1":4,
"2":3,
"3":3,
"4":3,
"5":2,
"6":0,
"7":0,
"8":0,
"9":0}
}</v>
      </c>
      <c r="AH12" s="164">
        <v>4</v>
      </c>
      <c r="AI12" s="32" t="s">
        <v>3200</v>
      </c>
      <c r="AJ12" s="4">
        <v>4</v>
      </c>
      <c r="AK12" s="32">
        <v>4</v>
      </c>
      <c r="AL12" s="32">
        <v>3</v>
      </c>
      <c r="AM12" s="32">
        <v>3</v>
      </c>
      <c r="AN12" s="32">
        <v>3</v>
      </c>
      <c r="AO12" s="32">
        <v>2</v>
      </c>
      <c r="AP12" s="32">
        <v>0</v>
      </c>
      <c r="AQ12" s="32">
        <v>0</v>
      </c>
      <c r="AR12" s="32">
        <v>0</v>
      </c>
      <c r="AS12" s="32">
        <v>0</v>
      </c>
      <c r="AT12" s="163" t="str">
        <f t="shared" si="3"/>
        <v>"DRUID-10" : {
"Capacities":["Capacité de cercle druidique"],
"MinorSpellsNb": 4,
"Locations": {
"1":4,
"2":3,
"3":3,
"4":3,
"5":2,
"6":0,
"7":0,
"8":0,
"9":0}
}</v>
      </c>
      <c r="AU12" s="4">
        <v>4</v>
      </c>
      <c r="AV12" s="4">
        <v>10</v>
      </c>
      <c r="AW12" s="32" t="s">
        <v>3194</v>
      </c>
      <c r="AX12" s="4">
        <v>6</v>
      </c>
      <c r="AY12" s="4">
        <v>11</v>
      </c>
      <c r="AZ12" s="32">
        <v>4</v>
      </c>
      <c r="BA12" s="32">
        <v>3</v>
      </c>
      <c r="BB12" s="32">
        <v>3</v>
      </c>
      <c r="BC12" s="32">
        <v>3</v>
      </c>
      <c r="BD12" s="32">
        <v>2</v>
      </c>
      <c r="BE12" s="32">
        <v>0</v>
      </c>
      <c r="BF12" s="32">
        <v>0</v>
      </c>
      <c r="BG12" s="32">
        <v>0</v>
      </c>
      <c r="BH12" s="32">
        <v>0</v>
      </c>
      <c r="BI12" s="35" t="str">
        <f t="shared" si="4"/>
        <v>"SORCERER-10" : {
"Capacities":["Métamagie"],
"MinorSpellsNb": 6,
"SpellsNb": 11,
"Specials": 10,
"Locations": {
"1":4,
"2":3,
"3":3,
"4":3,
"5":2,
"6":0,
"7":0,
"8":0,
"9":0}
}</v>
      </c>
      <c r="BJ12" s="164">
        <v>4</v>
      </c>
      <c r="BK12" s="32" t="s">
        <v>3189</v>
      </c>
      <c r="BL12" s="122">
        <v>3</v>
      </c>
      <c r="BM12" s="122">
        <v>7</v>
      </c>
      <c r="BN12" s="122">
        <v>4</v>
      </c>
      <c r="BO12" s="122">
        <v>3</v>
      </c>
      <c r="BP12" s="122">
        <v>0</v>
      </c>
      <c r="BQ12" s="122">
        <v>0</v>
      </c>
      <c r="BR12" s="163" t="str">
        <f t="shared" si="5"/>
        <v>"WARRIOR-10" : {
"Capacities":["Capacité de l'archétype martial"],
"MinorSpellsNb": 3,
"SpellsNb": 7,
"Locations": {
"1":4,
"2":3,
"3":0,
"4":0}
}</v>
      </c>
      <c r="BS12" s="4">
        <v>4</v>
      </c>
      <c r="BT12" s="32" t="s">
        <v>3183</v>
      </c>
      <c r="BU12" s="4">
        <v>5</v>
      </c>
      <c r="BV12" s="4">
        <v>4</v>
      </c>
      <c r="BW12" s="4">
        <v>3</v>
      </c>
      <c r="BX12" s="4">
        <v>3</v>
      </c>
      <c r="BY12" s="4">
        <v>3</v>
      </c>
      <c r="BZ12" s="4">
        <v>2</v>
      </c>
      <c r="CA12" s="4">
        <v>0</v>
      </c>
      <c r="CB12" s="4">
        <v>0</v>
      </c>
      <c r="CC12" s="4">
        <v>0</v>
      </c>
      <c r="CD12" s="4">
        <v>0</v>
      </c>
      <c r="CE12" s="5" t="str">
        <f>""""&amp;$BS$1&amp;"-"&amp;$A12&amp;""" : {
""Capacities"":["&amp;BT12&amp;"],
""MinorSpellsNb"": "&amp;BU12&amp;",
""Locations"": {
""1"":"&amp;BV12&amp;",
""2"":"&amp;BW12&amp;",
""3"":"&amp;BX12&amp;",
""4"":"&amp;BY12&amp;",
""5"":"&amp;BZ12&amp;",
""6"":"&amp;CA12&amp;",
""7"":"&amp;CB12&amp;",
""8"":"&amp;CC12&amp;",
""9"":"&amp;CD12&amp;"}
}"</f>
        <v>"MAGICIAN-10" : {
"Capacities":["Capacité de la tradition arcanique"],
"MinorSpellsNb": 5,
"Locations": {
"1":4,
"2":3,
"3":3,
"4":3,
"5":2,
"6":0,
"7":0,
"8":0,
"9":0}
}</v>
      </c>
      <c r="CF12" s="171">
        <v>4</v>
      </c>
      <c r="CG12" s="148" t="s">
        <v>239</v>
      </c>
      <c r="CH12" s="148">
        <v>10</v>
      </c>
      <c r="CI12" s="203">
        <v>6</v>
      </c>
      <c r="CJ12" s="176" t="s">
        <v>3174</v>
      </c>
      <c r="CK12" s="159" t="str">
        <f>""""&amp;$CF$1&amp;"-"&amp;$A12&amp;""" : {
""Capacities"":["&amp;CJ12&amp;"],
""Specials"": "&amp;CH12&amp;",
""BonusAttack"": """&amp;CG12&amp;""",
""ArmourlessSpeed"": "&amp;SUBSTITUTE(CI12,",",".")&amp;"
}"</f>
        <v>"MONK-10" : {
"Capacities":["Pureté du corps"],
"Specials": 10,
"BonusAttack": "1d6",
"ArmourlessSpeed": 6
}</v>
      </c>
      <c r="CL12" s="164">
        <v>4</v>
      </c>
      <c r="CM12" s="32" t="s">
        <v>3164</v>
      </c>
      <c r="CN12" s="32">
        <v>5</v>
      </c>
      <c r="CO12" s="32" t="s">
        <v>3417</v>
      </c>
      <c r="CP12" s="4">
        <v>4</v>
      </c>
      <c r="CQ12" s="4">
        <v>3</v>
      </c>
      <c r="CR12" s="4">
        <v>2</v>
      </c>
      <c r="CS12" s="4">
        <v>0</v>
      </c>
      <c r="CT12" s="4">
        <v>0</v>
      </c>
      <c r="CU12" s="166" t="str">
        <f>""""&amp;$CL$1&amp;"-"&amp;$A12&amp;""" : {
""Capacities"":["&amp;CM12&amp;"],
""SpellsNb"": "&amp;CN12&amp;",
""BonusSpellsNb"": """&amp;CO12&amp;""",
""Locations"": {
""1"":"&amp;CP12&amp;",
""2"":"&amp;CQ12&amp;",
""3"":"&amp;CR12&amp;",
""4"":"&amp;CS12&amp;",
""5"":"&amp;CT12&amp;"}
}"</f>
        <v>"PALADIN-10" : {
"Capacities":["Aura de courage"],
"SpellsNb": 5,
"BonusSpellsNb": "CHA",
"Locations": {
"1":4,
"2":3,
"3":2,
"4":0,
"5":0}
}</v>
      </c>
      <c r="CV12" s="4">
        <v>4</v>
      </c>
      <c r="CW12" s="32" t="s">
        <v>3155</v>
      </c>
      <c r="CX12" s="4">
        <v>6</v>
      </c>
      <c r="CY12" s="4">
        <v>4</v>
      </c>
      <c r="CZ12" s="4">
        <v>3</v>
      </c>
      <c r="DA12" s="4">
        <v>2</v>
      </c>
      <c r="DB12" s="4">
        <v>0</v>
      </c>
      <c r="DC12" s="4">
        <v>0</v>
      </c>
      <c r="DD12" s="5" t="str">
        <f>""""&amp;$CV$1&amp;"-"&amp;$A12&amp;""" : {
""Capacities"":["&amp;CW12&amp;"],
""SpellsNb"":"&amp;CX12&amp;",
""Locations"": {
""1"":"&amp;CY12&amp;",
""2"":"&amp;CZ12&amp;",
""3"":"&amp;DA12&amp;",
""4"":"&amp;DB12&amp;",
""5"":"&amp;DC12&amp;"}
}"</f>
        <v>"PROWLER-10" : {
"Capacities":["Amélioration de l'Explorateur-né", "Camouflage naturel"],
"SpellsNb":6,
"Locations": {
"1":4,
"2":3,
"3":2,
"4":0,
"5":0}
}</v>
      </c>
      <c r="DE12" s="164">
        <v>4</v>
      </c>
      <c r="DF12" s="4" t="s">
        <v>1134</v>
      </c>
      <c r="DG12" s="32" t="s">
        <v>3115</v>
      </c>
      <c r="DH12" s="122">
        <v>4</v>
      </c>
      <c r="DI12" s="122">
        <v>7</v>
      </c>
      <c r="DJ12" s="122">
        <v>4</v>
      </c>
      <c r="DK12" s="122">
        <v>3</v>
      </c>
      <c r="DL12" s="122">
        <v>0</v>
      </c>
      <c r="DM12" s="122">
        <v>0</v>
      </c>
      <c r="DN12" s="163" t="str">
        <f>""""&amp;$DE$1&amp;"-"&amp;$A12&amp;""" : {
""Capacities"":["&amp;DG12&amp;"],
""BonusAttack"": """&amp;DF12&amp;""",
""MinorSpellsNb"": "&amp;DH12&amp;",
""SpellsNb"": "&amp;DI12&amp;",
""Locations"": {
""1"":"&amp;DJ12&amp;",
""2"":"&amp;DK12&amp;",
""3"":"&amp;DL12&amp;",
""4"":"&amp;DM12&amp;"
}
}"</f>
        <v>"WILY-10" : {
"Capacities":["Amélioration de caractéristiques"],
"BonusAttack": "5d6",
"MinorSpellsNb": 4,
"SpellsNb": 7,
"Locations": {
"1":4,
"2":3,
"3":0,
"4":0
}
}</v>
      </c>
      <c r="DO12" s="4">
        <v>4</v>
      </c>
      <c r="DP12" s="32" t="s">
        <v>3130</v>
      </c>
      <c r="DQ12" s="4">
        <v>4</v>
      </c>
      <c r="DR12" s="4">
        <v>10</v>
      </c>
      <c r="DS12" s="4">
        <v>2</v>
      </c>
      <c r="DT12" s="4">
        <v>5</v>
      </c>
      <c r="DU12" s="4">
        <v>5</v>
      </c>
      <c r="DV12" s="147" t="str">
        <f>""""&amp;$DO$1&amp;"-"&amp;$A12&amp;""" : {
""Capacities"":["&amp;DP12&amp;"],
""MinorSpellsNb"": "&amp;DQ12&amp;",
""SpellsNb"": "&amp;DR12&amp;",
""Locations"": {"""&amp;DT12&amp;""":"&amp;DS12&amp;"},
""Invocations"": "&amp;DU12&amp;"
}"</f>
        <v>"WIZARD-10" : {
"Capacities":["Capacité de patron d'Outremonde"],
"MinorSpellsNb": 4,
"SpellsNb": 10,
"Locations": {"5":2},
"Invocations": 5
}</v>
      </c>
    </row>
    <row r="13" spans="1:126" ht="15" customHeight="1">
      <c r="A13" s="154">
        <v>11</v>
      </c>
      <c r="B13" s="5">
        <v>4</v>
      </c>
      <c r="C13" s="35" t="s">
        <v>3120</v>
      </c>
      <c r="D13" s="5">
        <v>4</v>
      </c>
      <c r="E13" s="5">
        <v>3</v>
      </c>
      <c r="F13" s="173" t="str">
        <f t="shared" si="0"/>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1"/>
        <v>"BARD-11" : {
"Capacities":[],
"MinorSpellsNb": 4,
"SpellsNb": 15,
"Locations": {
"1":4,
"2":3,
"3":3,
"4":3,
"5":2,
"6":1,
"7":0,
"8":0,
"9":0}
}</v>
      </c>
      <c r="U13" s="121">
        <v>4</v>
      </c>
      <c r="V13" s="111" t="s">
        <v>3208</v>
      </c>
      <c r="W13" s="121">
        <v>5</v>
      </c>
      <c r="X13" s="111">
        <v>4</v>
      </c>
      <c r="Y13" s="111">
        <v>3</v>
      </c>
      <c r="Z13" s="111">
        <v>3</v>
      </c>
      <c r="AA13" s="111">
        <v>3</v>
      </c>
      <c r="AB13" s="111">
        <v>2</v>
      </c>
      <c r="AC13" s="111">
        <v>1</v>
      </c>
      <c r="AD13" s="111">
        <v>0</v>
      </c>
      <c r="AE13" s="111">
        <v>0</v>
      </c>
      <c r="AF13" s="111">
        <v>0</v>
      </c>
      <c r="AG13" s="111" t="str">
        <f t="shared" si="2"/>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3"/>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4"/>
        <v>"SORCERER-11" : {
"Capacities":[],
"MinorSpellsNb": 6,
"SpellsNb": 12,
"Specials": 11,
"Locations": {
"1":4,
"2":3,
"3":3,
"4":3,
"5":2,
"6":1,
"7":0,
"8":0,
"9":0}
}</v>
      </c>
      <c r="BJ13" s="162">
        <v>4</v>
      </c>
      <c r="BK13" s="35" t="s">
        <v>3190</v>
      </c>
      <c r="BL13" s="121">
        <v>3</v>
      </c>
      <c r="BM13" s="121">
        <v>8</v>
      </c>
      <c r="BN13" s="121">
        <v>4</v>
      </c>
      <c r="BO13" s="121">
        <v>3</v>
      </c>
      <c r="BP13" s="121">
        <v>0</v>
      </c>
      <c r="BQ13" s="121">
        <v>0</v>
      </c>
      <c r="BR13" s="163" t="str">
        <f t="shared" si="5"/>
        <v>"WARRIOR-11" : {
"Capacities":["Attaque supplémentaire (2)"],
"MinorSpellsNb": 3,
"SpellsNb": 8,
"Locations": {
"1":4,
"2":3,
"3":0,
"4":0}
}</v>
      </c>
      <c r="BS13" s="5">
        <v>4</v>
      </c>
      <c r="BT13" s="35"/>
      <c r="BU13" s="5">
        <v>5</v>
      </c>
      <c r="BV13" s="5">
        <v>4</v>
      </c>
      <c r="BW13" s="5">
        <v>3</v>
      </c>
      <c r="BX13" s="5">
        <v>3</v>
      </c>
      <c r="BY13" s="5">
        <v>3</v>
      </c>
      <c r="BZ13" s="5">
        <v>2</v>
      </c>
      <c r="CA13" s="5">
        <v>1</v>
      </c>
      <c r="CB13" s="5">
        <v>0</v>
      </c>
      <c r="CC13" s="5">
        <v>0</v>
      </c>
      <c r="CD13" s="5">
        <v>0</v>
      </c>
      <c r="CE13" s="5" t="str">
        <f>""""&amp;$BS$1&amp;"-"&amp;$A13&amp;""" : {
""Capacities"":["&amp;BT13&amp;"],
""MinorSpellsNb"": "&amp;BU13&amp;",
""Locations"": {
""1"":"&amp;BV13&amp;",
""2"":"&amp;BW13&amp;",
""3"":"&amp;BX13&amp;",
""4"":"&amp;BY13&amp;",
""5"":"&amp;BZ13&amp;",
""6"":"&amp;CA13&amp;",
""7"":"&amp;CB13&amp;",
""8"":"&amp;CC13&amp;",
""9"":"&amp;CD13&amp;"}
}"</f>
        <v>"MAGICIAN-11" : {
"Capacities":[],
"MinorSpellsNb": 5,
"Locations": {
"1":4,
"2":3,
"3":3,
"4":3,
"5":2,
"6":1,
"7":0,
"8":0,
"9":0}
}</v>
      </c>
      <c r="CF13" s="170">
        <v>4</v>
      </c>
      <c r="CG13" s="146" t="s">
        <v>242</v>
      </c>
      <c r="CH13" s="146">
        <v>11</v>
      </c>
      <c r="CI13" s="202">
        <v>6</v>
      </c>
      <c r="CJ13" s="175" t="s">
        <v>3175</v>
      </c>
      <c r="CK13" s="159" t="str">
        <f>""""&amp;$CF$1&amp;"-"&amp;$A13&amp;""" : {
""Capacities"":["&amp;CJ13&amp;"],
""Specials"": "&amp;CH13&amp;",
""BonusAttack"": """&amp;CG13&amp;""",
""ArmourlessSpeed"": "&amp;SUBSTITUTE(CI13,",",".")&amp;"
}"</f>
        <v>"MONK-11" : {
"Capacities":["Capacité de la tradition monastique"],
"Specials": 11,
"BonusAttack": "1d8",
"ArmourlessSpeed": 6
}</v>
      </c>
      <c r="CL13" s="162">
        <v>4</v>
      </c>
      <c r="CM13" s="35" t="s">
        <v>3165</v>
      </c>
      <c r="CN13" s="35">
        <v>5</v>
      </c>
      <c r="CO13" s="35" t="s">
        <v>3417</v>
      </c>
      <c r="CP13" s="5">
        <v>4</v>
      </c>
      <c r="CQ13" s="5">
        <v>3</v>
      </c>
      <c r="CR13" s="5">
        <v>3</v>
      </c>
      <c r="CS13" s="5">
        <v>0</v>
      </c>
      <c r="CT13" s="5">
        <v>0</v>
      </c>
      <c r="CU13" s="166" t="str">
        <f>""""&amp;$CL$1&amp;"-"&amp;$A13&amp;""" : {
""Capacities"":["&amp;CM13&amp;"],
""SpellsNb"": "&amp;CN13&amp;",
""BonusSpellsNb"": """&amp;CO13&amp;""",
""Locations"": {
""1"":"&amp;CP13&amp;",
""2"":"&amp;CQ13&amp;",
""3"":"&amp;CR13&amp;",
""4"":"&amp;CS13&amp;",
""5"":"&amp;CT13&amp;"}
}"</f>
        <v>"PALADIN-11" : {
"Capacities":["Châtiment divin amélioré"],
"SpellsNb": 5,
"BonusSpellsNb": "CHA",
"Locations": {
"1":4,
"2":3,
"3":3,
"4":0,
"5":0}
}</v>
      </c>
      <c r="CV13" s="5">
        <v>4</v>
      </c>
      <c r="CW13" s="35" t="s">
        <v>3153</v>
      </c>
      <c r="CX13" s="5">
        <v>7</v>
      </c>
      <c r="CY13" s="5">
        <v>4</v>
      </c>
      <c r="CZ13" s="5">
        <v>3</v>
      </c>
      <c r="DA13" s="5">
        <v>3</v>
      </c>
      <c r="DB13" s="5">
        <v>0</v>
      </c>
      <c r="DC13" s="5">
        <v>0</v>
      </c>
      <c r="DD13" s="5" t="str">
        <f>""""&amp;$CV$1&amp;"-"&amp;$A13&amp;""" : {
""Capacities"":["&amp;CW13&amp;"],
""SpellsNb"":"&amp;CX13&amp;",
""Locations"": {
""1"":"&amp;CY13&amp;",
""2"":"&amp;CZ13&amp;",
""3"":"&amp;DA13&amp;",
""4"":"&amp;DB13&amp;",
""5"":"&amp;DC13&amp;"}
}"</f>
        <v>"PROWLER-11" : {
"Capacities":["Capacité de l'archétype de rôdeur"],
"SpellsNb":7,
"Locations": {
"1":4,
"2":3,
"3":3,
"4":0,
"5":0}
}</v>
      </c>
      <c r="DE13" s="162">
        <v>4</v>
      </c>
      <c r="DF13" s="5" t="s">
        <v>1135</v>
      </c>
      <c r="DG13" s="35" t="s">
        <v>3143</v>
      </c>
      <c r="DH13" s="121">
        <v>4</v>
      </c>
      <c r="DI13" s="121">
        <v>8</v>
      </c>
      <c r="DJ13" s="121">
        <v>4</v>
      </c>
      <c r="DK13" s="121">
        <v>3</v>
      </c>
      <c r="DL13" s="121">
        <v>0</v>
      </c>
      <c r="DM13" s="121">
        <v>0</v>
      </c>
      <c r="DN13" s="163" t="str">
        <f>""""&amp;$DE$1&amp;"-"&amp;$A13&amp;""" : {
""Capacities"":["&amp;DG13&amp;"],
""BonusAttack"": """&amp;DF13&amp;""",
""MinorSpellsNb"": "&amp;DH13&amp;",
""SpellsNb"": "&amp;DI13&amp;",
""Locations"": {
""1"":"&amp;DJ13&amp;",
""2"":"&amp;DK13&amp;",
""3"":"&amp;DL13&amp;",
""4"":"&amp;DM13&amp;"
}
}"</f>
        <v>"WILY-11" : {
"Capacities":["Talent"],
"BonusAttack": "6d6",
"MinorSpellsNb": 4,
"SpellsNb": 8,
"Locations": {
"1":4,
"2":3,
"3":0,
"4":0
}
}</v>
      </c>
      <c r="DO13" s="5">
        <v>4</v>
      </c>
      <c r="DP13" s="35" t="s">
        <v>3131</v>
      </c>
      <c r="DQ13" s="5">
        <v>4</v>
      </c>
      <c r="DR13" s="5">
        <v>11</v>
      </c>
      <c r="DS13" s="5">
        <v>3</v>
      </c>
      <c r="DT13" s="5">
        <v>5</v>
      </c>
      <c r="DU13" s="5">
        <v>5</v>
      </c>
      <c r="DV13" s="147" t="str">
        <f>""""&amp;$DO$1&amp;"-"&amp;$A13&amp;""" : {
""Capacities"":["&amp;DP13&amp;"],
""MinorSpellsNb"": "&amp;DQ13&amp;",
""SpellsNb"": "&amp;DR13&amp;",
""Locations"": {"""&amp;DT13&amp;""":"&amp;DS13&amp;"},
""Invocations"": "&amp;DU13&amp;"
}"</f>
        <v>"WIZARD-11" : {
"Capacities":["Arcanum mystique (niveau 6)"],
"MinorSpellsNb": 4,
"SpellsNb": 11,
"Locations": {"5":3},
"Invocations": 5
}</v>
      </c>
    </row>
    <row r="14" spans="1:126" ht="15" customHeight="1">
      <c r="A14" s="155">
        <v>12</v>
      </c>
      <c r="B14" s="4">
        <v>4</v>
      </c>
      <c r="C14" s="32" t="s">
        <v>3115</v>
      </c>
      <c r="D14" s="4">
        <v>5</v>
      </c>
      <c r="E14" s="4">
        <v>3</v>
      </c>
      <c r="F14" s="173" t="str">
        <f t="shared" si="0"/>
        <v>"BARBARIAN-12": {
"Capacities": ["Amélioration de caractéristiques"],
"Specials": 5,
"Damages": 3
}</v>
      </c>
      <c r="G14" s="164">
        <v>4</v>
      </c>
      <c r="H14" s="32" t="s">
        <v>3115</v>
      </c>
      <c r="I14" s="4">
        <v>4</v>
      </c>
      <c r="J14" s="4">
        <v>15</v>
      </c>
      <c r="K14" s="32">
        <v>4</v>
      </c>
      <c r="L14" s="32">
        <v>3</v>
      </c>
      <c r="M14" s="32">
        <v>3</v>
      </c>
      <c r="N14" s="32">
        <v>3</v>
      </c>
      <c r="O14" s="32">
        <v>2</v>
      </c>
      <c r="P14" s="32">
        <v>1</v>
      </c>
      <c r="Q14" s="32">
        <v>0</v>
      </c>
      <c r="R14" s="32">
        <v>0</v>
      </c>
      <c r="S14" s="32">
        <v>0</v>
      </c>
      <c r="T14" s="163" t="str">
        <f t="shared" si="1"/>
        <v>"BARD-12" : {
"Capacities":["Amélioration de caractéristiques"],
"MinorSpellsNb": 4,
"SpellsNb": 15,
"Locations": {
"1":4,
"2":3,
"3":3,
"4":3,
"5":2,
"6":1,
"7":0,
"8":0,
"9":0}
}</v>
      </c>
      <c r="U14" s="122">
        <v>4</v>
      </c>
      <c r="V14" s="109" t="s">
        <v>3115</v>
      </c>
      <c r="W14" s="122">
        <v>5</v>
      </c>
      <c r="X14" s="109">
        <v>4</v>
      </c>
      <c r="Y14" s="109">
        <v>3</v>
      </c>
      <c r="Z14" s="109">
        <v>3</v>
      </c>
      <c r="AA14" s="109">
        <v>3</v>
      </c>
      <c r="AB14" s="109">
        <v>2</v>
      </c>
      <c r="AC14" s="109">
        <v>1</v>
      </c>
      <c r="AD14" s="109">
        <v>0</v>
      </c>
      <c r="AE14" s="109">
        <v>0</v>
      </c>
      <c r="AF14" s="109">
        <v>0</v>
      </c>
      <c r="AG14" s="111" t="str">
        <f t="shared" si="2"/>
        <v>"CLERK-12" : {
"Capacities":["Amélioration de caractéristiques"],
"MinorSpellsNb": 5,
"Locations": {
"1":4,
"2":3,
"3":3,
"4":3,
"5":2,
"6":1,
"7":0,
"8":0,
"9":0}
}</v>
      </c>
      <c r="AH14" s="164">
        <v>4</v>
      </c>
      <c r="AI14" s="32" t="s">
        <v>3115</v>
      </c>
      <c r="AJ14" s="4">
        <v>4</v>
      </c>
      <c r="AK14" s="32">
        <v>4</v>
      </c>
      <c r="AL14" s="32">
        <v>3</v>
      </c>
      <c r="AM14" s="32">
        <v>3</v>
      </c>
      <c r="AN14" s="32">
        <v>3</v>
      </c>
      <c r="AO14" s="32">
        <v>2</v>
      </c>
      <c r="AP14" s="32">
        <v>1</v>
      </c>
      <c r="AQ14" s="32">
        <v>0</v>
      </c>
      <c r="AR14" s="32">
        <v>0</v>
      </c>
      <c r="AS14" s="32">
        <v>0</v>
      </c>
      <c r="AT14" s="163" t="str">
        <f t="shared" si="3"/>
        <v>"DRUID-12" : {
"Capacities":["Amélioration de caractéristiques"],
"MinorSpellsNb": 4,
"Locations": {
"1":4,
"2":3,
"3":3,
"4":3,
"5":2,
"6":1,
"7":0,
"8":0,
"9":0}
}</v>
      </c>
      <c r="AU14" s="4">
        <v>4</v>
      </c>
      <c r="AV14" s="4">
        <v>12</v>
      </c>
      <c r="AW14" s="32" t="s">
        <v>3115</v>
      </c>
      <c r="AX14" s="4">
        <v>6</v>
      </c>
      <c r="AY14" s="4">
        <v>12</v>
      </c>
      <c r="AZ14" s="32">
        <v>4</v>
      </c>
      <c r="BA14" s="32">
        <v>3</v>
      </c>
      <c r="BB14" s="32">
        <v>3</v>
      </c>
      <c r="BC14" s="32">
        <v>3</v>
      </c>
      <c r="BD14" s="32">
        <v>2</v>
      </c>
      <c r="BE14" s="32">
        <v>1</v>
      </c>
      <c r="BF14" s="32">
        <v>0</v>
      </c>
      <c r="BG14" s="32">
        <v>0</v>
      </c>
      <c r="BH14" s="32">
        <v>0</v>
      </c>
      <c r="BI14" s="35" t="str">
        <f t="shared" si="4"/>
        <v>"SORCERER-12" : {
"Capacities":["Amélioration de caractéristiques"],
"MinorSpellsNb": 6,
"SpellsNb": 12,
"Specials": 12,
"Locations": {
"1":4,
"2":3,
"3":3,
"4":3,
"5":2,
"6":1,
"7":0,
"8":0,
"9":0}
}</v>
      </c>
      <c r="BJ14" s="164">
        <v>4</v>
      </c>
      <c r="BK14" s="32" t="s">
        <v>3115</v>
      </c>
      <c r="BL14" s="122">
        <v>3</v>
      </c>
      <c r="BM14" s="122">
        <v>8</v>
      </c>
      <c r="BN14" s="122">
        <v>4</v>
      </c>
      <c r="BO14" s="122">
        <v>3</v>
      </c>
      <c r="BP14" s="122">
        <v>0</v>
      </c>
      <c r="BQ14" s="122">
        <v>0</v>
      </c>
      <c r="BR14" s="163" t="str">
        <f t="shared" si="5"/>
        <v>"WARRIOR-12" : {
"Capacities":["Amélioration de caractéristiques"],
"MinorSpellsNb": 3,
"SpellsNb": 8,
"Locations": {
"1":4,
"2":3,
"3":0,
"4":0}
}</v>
      </c>
      <c r="BS14" s="4">
        <v>4</v>
      </c>
      <c r="BT14" s="32" t="s">
        <v>3115</v>
      </c>
      <c r="BU14" s="4">
        <v>5</v>
      </c>
      <c r="BV14" s="4">
        <v>4</v>
      </c>
      <c r="BW14" s="4">
        <v>3</v>
      </c>
      <c r="BX14" s="4">
        <v>3</v>
      </c>
      <c r="BY14" s="4">
        <v>3</v>
      </c>
      <c r="BZ14" s="4">
        <v>2</v>
      </c>
      <c r="CA14" s="4">
        <v>1</v>
      </c>
      <c r="CB14" s="4">
        <v>0</v>
      </c>
      <c r="CC14" s="4">
        <v>0</v>
      </c>
      <c r="CD14" s="4">
        <v>0</v>
      </c>
      <c r="CE14" s="5" t="str">
        <f>""""&amp;$BS$1&amp;"-"&amp;$A14&amp;""" : {
""Capacities"":["&amp;BT14&amp;"],
""MinorSpellsNb"": "&amp;BU14&amp;",
""Locations"": {
""1"":"&amp;BV14&amp;",
""2"":"&amp;BW14&amp;",
""3"":"&amp;BX14&amp;",
""4"":"&amp;BY14&amp;",
""5"":"&amp;BZ14&amp;",
""6"":"&amp;CA14&amp;",
""7"":"&amp;CB14&amp;",
""8"":"&amp;CC14&amp;",
""9"":"&amp;CD14&amp;"}
}"</f>
        <v>"MAGICIAN-12" : {
"Capacities":["Amélioration de caractéristiques"],
"MinorSpellsNb": 5,
"Locations": {
"1":4,
"2":3,
"3":3,
"4":3,
"5":2,
"6":1,
"7":0,
"8":0,
"9":0}
}</v>
      </c>
      <c r="CF14" s="171">
        <v>4</v>
      </c>
      <c r="CG14" s="148" t="s">
        <v>242</v>
      </c>
      <c r="CH14" s="148">
        <v>12</v>
      </c>
      <c r="CI14" s="203">
        <v>6</v>
      </c>
      <c r="CJ14" s="176" t="s">
        <v>3115</v>
      </c>
      <c r="CK14" s="159" t="str">
        <f>""""&amp;$CF$1&amp;"-"&amp;$A14&amp;""" : {
""Capacities"":["&amp;CJ14&amp;"],
""Specials"": "&amp;CH14&amp;",
""BonusAttack"": """&amp;CG14&amp;""",
""ArmourlessSpeed"": "&amp;SUBSTITUTE(CI14,",",".")&amp;"
}"</f>
        <v>"MONK-12" : {
"Capacities":["Amélioration de caractéristiques"],
"Specials": 12,
"BonusAttack": "1d8",
"ArmourlessSpeed": 6
}</v>
      </c>
      <c r="CL14" s="164">
        <v>4</v>
      </c>
      <c r="CM14" s="32" t="s">
        <v>3115</v>
      </c>
      <c r="CN14" s="32">
        <v>6</v>
      </c>
      <c r="CO14" s="32" t="s">
        <v>3417</v>
      </c>
      <c r="CP14" s="4">
        <v>4</v>
      </c>
      <c r="CQ14" s="4">
        <v>3</v>
      </c>
      <c r="CR14" s="4">
        <v>3</v>
      </c>
      <c r="CS14" s="4">
        <v>0</v>
      </c>
      <c r="CT14" s="4">
        <v>0</v>
      </c>
      <c r="CU14" s="166" t="str">
        <f>""""&amp;$CL$1&amp;"-"&amp;$A14&amp;""" : {
""Capacities"":["&amp;CM14&amp;"],
""SpellsNb"": "&amp;CN14&amp;",
""BonusSpellsNb"": """&amp;CO14&amp;""",
""Locations"": {
""1"":"&amp;CP14&amp;",
""2"":"&amp;CQ14&amp;",
""3"":"&amp;CR14&amp;",
""4"":"&amp;CS14&amp;",
""5"":"&amp;CT14&amp;"}
}"</f>
        <v>"PALADIN-12" : {
"Capacities":["Amélioration de caractéristiques"],
"SpellsNb": 6,
"BonusSpellsNb": "CHA",
"Locations": {
"1":4,
"2":3,
"3":3,
"4":0,
"5":0}
}</v>
      </c>
      <c r="CV14" s="4">
        <v>4</v>
      </c>
      <c r="CW14" s="32" t="s">
        <v>3115</v>
      </c>
      <c r="CX14" s="4">
        <v>7</v>
      </c>
      <c r="CY14" s="4">
        <v>4</v>
      </c>
      <c r="CZ14" s="4">
        <v>3</v>
      </c>
      <c r="DA14" s="4">
        <v>3</v>
      </c>
      <c r="DB14" s="4">
        <v>0</v>
      </c>
      <c r="DC14" s="4">
        <v>0</v>
      </c>
      <c r="DD14" s="5" t="str">
        <f>""""&amp;$CV$1&amp;"-"&amp;$A14&amp;""" : {
""Capacities"":["&amp;CW14&amp;"],
""SpellsNb"":"&amp;CX14&amp;",
""Locations"": {
""1"":"&amp;CY14&amp;",
""2"":"&amp;CZ14&amp;",
""3"":"&amp;DA14&amp;",
""4"":"&amp;DB14&amp;",
""5"":"&amp;DC14&amp;"}
}"</f>
        <v>"PROWLER-12" : {
"Capacities":["Amélioration de caractéristiques"],
"SpellsNb":7,
"Locations": {
"1":4,
"2":3,
"3":3,
"4":0,
"5":0}
}</v>
      </c>
      <c r="DE14" s="164">
        <v>4</v>
      </c>
      <c r="DF14" s="4" t="s">
        <v>1135</v>
      </c>
      <c r="DG14" s="32" t="s">
        <v>3115</v>
      </c>
      <c r="DH14" s="122">
        <v>4</v>
      </c>
      <c r="DI14" s="122">
        <v>8</v>
      </c>
      <c r="DJ14" s="122">
        <v>4</v>
      </c>
      <c r="DK14" s="122">
        <v>3</v>
      </c>
      <c r="DL14" s="122">
        <v>0</v>
      </c>
      <c r="DM14" s="122">
        <v>0</v>
      </c>
      <c r="DN14" s="163" t="str">
        <f>""""&amp;$DE$1&amp;"-"&amp;$A14&amp;""" : {
""Capacities"":["&amp;DG14&amp;"],
""BonusAttack"": """&amp;DF14&amp;""",
""MinorSpellsNb"": "&amp;DH14&amp;",
""SpellsNb"": "&amp;DI14&amp;",
""Locations"": {
""1"":"&amp;DJ14&amp;",
""2"":"&amp;DK14&amp;",
""3"":"&amp;DL14&amp;",
""4"":"&amp;DM14&amp;"
}
}"</f>
        <v>"WILY-12" : {
"Capacities":["Amélioration de caractéristiques"],
"BonusAttack": "6d6",
"MinorSpellsNb": 4,
"SpellsNb": 8,
"Locations": {
"1":4,
"2":3,
"3":0,
"4":0
}
}</v>
      </c>
      <c r="DO14" s="4">
        <v>4</v>
      </c>
      <c r="DP14" s="32" t="s">
        <v>3115</v>
      </c>
      <c r="DQ14" s="4">
        <v>4</v>
      </c>
      <c r="DR14" s="4">
        <v>11</v>
      </c>
      <c r="DS14" s="4">
        <v>3</v>
      </c>
      <c r="DT14" s="4">
        <v>5</v>
      </c>
      <c r="DU14" s="4">
        <v>6</v>
      </c>
      <c r="DV14" s="147" t="str">
        <f>""""&amp;$DO$1&amp;"-"&amp;$A14&amp;""" : {
""Capacities"":["&amp;DP14&amp;"],
""MinorSpellsNb"": "&amp;DQ14&amp;",
""SpellsNb"": "&amp;DR14&amp;",
""Locations"": {"""&amp;DT14&amp;""":"&amp;DS14&amp;"},
""Invocations"": "&amp;DU14&amp;"
}"</f>
        <v>"WIZARD-12" : {
"Capacities":["Amélioration de caractéristiques"],
"MinorSpellsNb": 4,
"SpellsNb": 11,
"Locations": {"5":3},
"Invocations": 6
}</v>
      </c>
    </row>
    <row r="15" spans="1:126" ht="15" customHeight="1">
      <c r="A15" s="154">
        <v>13</v>
      </c>
      <c r="B15" s="5">
        <v>5</v>
      </c>
      <c r="C15" s="35" t="s">
        <v>3121</v>
      </c>
      <c r="D15" s="5">
        <v>5</v>
      </c>
      <c r="E15" s="5">
        <v>3</v>
      </c>
      <c r="F15" s="173" t="str">
        <f t="shared" si="0"/>
        <v>"BARBARIAN-13": {
"Capacities": ["Critique brutal (2 dés)"],
"Specials": 5,
"Damages": 3
}</v>
      </c>
      <c r="G15" s="162">
        <v>5</v>
      </c>
      <c r="H15" s="35" t="s">
        <v>3217</v>
      </c>
      <c r="I15" s="5">
        <v>4</v>
      </c>
      <c r="J15" s="5">
        <v>16</v>
      </c>
      <c r="K15" s="35">
        <v>4</v>
      </c>
      <c r="L15" s="35">
        <v>3</v>
      </c>
      <c r="M15" s="35">
        <v>3</v>
      </c>
      <c r="N15" s="35">
        <v>3</v>
      </c>
      <c r="O15" s="35">
        <v>2</v>
      </c>
      <c r="P15" s="35">
        <v>1</v>
      </c>
      <c r="Q15" s="35">
        <v>1</v>
      </c>
      <c r="R15" s="35">
        <v>0</v>
      </c>
      <c r="S15" s="35">
        <v>0</v>
      </c>
      <c r="T15" s="163" t="str">
        <f t="shared" si="1"/>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2"/>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3"/>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4"/>
        <v>"SORCERER-13" : {
"Capacities":[],
"MinorSpellsNb": 6,
"SpellsNb": 13,
"Specials": 13,
"Locations": {
"1":4,
"2":3,
"3":3,
"4":3,
"5":2,
"6":1,
"7":1,
"8":0,
"9":0}
}</v>
      </c>
      <c r="BJ15" s="162">
        <v>5</v>
      </c>
      <c r="BK15" s="35"/>
      <c r="BL15" s="121">
        <v>3</v>
      </c>
      <c r="BM15" s="121">
        <v>9</v>
      </c>
      <c r="BN15" s="121">
        <v>4</v>
      </c>
      <c r="BO15" s="121">
        <v>3</v>
      </c>
      <c r="BP15" s="121">
        <v>2</v>
      </c>
      <c r="BQ15" s="121">
        <v>0</v>
      </c>
      <c r="BR15" s="163" t="str">
        <f t="shared" si="5"/>
        <v>"WARRIOR-13" : {
"Capacities":[],
"MinorSpellsNb": 3,
"SpellsNb": 9,
"Locations": {
"1":4,
"2":3,
"3":2,
"4":0}
}</v>
      </c>
      <c r="BS15" s="5">
        <v>5</v>
      </c>
      <c r="BT15" s="35"/>
      <c r="BU15" s="5">
        <v>5</v>
      </c>
      <c r="BV15" s="5">
        <v>4</v>
      </c>
      <c r="BW15" s="5">
        <v>3</v>
      </c>
      <c r="BX15" s="5">
        <v>3</v>
      </c>
      <c r="BY15" s="5">
        <v>3</v>
      </c>
      <c r="BZ15" s="5">
        <v>2</v>
      </c>
      <c r="CA15" s="5">
        <v>1</v>
      </c>
      <c r="CB15" s="5">
        <v>1</v>
      </c>
      <c r="CC15" s="5">
        <v>0</v>
      </c>
      <c r="CD15" s="5">
        <v>0</v>
      </c>
      <c r="CE15" s="5" t="str">
        <f>""""&amp;$BS$1&amp;"-"&amp;$A15&amp;""" : {
""Capacities"":["&amp;BT15&amp;"],
""MinorSpellsNb"": "&amp;BU15&amp;",
""Locations"": {
""1"":"&amp;BV15&amp;",
""2"":"&amp;BW15&amp;",
""3"":"&amp;BX15&amp;",
""4"":"&amp;BY15&amp;",
""5"":"&amp;BZ15&amp;",
""6"":"&amp;CA15&amp;",
""7"":"&amp;CB15&amp;",
""8"":"&amp;CC15&amp;",
""9"":"&amp;CD15&amp;"}
}"</f>
        <v>"MAGICIAN-13" : {
"Capacities":[],
"MinorSpellsNb": 5,
"Locations": {
"1":4,
"2":3,
"3":3,
"4":3,
"5":2,
"6":1,
"7":1,
"8":0,
"9":0}
}</v>
      </c>
      <c r="CF15" s="170">
        <v>5</v>
      </c>
      <c r="CG15" s="146" t="s">
        <v>242</v>
      </c>
      <c r="CH15" s="146">
        <v>13</v>
      </c>
      <c r="CI15" s="202">
        <v>6</v>
      </c>
      <c r="CJ15" s="175" t="s">
        <v>3176</v>
      </c>
      <c r="CK15" s="159" t="str">
        <f>""""&amp;$CF$1&amp;"-"&amp;$A15&amp;""" : {
""Capacities"":["&amp;CJ15&amp;"],
""Specials"": "&amp;CH15&amp;",
""BonusAttack"": """&amp;CG15&amp;""",
""ArmourlessSpeed"": "&amp;SUBSTITUTE(CI15,",",".")&amp;"
}"</f>
        <v>"MONK-13" : {
"Capacities":["Langage du soleil et de la lune"],
"Specials": 13,
"BonusAttack": "1d8",
"ArmourlessSpeed": 6
}</v>
      </c>
      <c r="CL15" s="162">
        <v>5</v>
      </c>
      <c r="CM15" s="35"/>
      <c r="CN15" s="35">
        <v>6</v>
      </c>
      <c r="CO15" s="35" t="s">
        <v>3417</v>
      </c>
      <c r="CP15" s="5">
        <v>4</v>
      </c>
      <c r="CQ15" s="5">
        <v>3</v>
      </c>
      <c r="CR15" s="5">
        <v>3</v>
      </c>
      <c r="CS15" s="5">
        <v>1</v>
      </c>
      <c r="CT15" s="5">
        <v>0</v>
      </c>
      <c r="CU15" s="166" t="str">
        <f>""""&amp;$CL$1&amp;"-"&amp;$A15&amp;""" : {
""Capacities"":["&amp;CM15&amp;"],
""SpellsNb"": "&amp;CN15&amp;",
""BonusSpellsNb"": """&amp;CO15&amp;""",
""Locations"": {
""1"":"&amp;CP15&amp;",
""2"":"&amp;CQ15&amp;",
""3"":"&amp;CR15&amp;",
""4"":"&amp;CS15&amp;",
""5"":"&amp;CT15&amp;"}
}"</f>
        <v>"PALADIN-13" : {
"Capacities":[],
"SpellsNb": 6,
"BonusSpellsNb": "CHA",
"Locations": {
"1":4,
"2":3,
"3":3,
"4":1,
"5":0}
}</v>
      </c>
      <c r="CV15" s="5">
        <v>5</v>
      </c>
      <c r="CW15" s="35"/>
      <c r="CX15" s="5">
        <v>8</v>
      </c>
      <c r="CY15" s="5">
        <v>4</v>
      </c>
      <c r="CZ15" s="5">
        <v>3</v>
      </c>
      <c r="DA15" s="5">
        <v>3</v>
      </c>
      <c r="DB15" s="5">
        <v>1</v>
      </c>
      <c r="DC15" s="5">
        <v>0</v>
      </c>
      <c r="DD15" s="5" t="str">
        <f>""""&amp;$CV$1&amp;"-"&amp;$A15&amp;""" : {
""Capacities"":["&amp;CW15&amp;"],
""SpellsNb"":"&amp;CX15&amp;",
""Locations"": {
""1"":"&amp;CY15&amp;",
""2"":"&amp;CZ15&amp;",
""3"":"&amp;DA15&amp;",
""4"":"&amp;DB15&amp;",
""5"":"&amp;DC15&amp;"}
}"</f>
        <v>"PROWLER-13" : {
"Capacities":[],
"SpellsNb":8,
"Locations": {
"1":4,
"2":3,
"3":3,
"4":1,
"5":0}
}</v>
      </c>
      <c r="DE15" s="162">
        <v>5</v>
      </c>
      <c r="DF15" s="5" t="s">
        <v>1136</v>
      </c>
      <c r="DG15" s="35" t="s">
        <v>3142</v>
      </c>
      <c r="DH15" s="121">
        <v>4</v>
      </c>
      <c r="DI15" s="121">
        <v>9</v>
      </c>
      <c r="DJ15" s="121">
        <v>4</v>
      </c>
      <c r="DK15" s="121">
        <v>3</v>
      </c>
      <c r="DL15" s="121">
        <v>2</v>
      </c>
      <c r="DM15" s="121">
        <v>0</v>
      </c>
      <c r="DN15" s="163" t="str">
        <f>""""&amp;$DE$1&amp;"-"&amp;$A15&amp;""" : {
""Capacities"":["&amp;DG15&amp;"],
""BonusAttack"": """&amp;DF15&amp;""",
""MinorSpellsNb"": "&amp;DH15&amp;",
""SpellsNb"": "&amp;DI15&amp;",
""Locations"": {
""1"":"&amp;DJ15&amp;",
""2"":"&amp;DK15&amp;",
""3"":"&amp;DL15&amp;",
""4"":"&amp;DM15&amp;"
}
}"</f>
        <v>"WILY-13" : {
"Capacities":["Capacité de l'archétype de roublard"],
"BonusAttack": "7d6",
"MinorSpellsNb": 4,
"SpellsNb": 9,
"Locations": {
"1":4,
"2":3,
"3":2,
"4":0
}
}</v>
      </c>
      <c r="DO15" s="5">
        <v>5</v>
      </c>
      <c r="DP15" s="35" t="s">
        <v>3132</v>
      </c>
      <c r="DQ15" s="5">
        <v>4</v>
      </c>
      <c r="DR15" s="5">
        <v>12</v>
      </c>
      <c r="DS15" s="5">
        <v>3</v>
      </c>
      <c r="DT15" s="5">
        <v>5</v>
      </c>
      <c r="DU15" s="5">
        <v>6</v>
      </c>
      <c r="DV15" s="147" t="str">
        <f>""""&amp;$DO$1&amp;"-"&amp;$A15&amp;""" : {
""Capacities"":["&amp;DP15&amp;"],
""MinorSpellsNb"": "&amp;DQ15&amp;",
""SpellsNb"": "&amp;DR15&amp;",
""Locations"": {"""&amp;DT15&amp;""":"&amp;DS15&amp;"},
""Invocations"": "&amp;DU15&amp;"
}"</f>
        <v>"WIZARD-13" : {
"Capacities":["Arcanum mystique (niveau 7)"],
"MinorSpellsNb": 4,
"SpellsNb": 12,
"Locations": {"5":3},
"Invocations": 6
}</v>
      </c>
    </row>
    <row r="16" spans="1:126" ht="15" customHeight="1">
      <c r="A16" s="155">
        <v>14</v>
      </c>
      <c r="B16" s="4">
        <v>5</v>
      </c>
      <c r="C16" s="32" t="s">
        <v>3117</v>
      </c>
      <c r="D16" s="4">
        <v>5</v>
      </c>
      <c r="E16" s="4">
        <v>3</v>
      </c>
      <c r="F16" s="173" t="str">
        <f t="shared" si="0"/>
        <v>"BARBARIAN-14": {
"Capacities": ["Capacité de voie"],
"Specials": 5,
"Damages": 3
}</v>
      </c>
      <c r="G16" s="164">
        <v>5</v>
      </c>
      <c r="H16" s="32" t="s">
        <v>3218</v>
      </c>
      <c r="I16" s="4">
        <v>4</v>
      </c>
      <c r="J16" s="4">
        <v>18</v>
      </c>
      <c r="K16" s="32">
        <v>4</v>
      </c>
      <c r="L16" s="32">
        <v>3</v>
      </c>
      <c r="M16" s="32">
        <v>3</v>
      </c>
      <c r="N16" s="32">
        <v>3</v>
      </c>
      <c r="O16" s="32">
        <v>2</v>
      </c>
      <c r="P16" s="32">
        <v>1</v>
      </c>
      <c r="Q16" s="32">
        <v>1</v>
      </c>
      <c r="R16" s="32">
        <v>0</v>
      </c>
      <c r="S16" s="32">
        <v>0</v>
      </c>
      <c r="T16" s="163" t="str">
        <f t="shared" si="1"/>
        <v>"BARD-14" : {
"Capacities":["Secrets magiques", "Capacité de collège bardique"],
"MinorSpellsNb": 4,
"SpellsNb": 18,
"Locations": {
"1":4,
"2":3,
"3":3,
"4":3,
"5":2,
"6":1,
"7":1,
"8":0,
"9":0}
}</v>
      </c>
      <c r="U16" s="122">
        <v>5</v>
      </c>
      <c r="V16" s="109" t="s">
        <v>3209</v>
      </c>
      <c r="W16" s="122">
        <v>5</v>
      </c>
      <c r="X16" s="109">
        <v>4</v>
      </c>
      <c r="Y16" s="109">
        <v>3</v>
      </c>
      <c r="Z16" s="109">
        <v>3</v>
      </c>
      <c r="AA16" s="109">
        <v>3</v>
      </c>
      <c r="AB16" s="109">
        <v>2</v>
      </c>
      <c r="AC16" s="109">
        <v>1</v>
      </c>
      <c r="AD16" s="109">
        <v>1</v>
      </c>
      <c r="AE16" s="109">
        <v>0</v>
      </c>
      <c r="AF16" s="109">
        <v>0</v>
      </c>
      <c r="AG16" s="111" t="str">
        <f t="shared" si="2"/>
        <v>"CLERK-14" : {
"Capacities":["Destruction des morts-vivants (FP 3)"],
"MinorSpellsNb": 5,
"Locations": {
"1":4,
"2":3,
"3":3,
"4":3,
"5":2,
"6":1,
"7":1,
"8":0,
"9":0}
}</v>
      </c>
      <c r="AH16" s="164">
        <v>5</v>
      </c>
      <c r="AI16" s="32" t="s">
        <v>3200</v>
      </c>
      <c r="AJ16" s="4">
        <v>4</v>
      </c>
      <c r="AK16" s="32">
        <v>4</v>
      </c>
      <c r="AL16" s="32">
        <v>3</v>
      </c>
      <c r="AM16" s="32">
        <v>3</v>
      </c>
      <c r="AN16" s="32">
        <v>3</v>
      </c>
      <c r="AO16" s="32">
        <v>2</v>
      </c>
      <c r="AP16" s="32">
        <v>1</v>
      </c>
      <c r="AQ16" s="32">
        <v>1</v>
      </c>
      <c r="AR16" s="32">
        <v>0</v>
      </c>
      <c r="AS16" s="32">
        <v>0</v>
      </c>
      <c r="AT16" s="163" t="str">
        <f t="shared" si="3"/>
        <v>"DRUID-14" : {
"Capacities":["Capacité de cercle druidique"],
"MinorSpellsNb": 4,
"Locations": {
"1":4,
"2":3,
"3":3,
"4":3,
"5":2,
"6":1,
"7":1,
"8":0,
"9":0}
}</v>
      </c>
      <c r="AU16" s="4">
        <v>5</v>
      </c>
      <c r="AV16" s="4">
        <v>14</v>
      </c>
      <c r="AW16" s="32" t="s">
        <v>3195</v>
      </c>
      <c r="AX16" s="4">
        <v>6</v>
      </c>
      <c r="AY16" s="4">
        <v>13</v>
      </c>
      <c r="AZ16" s="32">
        <v>4</v>
      </c>
      <c r="BA16" s="32">
        <v>3</v>
      </c>
      <c r="BB16" s="32">
        <v>3</v>
      </c>
      <c r="BC16" s="32">
        <v>3</v>
      </c>
      <c r="BD16" s="32">
        <v>2</v>
      </c>
      <c r="BE16" s="32">
        <v>1</v>
      </c>
      <c r="BF16" s="32">
        <v>1</v>
      </c>
      <c r="BG16" s="32">
        <v>0</v>
      </c>
      <c r="BH16" s="32">
        <v>0</v>
      </c>
      <c r="BI16" s="35" t="str">
        <f t="shared" si="4"/>
        <v>"SORCERER-14" : {
"Capacities":["Capacité de l'origine magique"],
"MinorSpellsNb": 6,
"SpellsNb": 13,
"Specials": 14,
"Locations": {
"1":4,
"2":3,
"3":3,
"4":3,
"5":2,
"6":1,
"7":1,
"8":0,
"9":0}
}</v>
      </c>
      <c r="BJ16" s="164">
        <v>5</v>
      </c>
      <c r="BK16" s="32" t="s">
        <v>3115</v>
      </c>
      <c r="BL16" s="122">
        <v>3</v>
      </c>
      <c r="BM16" s="122">
        <v>10</v>
      </c>
      <c r="BN16" s="122">
        <v>4</v>
      </c>
      <c r="BO16" s="122">
        <v>3</v>
      </c>
      <c r="BP16" s="122">
        <v>2</v>
      </c>
      <c r="BQ16" s="122">
        <v>0</v>
      </c>
      <c r="BR16" s="163" t="str">
        <f t="shared" si="5"/>
        <v>"WARRIOR-14" : {
"Capacities":["Amélioration de caractéristiques"],
"MinorSpellsNb": 3,
"SpellsNb": 10,
"Locations": {
"1":4,
"2":3,
"3":2,
"4":0}
}</v>
      </c>
      <c r="BS16" s="4">
        <v>5</v>
      </c>
      <c r="BT16" s="32" t="s">
        <v>3183</v>
      </c>
      <c r="BU16" s="4">
        <v>5</v>
      </c>
      <c r="BV16" s="4">
        <v>4</v>
      </c>
      <c r="BW16" s="4">
        <v>3</v>
      </c>
      <c r="BX16" s="4">
        <v>3</v>
      </c>
      <c r="BY16" s="4">
        <v>3</v>
      </c>
      <c r="BZ16" s="4">
        <v>2</v>
      </c>
      <c r="CA16" s="4">
        <v>1</v>
      </c>
      <c r="CB16" s="4">
        <v>1</v>
      </c>
      <c r="CC16" s="4">
        <v>0</v>
      </c>
      <c r="CD16" s="4">
        <v>0</v>
      </c>
      <c r="CE16" s="5" t="str">
        <f>""""&amp;$BS$1&amp;"-"&amp;$A16&amp;""" : {
""Capacities"":["&amp;BT16&amp;"],
""MinorSpellsNb"": "&amp;BU16&amp;",
""Locations"": {
""1"":"&amp;BV16&amp;",
""2"":"&amp;BW16&amp;",
""3"":"&amp;BX16&amp;",
""4"":"&amp;BY16&amp;",
""5"":"&amp;BZ16&amp;",
""6"":"&amp;CA16&amp;",
""7"":"&amp;CB16&amp;",
""8"":"&amp;CC16&amp;",
""9"":"&amp;CD16&amp;"}
}"</f>
        <v>"MAGICIAN-14" : {
"Capacities":["Capacité de la tradition arcanique"],
"MinorSpellsNb": 5,
"Locations": {
"1":4,
"2":3,
"3":3,
"4":3,
"5":2,
"6":1,
"7":1,
"8":0,
"9":0}
}</v>
      </c>
      <c r="CF16" s="171">
        <v>5</v>
      </c>
      <c r="CG16" s="148" t="s">
        <v>242</v>
      </c>
      <c r="CH16" s="148">
        <v>14</v>
      </c>
      <c r="CI16" s="203">
        <v>7.5</v>
      </c>
      <c r="CJ16" s="176" t="s">
        <v>3177</v>
      </c>
      <c r="CK16" s="159" t="str">
        <f>""""&amp;$CF$1&amp;"-"&amp;$A16&amp;""" : {
""Capacities"":["&amp;CJ16&amp;"],
""Specials"": "&amp;CH16&amp;",
""BonusAttack"": """&amp;CG16&amp;""",
""ArmourlessSpeed"": "&amp;SUBSTITUTE(CI16,",",".")&amp;"
}"</f>
        <v>"MONK-14" : {
"Capacities":["Âme de diamant"],
"Specials": 14,
"BonusAttack": "1d8",
"ArmourlessSpeed": 7.5
}</v>
      </c>
      <c r="CL16" s="164">
        <v>5</v>
      </c>
      <c r="CM16" s="32" t="s">
        <v>3166</v>
      </c>
      <c r="CN16" s="32">
        <v>7</v>
      </c>
      <c r="CO16" s="32" t="s">
        <v>3417</v>
      </c>
      <c r="CP16" s="4">
        <v>4</v>
      </c>
      <c r="CQ16" s="4">
        <v>3</v>
      </c>
      <c r="CR16" s="4">
        <v>3</v>
      </c>
      <c r="CS16" s="4">
        <v>1</v>
      </c>
      <c r="CT16" s="4">
        <v>0</v>
      </c>
      <c r="CU16" s="166" t="str">
        <f>""""&amp;$CL$1&amp;"-"&amp;$A16&amp;""" : {
""Capacities"":["&amp;CM16&amp;"],
""SpellsNb"": "&amp;CN16&amp;",
""BonusSpellsNb"": """&amp;CO16&amp;""",
""Locations"": {
""1"":"&amp;CP16&amp;",
""2"":"&amp;CQ16&amp;",
""3"":"&amp;CR16&amp;",
""4"":"&amp;CS16&amp;",
""5"":"&amp;CT16&amp;"}
}"</f>
        <v>"PALADIN-14" : {
"Capacities":["Contact purifiant"],
"SpellsNb": 7,
"BonusSpellsNb": "CHA",
"Locations": {
"1":4,
"2":3,
"3":3,
"4":1,
"5":0}
}</v>
      </c>
      <c r="CV16" s="4">
        <v>5</v>
      </c>
      <c r="CW16" s="32" t="s">
        <v>3156</v>
      </c>
      <c r="CX16" s="4">
        <v>8</v>
      </c>
      <c r="CY16" s="4">
        <v>4</v>
      </c>
      <c r="CZ16" s="4">
        <v>3</v>
      </c>
      <c r="DA16" s="4">
        <v>3</v>
      </c>
      <c r="DB16" s="4">
        <v>1</v>
      </c>
      <c r="DC16" s="4">
        <v>0</v>
      </c>
      <c r="DD16" s="5" t="str">
        <f>""""&amp;$CV$1&amp;"-"&amp;$A16&amp;""" : {
""Capacities"":["&amp;CW16&amp;"],
""SpellsNb"":"&amp;CX16&amp;",
""Locations"": {
""1"":"&amp;CY16&amp;",
""2"":"&amp;CZ16&amp;",
""3"":"&amp;DA16&amp;",
""4"":"&amp;DB16&amp;",
""5"":"&amp;DC16&amp;"}
}"</f>
        <v>"PROWLER-14" : {
"Capacities":["Amélioration de l'Ennemi juré", "Disparition"],
"SpellsNb":8,
"Locations": {
"1":4,
"2":3,
"3":3,
"4":1,
"5":0}
}</v>
      </c>
      <c r="DE16" s="164">
        <v>5</v>
      </c>
      <c r="DF16" s="4" t="s">
        <v>1136</v>
      </c>
      <c r="DG16" s="32" t="s">
        <v>3144</v>
      </c>
      <c r="DH16" s="122">
        <v>4</v>
      </c>
      <c r="DI16" s="122">
        <v>10</v>
      </c>
      <c r="DJ16" s="122">
        <v>4</v>
      </c>
      <c r="DK16" s="122">
        <v>3</v>
      </c>
      <c r="DL16" s="122">
        <v>2</v>
      </c>
      <c r="DM16" s="122">
        <v>0</v>
      </c>
      <c r="DN16" s="163" t="str">
        <f>""""&amp;$DE$1&amp;"-"&amp;$A16&amp;""" : {
""Capacities"":["&amp;DG16&amp;"],
""BonusAttack"": """&amp;DF16&amp;""",
""MinorSpellsNb"": "&amp;DH16&amp;",
""SpellsNb"": "&amp;DI16&amp;",
""Locations"": {
""1"":"&amp;DJ16&amp;",
""2"":"&amp;DK16&amp;",
""3"":"&amp;DL16&amp;",
""4"":"&amp;DM16&amp;"
}
}"</f>
        <v>"WILY-14" : {
"Capacities":["Ouïe fine"],
"BonusAttack": "7d6",
"MinorSpellsNb": 4,
"SpellsNb": 10,
"Locations": {
"1":4,
"2":3,
"3":2,
"4":0
}
}</v>
      </c>
      <c r="DO16" s="4">
        <v>5</v>
      </c>
      <c r="DP16" s="32" t="s">
        <v>3130</v>
      </c>
      <c r="DQ16" s="4">
        <v>4</v>
      </c>
      <c r="DR16" s="4">
        <v>12</v>
      </c>
      <c r="DS16" s="4">
        <v>3</v>
      </c>
      <c r="DT16" s="4">
        <v>5</v>
      </c>
      <c r="DU16" s="4">
        <v>6</v>
      </c>
      <c r="DV16" s="147" t="str">
        <f>""""&amp;$DO$1&amp;"-"&amp;$A16&amp;""" : {
""Capacities"":["&amp;DP16&amp;"],
""MinorSpellsNb"": "&amp;DQ16&amp;",
""SpellsNb"": "&amp;DR16&amp;",
""Locations"": {"""&amp;DT16&amp;""":"&amp;DS16&amp;"},
""Invocations"": "&amp;DU16&amp;"
}"</f>
        <v>"WIZARD-14" : {
"Capacities":["Capacité de patron d'Outremonde"],
"MinorSpellsNb": 4,
"SpellsNb": 12,
"Locations": {"5":3},
"Invocations": 6
}</v>
      </c>
    </row>
    <row r="17" spans="1:126" ht="15" customHeight="1">
      <c r="A17" s="154">
        <v>15</v>
      </c>
      <c r="B17" s="5">
        <v>5</v>
      </c>
      <c r="C17" s="35" t="s">
        <v>3122</v>
      </c>
      <c r="D17" s="5">
        <v>5</v>
      </c>
      <c r="E17" s="5">
        <v>3</v>
      </c>
      <c r="F17" s="173" t="str">
        <f t="shared" si="0"/>
        <v>"BARBARIAN-15": {
"Capacities": ["Rage ininterrompue"],
"Specials": 5,
"Damages": 3
}</v>
      </c>
      <c r="G17" s="162">
        <v>5</v>
      </c>
      <c r="H17" s="35"/>
      <c r="I17" s="5">
        <v>4</v>
      </c>
      <c r="J17" s="5">
        <v>19</v>
      </c>
      <c r="K17" s="35">
        <v>4</v>
      </c>
      <c r="L17" s="35">
        <v>3</v>
      </c>
      <c r="M17" s="35">
        <v>3</v>
      </c>
      <c r="N17" s="35">
        <v>3</v>
      </c>
      <c r="O17" s="35">
        <v>2</v>
      </c>
      <c r="P17" s="35">
        <v>1</v>
      </c>
      <c r="Q17" s="35">
        <v>1</v>
      </c>
      <c r="R17" s="35">
        <v>1</v>
      </c>
      <c r="S17" s="35">
        <v>0</v>
      </c>
      <c r="T17" s="163" t="str">
        <f t="shared" si="1"/>
        <v>"BARD-15" : {
"Capacities":[],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2"/>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3"/>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4"/>
        <v>"SORCERER-15" : {
"Capacities":[],
"MinorSpellsNb": 6,
"SpellsNb": 14,
"Specials": 15,
"Locations": {
"1":4,
"2":3,
"3":3,
"4":3,
"5":2,
"6":1,
"7":1,
"8":1,
"9":0}
}</v>
      </c>
      <c r="BJ17" s="162">
        <v>5</v>
      </c>
      <c r="BK17" s="35" t="s">
        <v>3189</v>
      </c>
      <c r="BL17" s="121">
        <v>3</v>
      </c>
      <c r="BM17" s="121">
        <v>10</v>
      </c>
      <c r="BN17" s="121">
        <v>4</v>
      </c>
      <c r="BO17" s="121">
        <v>3</v>
      </c>
      <c r="BP17" s="121">
        <v>2</v>
      </c>
      <c r="BQ17" s="121">
        <v>0</v>
      </c>
      <c r="BR17" s="163" t="str">
        <f t="shared" si="5"/>
        <v>"WARRIOR-15" : {
"Capacities":["Capacité de l'archétype martial"],
"MinorSpellsNb": 3,
"SpellsNb": 10,
"Locations": {
"1":4,
"2":3,
"3":2,
"4":0}
}</v>
      </c>
      <c r="BS17" s="5">
        <v>5</v>
      </c>
      <c r="BT17" s="35"/>
      <c r="BU17" s="5">
        <v>5</v>
      </c>
      <c r="BV17" s="5">
        <v>4</v>
      </c>
      <c r="BW17" s="5">
        <v>3</v>
      </c>
      <c r="BX17" s="5">
        <v>3</v>
      </c>
      <c r="BY17" s="5">
        <v>3</v>
      </c>
      <c r="BZ17" s="5">
        <v>2</v>
      </c>
      <c r="CA17" s="5">
        <v>1</v>
      </c>
      <c r="CB17" s="5">
        <v>1</v>
      </c>
      <c r="CC17" s="5">
        <v>1</v>
      </c>
      <c r="CD17" s="5">
        <v>0</v>
      </c>
      <c r="CE17" s="5" t="str">
        <f>""""&amp;$BS$1&amp;"-"&amp;$A17&amp;""" : {
""Capacities"":["&amp;BT17&amp;"],
""MinorSpellsNb"": "&amp;BU17&amp;",
""Locations"": {
""1"":"&amp;BV17&amp;",
""2"":"&amp;BW17&amp;",
""3"":"&amp;BX17&amp;",
""4"":"&amp;BY17&amp;",
""5"":"&amp;BZ17&amp;",
""6"":"&amp;CA17&amp;",
""7"":"&amp;CB17&amp;",
""8"":"&amp;CC17&amp;",
""9"":"&amp;CD17&amp;"}
}"</f>
        <v>"MAGICIAN-15" : {
"Capacities":[],
"MinorSpellsNb": 5,
"Locations": {
"1":4,
"2":3,
"3":3,
"4":3,
"5":2,
"6":1,
"7":1,
"8":1,
"9":0}
}</v>
      </c>
      <c r="CF17" s="170">
        <v>5</v>
      </c>
      <c r="CG17" s="146" t="s">
        <v>242</v>
      </c>
      <c r="CH17" s="146">
        <v>15</v>
      </c>
      <c r="CI17" s="202">
        <v>7.5</v>
      </c>
      <c r="CJ17" s="175" t="s">
        <v>3178</v>
      </c>
      <c r="CK17" s="159" t="str">
        <f>""""&amp;$CF$1&amp;"-"&amp;$A17&amp;""" : {
""Capacities"":["&amp;CJ17&amp;"],
""Specials"": "&amp;CH17&amp;",
""BonusAttack"": """&amp;CG17&amp;""",
""ArmourlessSpeed"": "&amp;SUBSTITUTE(CI17,",",".")&amp;"
}"</f>
        <v>"MONK-15" : {
"Capacities":["Jeunesse éternelle"],
"Specials": 15,
"BonusAttack": "1d8",
"ArmourlessSpeed": 7.5
}</v>
      </c>
      <c r="CL17" s="162">
        <v>5</v>
      </c>
      <c r="CM17" s="35" t="s">
        <v>3163</v>
      </c>
      <c r="CN17" s="35">
        <v>7</v>
      </c>
      <c r="CO17" s="35" t="s">
        <v>3417</v>
      </c>
      <c r="CP17" s="5">
        <v>4</v>
      </c>
      <c r="CQ17" s="5">
        <v>3</v>
      </c>
      <c r="CR17" s="5">
        <v>3</v>
      </c>
      <c r="CS17" s="5">
        <v>2</v>
      </c>
      <c r="CT17" s="5">
        <v>0</v>
      </c>
      <c r="CU17" s="166" t="str">
        <f>""""&amp;$CL$1&amp;"-"&amp;$A17&amp;""" : {
""Capacities"":["&amp;CM17&amp;"],
""SpellsNb"": "&amp;CN17&amp;",
""BonusSpellsNb"": """&amp;CO17&amp;""",
""Locations"": {
""1"":"&amp;CP17&amp;",
""2"":"&amp;CQ17&amp;",
""3"":"&amp;CR17&amp;",
""4"":"&amp;CS17&amp;",
""5"":"&amp;CT17&amp;"}
}"</f>
        <v>"PALADIN-15" : {
"Capacities":["Capacité de serment sacré"],
"SpellsNb": 7,
"BonusSpellsNb": "CHA",
"Locations": {
"1":4,
"2":3,
"3":3,
"4":2,
"5":0}
}</v>
      </c>
      <c r="CV17" s="5">
        <v>5</v>
      </c>
      <c r="CW17" s="35" t="s">
        <v>3153</v>
      </c>
      <c r="CX17" s="5">
        <v>9</v>
      </c>
      <c r="CY17" s="5">
        <v>4</v>
      </c>
      <c r="CZ17" s="5">
        <v>3</v>
      </c>
      <c r="DA17" s="5">
        <v>3</v>
      </c>
      <c r="DB17" s="5">
        <v>2</v>
      </c>
      <c r="DC17" s="5">
        <v>0</v>
      </c>
      <c r="DD17" s="5" t="str">
        <f>""""&amp;$CV$1&amp;"-"&amp;$A17&amp;""" : {
""Capacities"":["&amp;CW17&amp;"],
""SpellsNb"":"&amp;CX17&amp;",
""Locations"": {
""1"":"&amp;CY17&amp;",
""2"":"&amp;CZ17&amp;",
""3"":"&amp;DA17&amp;",
""4"":"&amp;DB17&amp;",
""5"":"&amp;DC17&amp;"}
}"</f>
        <v>"PROWLER-15" : {
"Capacities":["Capacité de l'archétype de rôdeur"],
"SpellsNb":9,
"Locations": {
"1":4,
"2":3,
"3":3,
"4":2,
"5":0}
}</v>
      </c>
      <c r="DE17" s="162">
        <v>5</v>
      </c>
      <c r="DF17" s="5" t="s">
        <v>1137</v>
      </c>
      <c r="DG17" s="35" t="s">
        <v>3145</v>
      </c>
      <c r="DH17" s="121">
        <v>4</v>
      </c>
      <c r="DI17" s="121">
        <v>10</v>
      </c>
      <c r="DJ17" s="121">
        <v>4</v>
      </c>
      <c r="DK17" s="121">
        <v>3</v>
      </c>
      <c r="DL17" s="121">
        <v>2</v>
      </c>
      <c r="DM17" s="121">
        <v>0</v>
      </c>
      <c r="DN17" s="163" t="str">
        <f>""""&amp;$DE$1&amp;"-"&amp;$A17&amp;""" : {
""Capacities"":["&amp;DG17&amp;"],
""BonusAttack"": """&amp;DF17&amp;""",
""MinorSpellsNb"": "&amp;DH17&amp;",
""SpellsNb"": "&amp;DI17&amp;",
""Locations"": {
""1"":"&amp;DJ17&amp;",
""2"":"&amp;DK17&amp;",
""3"":"&amp;DL17&amp;",
""4"":"&amp;DM17&amp;"
}
}"</f>
        <v>"WILY-15" : {
"Capacities":["Esprit impénétrable"],
"BonusAttack": "8d6",
"MinorSpellsNb": 4,
"SpellsNb": 10,
"Locations": {
"1":4,
"2":3,
"3":2,
"4":0
}
}</v>
      </c>
      <c r="DO17" s="5">
        <v>5</v>
      </c>
      <c r="DP17" s="35" t="s">
        <v>3133</v>
      </c>
      <c r="DQ17" s="5">
        <v>4</v>
      </c>
      <c r="DR17" s="5">
        <v>13</v>
      </c>
      <c r="DS17" s="5">
        <v>3</v>
      </c>
      <c r="DT17" s="5">
        <v>5</v>
      </c>
      <c r="DU17" s="5">
        <v>7</v>
      </c>
      <c r="DV17" s="147" t="str">
        <f>""""&amp;$DO$1&amp;"-"&amp;$A17&amp;""" : {
""Capacities"":["&amp;DP17&amp;"],
""MinorSpellsNb"": "&amp;DQ17&amp;",
""SpellsNb"": "&amp;DR17&amp;",
""Locations"": {"""&amp;DT17&amp;""":"&amp;DS17&amp;"},
""Invocations"": "&amp;DU17&amp;"
}"</f>
        <v>"WIZARD-15" : {
"Capacities":["Arcanum mystique (niveau 8)"],
"MinorSpellsNb": 4,
"SpellsNb": 13,
"Locations": {"5":3},
"Invocations": 7
}</v>
      </c>
    </row>
    <row r="18" spans="1:126" ht="15" customHeight="1">
      <c r="A18" s="155">
        <v>16</v>
      </c>
      <c r="B18" s="4">
        <v>5</v>
      </c>
      <c r="C18" s="32" t="s">
        <v>3115</v>
      </c>
      <c r="D18" s="4">
        <v>5</v>
      </c>
      <c r="E18" s="4">
        <v>4</v>
      </c>
      <c r="F18" s="173" t="str">
        <f t="shared" si="0"/>
        <v>"BARBARIAN-16": {
"Capacities": ["Amélioration de caractéristiques"],
"Specials": 5,
"Damages": 4
}</v>
      </c>
      <c r="G18" s="164">
        <v>5</v>
      </c>
      <c r="H18" s="32" t="s">
        <v>3115</v>
      </c>
      <c r="I18" s="4">
        <v>4</v>
      </c>
      <c r="J18" s="4">
        <v>19</v>
      </c>
      <c r="K18" s="32">
        <v>4</v>
      </c>
      <c r="L18" s="32">
        <v>3</v>
      </c>
      <c r="M18" s="32">
        <v>3</v>
      </c>
      <c r="N18" s="32">
        <v>3</v>
      </c>
      <c r="O18" s="32">
        <v>2</v>
      </c>
      <c r="P18" s="32">
        <v>1</v>
      </c>
      <c r="Q18" s="32">
        <v>1</v>
      </c>
      <c r="R18" s="32">
        <v>1</v>
      </c>
      <c r="S18" s="32">
        <v>0</v>
      </c>
      <c r="T18" s="163" t="str">
        <f t="shared" si="1"/>
        <v>"BARD-16" : {
"Capacities":["Amélioration de caractéristiques"],
"MinorSpellsNb": 4,
"SpellsNb": 19,
"Locations": {
"1":4,
"2":3,
"3":3,
"4":3,
"5":2,
"6":1,
"7":1,
"8":1,
"9":0}
}</v>
      </c>
      <c r="U18" s="122">
        <v>5</v>
      </c>
      <c r="V18" s="109" t="s">
        <v>3115</v>
      </c>
      <c r="W18" s="122">
        <v>5</v>
      </c>
      <c r="X18" s="109">
        <v>4</v>
      </c>
      <c r="Y18" s="109">
        <v>3</v>
      </c>
      <c r="Z18" s="109">
        <v>3</v>
      </c>
      <c r="AA18" s="109">
        <v>3</v>
      </c>
      <c r="AB18" s="109">
        <v>2</v>
      </c>
      <c r="AC18" s="109">
        <v>1</v>
      </c>
      <c r="AD18" s="109">
        <v>1</v>
      </c>
      <c r="AE18" s="109">
        <v>1</v>
      </c>
      <c r="AF18" s="109">
        <v>0</v>
      </c>
      <c r="AG18" s="111" t="str">
        <f t="shared" si="2"/>
        <v>"CLERK-16" : {
"Capacities":["Amélioration de caractéristiques"],
"MinorSpellsNb": 5,
"Locations": {
"1":4,
"2":3,
"3":3,
"4":3,
"5":2,
"6":1,
"7":1,
"8":1,
"9":0}
}</v>
      </c>
      <c r="AH18" s="164">
        <v>5</v>
      </c>
      <c r="AI18" s="32" t="s">
        <v>3115</v>
      </c>
      <c r="AJ18" s="4">
        <v>4</v>
      </c>
      <c r="AK18" s="32">
        <v>4</v>
      </c>
      <c r="AL18" s="32">
        <v>3</v>
      </c>
      <c r="AM18" s="32">
        <v>3</v>
      </c>
      <c r="AN18" s="32">
        <v>3</v>
      </c>
      <c r="AO18" s="32">
        <v>2</v>
      </c>
      <c r="AP18" s="32">
        <v>1</v>
      </c>
      <c r="AQ18" s="32">
        <v>1</v>
      </c>
      <c r="AR18" s="32">
        <v>1</v>
      </c>
      <c r="AS18" s="32">
        <v>0</v>
      </c>
      <c r="AT18" s="163" t="str">
        <f t="shared" si="3"/>
        <v>"DRUID-16" : {
"Capacities":["Amélioration de caractéristiques"],
"MinorSpellsNb": 4,
"Locations": {
"1":4,
"2":3,
"3":3,
"4":3,
"5":2,
"6":1,
"7":1,
"8":1,
"9":0}
}</v>
      </c>
      <c r="AU18" s="4">
        <v>5</v>
      </c>
      <c r="AV18" s="4">
        <v>16</v>
      </c>
      <c r="AW18" s="32" t="s">
        <v>3115</v>
      </c>
      <c r="AX18" s="4">
        <v>6</v>
      </c>
      <c r="AY18" s="4">
        <v>14</v>
      </c>
      <c r="AZ18" s="32">
        <v>4</v>
      </c>
      <c r="BA18" s="32">
        <v>3</v>
      </c>
      <c r="BB18" s="32">
        <v>3</v>
      </c>
      <c r="BC18" s="32">
        <v>3</v>
      </c>
      <c r="BD18" s="32">
        <v>2</v>
      </c>
      <c r="BE18" s="32">
        <v>1</v>
      </c>
      <c r="BF18" s="32">
        <v>1</v>
      </c>
      <c r="BG18" s="32">
        <v>1</v>
      </c>
      <c r="BH18" s="32">
        <v>0</v>
      </c>
      <c r="BI18" s="35" t="str">
        <f t="shared" si="4"/>
        <v>"SORCERER-16" : {
"Capacities":["Amélioration de caractéristiques"],
"MinorSpellsNb": 6,
"SpellsNb": 14,
"Specials": 16,
"Locations": {
"1":4,
"2":3,
"3":3,
"4":3,
"5":2,
"6":1,
"7":1,
"8":1,
"9":0}
}</v>
      </c>
      <c r="BJ18" s="164">
        <v>5</v>
      </c>
      <c r="BK18" s="32" t="s">
        <v>3115</v>
      </c>
      <c r="BL18" s="122">
        <v>3</v>
      </c>
      <c r="BM18" s="122">
        <v>11</v>
      </c>
      <c r="BN18" s="122">
        <v>4</v>
      </c>
      <c r="BO18" s="122">
        <v>3</v>
      </c>
      <c r="BP18" s="122">
        <v>3</v>
      </c>
      <c r="BQ18" s="122">
        <v>0</v>
      </c>
      <c r="BR18" s="163" t="str">
        <f t="shared" si="5"/>
        <v>"WARRIOR-16" : {
"Capacities":["Amélioration de caractéristiques"],
"MinorSpellsNb": 3,
"SpellsNb": 11,
"Locations": {
"1":4,
"2":3,
"3":3,
"4":0}
}</v>
      </c>
      <c r="BS18" s="4">
        <v>5</v>
      </c>
      <c r="BT18" s="32" t="s">
        <v>3115</v>
      </c>
      <c r="BU18" s="4">
        <v>5</v>
      </c>
      <c r="BV18" s="4">
        <v>4</v>
      </c>
      <c r="BW18" s="4">
        <v>3</v>
      </c>
      <c r="BX18" s="4">
        <v>3</v>
      </c>
      <c r="BY18" s="4">
        <v>3</v>
      </c>
      <c r="BZ18" s="4">
        <v>2</v>
      </c>
      <c r="CA18" s="4">
        <v>1</v>
      </c>
      <c r="CB18" s="4">
        <v>1</v>
      </c>
      <c r="CC18" s="4">
        <v>1</v>
      </c>
      <c r="CD18" s="4">
        <v>0</v>
      </c>
      <c r="CE18" s="5" t="str">
        <f>""""&amp;$BS$1&amp;"-"&amp;$A18&amp;""" : {
""Capacities"":["&amp;BT18&amp;"],
""MinorSpellsNb"": "&amp;BU18&amp;",
""Locations"": {
""1"":"&amp;BV18&amp;",
""2"":"&amp;BW18&amp;",
""3"":"&amp;BX18&amp;",
""4"":"&amp;BY18&amp;",
""5"":"&amp;BZ18&amp;",
""6"":"&amp;CA18&amp;",
""7"":"&amp;CB18&amp;",
""8"":"&amp;CC18&amp;",
""9"":"&amp;CD18&amp;"}
}"</f>
        <v>"MAGICIAN-16" : {
"Capacities":["Amélioration de caractéristiques"],
"MinorSpellsNb": 5,
"Locations": {
"1":4,
"2":3,
"3":3,
"4":3,
"5":2,
"6":1,
"7":1,
"8":1,
"9":0}
}</v>
      </c>
      <c r="CF18" s="171">
        <v>5</v>
      </c>
      <c r="CG18" s="148" t="s">
        <v>242</v>
      </c>
      <c r="CH18" s="148">
        <v>16</v>
      </c>
      <c r="CI18" s="203">
        <v>7.5</v>
      </c>
      <c r="CJ18" s="176" t="s">
        <v>3115</v>
      </c>
      <c r="CK18" s="159" t="str">
        <f>""""&amp;$CF$1&amp;"-"&amp;$A18&amp;""" : {
""Capacities"":["&amp;CJ18&amp;"],
""Specials"": "&amp;CH18&amp;",
""BonusAttack"": """&amp;CG18&amp;""",
""ArmourlessSpeed"": "&amp;SUBSTITUTE(CI18,",",".")&amp;"
}"</f>
        <v>"MONK-16" : {
"Capacities":["Amélioration de caractéristiques"],
"Specials": 16,
"BonusAttack": "1d8",
"ArmourlessSpeed": 7.5
}</v>
      </c>
      <c r="CL18" s="164">
        <v>5</v>
      </c>
      <c r="CM18" s="32" t="s">
        <v>3115</v>
      </c>
      <c r="CN18" s="32">
        <v>8</v>
      </c>
      <c r="CO18" s="32" t="s">
        <v>3417</v>
      </c>
      <c r="CP18" s="4">
        <v>4</v>
      </c>
      <c r="CQ18" s="4">
        <v>3</v>
      </c>
      <c r="CR18" s="4">
        <v>3</v>
      </c>
      <c r="CS18" s="4">
        <v>2</v>
      </c>
      <c r="CT18" s="4">
        <v>0</v>
      </c>
      <c r="CU18" s="166" t="str">
        <f>""""&amp;$CL$1&amp;"-"&amp;$A18&amp;""" : {
""Capacities"":["&amp;CM18&amp;"],
""SpellsNb"": "&amp;CN18&amp;",
""BonusSpellsNb"": """&amp;CO18&amp;""",
""Locations"": {
""1"":"&amp;CP18&amp;",
""2"":"&amp;CQ18&amp;",
""3"":"&amp;CR18&amp;",
""4"":"&amp;CS18&amp;",
""5"":"&amp;CT18&amp;"}
}"</f>
        <v>"PALADIN-16" : {
"Capacities":["Amélioration de caractéristiques"],
"SpellsNb": 8,
"BonusSpellsNb": "CHA",
"Locations": {
"1":4,
"2":3,
"3":3,
"4":2,
"5":0}
}</v>
      </c>
      <c r="CV18" s="4">
        <v>5</v>
      </c>
      <c r="CW18" s="32" t="s">
        <v>3115</v>
      </c>
      <c r="CX18" s="4">
        <v>9</v>
      </c>
      <c r="CY18" s="4">
        <v>4</v>
      </c>
      <c r="CZ18" s="4">
        <v>3</v>
      </c>
      <c r="DA18" s="4">
        <v>3</v>
      </c>
      <c r="DB18" s="4">
        <v>2</v>
      </c>
      <c r="DC18" s="4">
        <v>0</v>
      </c>
      <c r="DD18" s="5" t="str">
        <f>""""&amp;$CV$1&amp;"-"&amp;$A18&amp;""" : {
""Capacities"":["&amp;CW18&amp;"],
""SpellsNb"":"&amp;CX18&amp;",
""Locations"": {
""1"":"&amp;CY18&amp;",
""2"":"&amp;CZ18&amp;",
""3"":"&amp;DA18&amp;",
""4"":"&amp;DB18&amp;",
""5"":"&amp;DC18&amp;"}
}"</f>
        <v>"PROWLER-16" : {
"Capacities":["Amélioration de caractéristiques"],
"SpellsNb":9,
"Locations": {
"1":4,
"2":3,
"3":3,
"4":2,
"5":0}
}</v>
      </c>
      <c r="DE18" s="164">
        <v>5</v>
      </c>
      <c r="DF18" s="4" t="s">
        <v>1137</v>
      </c>
      <c r="DG18" s="32" t="s">
        <v>3115</v>
      </c>
      <c r="DH18" s="122">
        <v>4</v>
      </c>
      <c r="DI18" s="122">
        <v>11</v>
      </c>
      <c r="DJ18" s="122">
        <v>4</v>
      </c>
      <c r="DK18" s="122">
        <v>3</v>
      </c>
      <c r="DL18" s="122">
        <v>3</v>
      </c>
      <c r="DM18" s="122">
        <v>0</v>
      </c>
      <c r="DN18" s="163" t="str">
        <f>""""&amp;$DE$1&amp;"-"&amp;$A18&amp;""" : {
""Capacities"":["&amp;DG18&amp;"],
""BonusAttack"": """&amp;DF18&amp;""",
""MinorSpellsNb"": "&amp;DH18&amp;",
""SpellsNb"": "&amp;DI18&amp;",
""Locations"": {
""1"":"&amp;DJ18&amp;",
""2"":"&amp;DK18&amp;",
""3"":"&amp;DL18&amp;",
""4"":"&amp;DM18&amp;"
}
}"</f>
        <v>"WILY-16" : {
"Capacities":["Amélioration de caractéristiques"],
"BonusAttack": "8d6",
"MinorSpellsNb": 4,
"SpellsNb": 11,
"Locations": {
"1":4,
"2":3,
"3":3,
"4":0
}
}</v>
      </c>
      <c r="DO18" s="4">
        <v>5</v>
      </c>
      <c r="DP18" s="32" t="s">
        <v>3115</v>
      </c>
      <c r="DQ18" s="4">
        <v>4</v>
      </c>
      <c r="DR18" s="4">
        <v>13</v>
      </c>
      <c r="DS18" s="4">
        <v>3</v>
      </c>
      <c r="DT18" s="4">
        <v>5</v>
      </c>
      <c r="DU18" s="4">
        <v>7</v>
      </c>
      <c r="DV18" s="147" t="str">
        <f>""""&amp;$DO$1&amp;"-"&amp;$A18&amp;""" : {
""Capacities"":["&amp;DP18&amp;"],
""MinorSpellsNb"": "&amp;DQ18&amp;",
""SpellsNb"": "&amp;DR18&amp;",
""Locations"": {"""&amp;DT18&amp;""":"&amp;DS18&amp;"},
""Invocations"": "&amp;DU18&amp;"
}"</f>
        <v>"WIZARD-16" : {
"Capacities":["Amélioration de caractéristiques"],
"MinorSpellsNb": 4,
"SpellsNb": 13,
"Locations": {"5":3},
"Invocations": 7
}</v>
      </c>
    </row>
    <row r="19" spans="1:126" ht="15" customHeight="1">
      <c r="A19" s="154">
        <v>17</v>
      </c>
      <c r="B19" s="5">
        <v>6</v>
      </c>
      <c r="C19" s="35" t="s">
        <v>3123</v>
      </c>
      <c r="D19" s="5">
        <v>6</v>
      </c>
      <c r="E19" s="5">
        <v>4</v>
      </c>
      <c r="F19" s="173" t="str">
        <f t="shared" si="0"/>
        <v>"BARBARIAN-17": {
"Capacities": ["Critique brutal (3 dés)"],
"Specials": 6,
"Damages": 4
}</v>
      </c>
      <c r="G19" s="162">
        <v>6</v>
      </c>
      <c r="H19" s="35"/>
      <c r="I19" s="5">
        <v>4</v>
      </c>
      <c r="J19" s="5">
        <v>20</v>
      </c>
      <c r="K19" s="35">
        <v>4</v>
      </c>
      <c r="L19" s="35">
        <v>3</v>
      </c>
      <c r="M19" s="35">
        <v>3</v>
      </c>
      <c r="N19" s="35">
        <v>3</v>
      </c>
      <c r="O19" s="35">
        <v>2</v>
      </c>
      <c r="P19" s="35">
        <v>1</v>
      </c>
      <c r="Q19" s="35">
        <v>1</v>
      </c>
      <c r="R19" s="35">
        <v>1</v>
      </c>
      <c r="S19" s="35">
        <v>1</v>
      </c>
      <c r="T19" s="163" t="str">
        <f t="shared" si="1"/>
        <v>"BARD-17" : {
"Capacities":[],
"MinorSpellsNb": 4,
"SpellsNb": 20,
"Locations": {
"1":4,
"2":3,
"3":3,
"4":3,
"5":2,
"6":1,
"7":1,
"8":1,
"9":1}
}</v>
      </c>
      <c r="U19" s="121">
        <v>6</v>
      </c>
      <c r="V19" s="111" t="s">
        <v>3210</v>
      </c>
      <c r="W19" s="121">
        <v>5</v>
      </c>
      <c r="X19" s="111">
        <v>4</v>
      </c>
      <c r="Y19" s="111">
        <v>3</v>
      </c>
      <c r="Z19" s="111">
        <v>3</v>
      </c>
      <c r="AA19" s="111">
        <v>3</v>
      </c>
      <c r="AB19" s="111">
        <v>2</v>
      </c>
      <c r="AC19" s="111">
        <v>1</v>
      </c>
      <c r="AD19" s="111">
        <v>1</v>
      </c>
      <c r="AE19" s="111">
        <v>1</v>
      </c>
      <c r="AF19" s="111">
        <v>1</v>
      </c>
      <c r="AG19" s="111" t="str">
        <f t="shared" si="2"/>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3"/>
        <v>"DRUID-17" : {
"Capacities":[],
"MinorSpellsNb": 4,
"Locations": {
"1":4,
"2":3,
"3":3,
"4":3,
"5":2,
"6":1,
"7":1,
"8":1,
"9":1}
}</v>
      </c>
      <c r="AU19" s="5">
        <v>6</v>
      </c>
      <c r="AV19" s="5">
        <v>17</v>
      </c>
      <c r="AW19" s="35" t="s">
        <v>3194</v>
      </c>
      <c r="AX19" s="5">
        <v>6</v>
      </c>
      <c r="AY19" s="5">
        <v>15</v>
      </c>
      <c r="AZ19" s="35">
        <v>4</v>
      </c>
      <c r="BA19" s="35">
        <v>3</v>
      </c>
      <c r="BB19" s="35">
        <v>3</v>
      </c>
      <c r="BC19" s="35">
        <v>3</v>
      </c>
      <c r="BD19" s="35">
        <v>2</v>
      </c>
      <c r="BE19" s="35">
        <v>1</v>
      </c>
      <c r="BF19" s="35">
        <v>1</v>
      </c>
      <c r="BG19" s="35">
        <v>1</v>
      </c>
      <c r="BH19" s="35">
        <v>1</v>
      </c>
      <c r="BI19" s="35" t="str">
        <f t="shared" si="4"/>
        <v>"SORCERER-17" : {
"Capacities":["Métamagie"],
"MinorSpellsNb": 6,
"SpellsNb": 15,
"Specials": 17,
"Locations": {
"1":4,
"2":3,
"3":3,
"4":3,
"5":2,
"6":1,
"7":1,
"8":1,
"9":1}
}</v>
      </c>
      <c r="BJ19" s="162">
        <v>6</v>
      </c>
      <c r="BK19" s="35"/>
      <c r="BL19" s="121">
        <v>3</v>
      </c>
      <c r="BM19" s="121">
        <v>11</v>
      </c>
      <c r="BN19" s="121">
        <v>4</v>
      </c>
      <c r="BO19" s="121">
        <v>3</v>
      </c>
      <c r="BP19" s="121">
        <v>3</v>
      </c>
      <c r="BQ19" s="121">
        <v>0</v>
      </c>
      <c r="BR19" s="163" t="str">
        <f t="shared" si="5"/>
        <v>"WARRIOR-17" : {
"Capacities":[],
"MinorSpellsNb": 3,
"SpellsNb": 11,
"Locations": {
"1":4,
"2":3,
"3":3,
"4":0}
}</v>
      </c>
      <c r="BS19" s="5">
        <v>6</v>
      </c>
      <c r="BT19" s="35"/>
      <c r="BU19" s="5">
        <v>5</v>
      </c>
      <c r="BV19" s="5">
        <v>4</v>
      </c>
      <c r="BW19" s="5">
        <v>3</v>
      </c>
      <c r="BX19" s="5">
        <v>3</v>
      </c>
      <c r="BY19" s="5">
        <v>3</v>
      </c>
      <c r="BZ19" s="5">
        <v>2</v>
      </c>
      <c r="CA19" s="5">
        <v>1</v>
      </c>
      <c r="CB19" s="5">
        <v>1</v>
      </c>
      <c r="CC19" s="5">
        <v>1</v>
      </c>
      <c r="CD19" s="5">
        <v>1</v>
      </c>
      <c r="CE19" s="5" t="str">
        <f>""""&amp;$BS$1&amp;"-"&amp;$A19&amp;""" : {
""Capacities"":["&amp;BT19&amp;"],
""MinorSpellsNb"": "&amp;BU19&amp;",
""Locations"": {
""1"":"&amp;BV19&amp;",
""2"":"&amp;BW19&amp;",
""3"":"&amp;BX19&amp;",
""4"":"&amp;BY19&amp;",
""5"":"&amp;BZ19&amp;",
""6"":"&amp;CA19&amp;",
""7"":"&amp;CB19&amp;",
""8"":"&amp;CC19&amp;",
""9"":"&amp;CD19&amp;"}
}"</f>
        <v>"MAGICIAN-17" : {
"Capacities":[],
"MinorSpellsNb": 5,
"Locations": {
"1":4,
"2":3,
"3":3,
"4":3,
"5":2,
"6":1,
"7":1,
"8":1,
"9":1}
}</v>
      </c>
      <c r="CF19" s="170">
        <v>6</v>
      </c>
      <c r="CG19" s="146" t="s">
        <v>246</v>
      </c>
      <c r="CH19" s="146">
        <v>17</v>
      </c>
      <c r="CI19" s="202">
        <v>7.5</v>
      </c>
      <c r="CJ19" s="175" t="s">
        <v>3175</v>
      </c>
      <c r="CK19" s="159" t="str">
        <f>""""&amp;$CF$1&amp;"-"&amp;$A19&amp;""" : {
""Capacities"":["&amp;CJ19&amp;"],
""Specials"": "&amp;CH19&amp;",
""BonusAttack"": """&amp;CG19&amp;""",
""ArmourlessSpeed"": "&amp;SUBSTITUTE(CI19,",",".")&amp;"
}"</f>
        <v>"MONK-17" : {
"Capacities":["Capacité de la tradition monastique"],
"Specials": 17,
"BonusAttack": "1d10",
"ArmourlessSpeed": 7.5
}</v>
      </c>
      <c r="CL19" s="162">
        <v>6</v>
      </c>
      <c r="CM19" s="35"/>
      <c r="CN19" s="35">
        <v>8</v>
      </c>
      <c r="CO19" s="35" t="s">
        <v>3417</v>
      </c>
      <c r="CP19" s="5">
        <v>4</v>
      </c>
      <c r="CQ19" s="5">
        <v>3</v>
      </c>
      <c r="CR19" s="5">
        <v>3</v>
      </c>
      <c r="CS19" s="5">
        <v>3</v>
      </c>
      <c r="CT19" s="5">
        <v>1</v>
      </c>
      <c r="CU19" s="166" t="str">
        <f>""""&amp;$CL$1&amp;"-"&amp;$A19&amp;""" : {
""Capacities"":["&amp;CM19&amp;"],
""SpellsNb"": "&amp;CN19&amp;",
""BonusSpellsNb"": """&amp;CO19&amp;""",
""Locations"": {
""1"":"&amp;CP19&amp;",
""2"":"&amp;CQ19&amp;",
""3"":"&amp;CR19&amp;",
""4"":"&amp;CS19&amp;",
""5"":"&amp;CT19&amp;"}
}"</f>
        <v>"PALADIN-17" : {
"Capacities":[],
"SpellsNb": 8,
"BonusSpellsNb": "CHA",
"Locations": {
"1":4,
"2":3,
"3":3,
"4":3,
"5":1}
}</v>
      </c>
      <c r="CV19" s="5">
        <v>6</v>
      </c>
      <c r="CW19" s="35"/>
      <c r="CX19" s="5">
        <v>10</v>
      </c>
      <c r="CY19" s="5">
        <v>4</v>
      </c>
      <c r="CZ19" s="5">
        <v>3</v>
      </c>
      <c r="DA19" s="5">
        <v>3</v>
      </c>
      <c r="DB19" s="5">
        <v>3</v>
      </c>
      <c r="DC19" s="5">
        <v>1</v>
      </c>
      <c r="DD19" s="5" t="str">
        <f>""""&amp;$CV$1&amp;"-"&amp;$A19&amp;""" : {
""Capacities"":["&amp;CW19&amp;"],
""SpellsNb"":"&amp;CX19&amp;",
""Locations"": {
""1"":"&amp;CY19&amp;",
""2"":"&amp;CZ19&amp;",
""3"":"&amp;DA19&amp;",
""4"":"&amp;DB19&amp;",
""5"":"&amp;DC19&amp;"}
}"</f>
        <v>"PROWLER-17" : {
"Capacities":[],
"SpellsNb":10,
"Locations": {
"1":4,
"2":3,
"3":3,
"4":3,
"5":1}
}</v>
      </c>
      <c r="DE19" s="162">
        <v>6</v>
      </c>
      <c r="DF19" s="5" t="s">
        <v>1139</v>
      </c>
      <c r="DG19" s="35" t="s">
        <v>3142</v>
      </c>
      <c r="DH19" s="121">
        <v>4</v>
      </c>
      <c r="DI19" s="121">
        <v>11</v>
      </c>
      <c r="DJ19" s="121">
        <v>4</v>
      </c>
      <c r="DK19" s="121">
        <v>3</v>
      </c>
      <c r="DL19" s="121">
        <v>3</v>
      </c>
      <c r="DM19" s="121">
        <v>0</v>
      </c>
      <c r="DN19" s="163" t="str">
        <f>""""&amp;$DE$1&amp;"-"&amp;$A19&amp;""" : {
""Capacities"":["&amp;DG19&amp;"],
""BonusAttack"": """&amp;DF19&amp;""",
""MinorSpellsNb"": "&amp;DH19&amp;",
""SpellsNb"": "&amp;DI19&amp;",
""Locations"": {
""1"":"&amp;DJ19&amp;",
""2"":"&amp;DK19&amp;",
""3"":"&amp;DL19&amp;",
""4"":"&amp;DM19&amp;"
}
}"</f>
        <v>"WILY-17" : {
"Capacities":["Capacité de l'archétype de roublard"],
"BonusAttack": "9d6",
"MinorSpellsNb": 4,
"SpellsNb": 11,
"Locations": {
"1":4,
"2":3,
"3":3,
"4":0
}
}</v>
      </c>
      <c r="DO19" s="5">
        <v>6</v>
      </c>
      <c r="DP19" s="35" t="s">
        <v>3134</v>
      </c>
      <c r="DQ19" s="5">
        <v>4</v>
      </c>
      <c r="DR19" s="5">
        <v>14</v>
      </c>
      <c r="DS19" s="5">
        <v>4</v>
      </c>
      <c r="DT19" s="5">
        <v>5</v>
      </c>
      <c r="DU19" s="5">
        <v>7</v>
      </c>
      <c r="DV19" s="147" t="str">
        <f>""""&amp;$DO$1&amp;"-"&amp;$A19&amp;""" : {
""Capacities"":["&amp;DP19&amp;"],
""MinorSpellsNb"": "&amp;DQ19&amp;",
""SpellsNb"": "&amp;DR19&amp;",
""Locations"": {"""&amp;DT19&amp;""":"&amp;DS19&amp;"},
""Invocations"": "&amp;DU19&amp;"
}"</f>
        <v>"WIZARD-17" : {
"Capacities":["Arcanum mystique (niveau 9)"],
"MinorSpellsNb": 4,
"SpellsNb": 14,
"Locations": {"5":4},
"Invocations": 7
}</v>
      </c>
    </row>
    <row r="20" spans="1:126" ht="15" customHeight="1">
      <c r="A20" s="155">
        <v>18</v>
      </c>
      <c r="B20" s="4">
        <v>6</v>
      </c>
      <c r="C20" s="32" t="s">
        <v>3124</v>
      </c>
      <c r="D20" s="4">
        <v>6</v>
      </c>
      <c r="E20" s="4">
        <v>4</v>
      </c>
      <c r="F20" s="173" t="str">
        <f t="shared" si="0"/>
        <v>"BARBARIAN-18": {
"Capacities": ["Puissance indomptable"],
"Specials": 6,
"Damages": 4
}</v>
      </c>
      <c r="G20" s="164">
        <v>6</v>
      </c>
      <c r="H20" s="32" t="s">
        <v>3219</v>
      </c>
      <c r="I20" s="4">
        <v>4</v>
      </c>
      <c r="J20" s="4">
        <v>22</v>
      </c>
      <c r="K20" s="32">
        <v>4</v>
      </c>
      <c r="L20" s="32">
        <v>3</v>
      </c>
      <c r="M20" s="32">
        <v>3</v>
      </c>
      <c r="N20" s="32">
        <v>3</v>
      </c>
      <c r="O20" s="32">
        <v>3</v>
      </c>
      <c r="P20" s="32">
        <v>1</v>
      </c>
      <c r="Q20" s="32">
        <v>1</v>
      </c>
      <c r="R20" s="32">
        <v>1</v>
      </c>
      <c r="S20" s="32">
        <v>1</v>
      </c>
      <c r="T20" s="163" t="str">
        <f t="shared" si="1"/>
        <v>"BARD-18" : {
"Capacities":["Secrets magiques"],
"MinorSpellsNb": 4,
"SpellsNb": 22,
"Locations": {
"1":4,
"2":3,
"3":3,
"4":3,
"5":3,
"6":1,
"7":1,
"8":1,
"9":1}
}</v>
      </c>
      <c r="U20" s="122">
        <v>6</v>
      </c>
      <c r="V20" s="109" t="s">
        <v>3211</v>
      </c>
      <c r="W20" s="122">
        <v>5</v>
      </c>
      <c r="X20" s="109">
        <v>4</v>
      </c>
      <c r="Y20" s="109">
        <v>3</v>
      </c>
      <c r="Z20" s="109">
        <v>3</v>
      </c>
      <c r="AA20" s="109">
        <v>3</v>
      </c>
      <c r="AB20" s="109">
        <v>3</v>
      </c>
      <c r="AC20" s="109">
        <v>1</v>
      </c>
      <c r="AD20" s="109">
        <v>1</v>
      </c>
      <c r="AE20" s="109">
        <v>1</v>
      </c>
      <c r="AF20" s="109">
        <v>1</v>
      </c>
      <c r="AG20" s="111" t="str">
        <f t="shared" si="2"/>
        <v>"CLERK-18" : {
"Capacities":["Canalisation d’énergie divine (3)"],
"MinorSpellsNb": 5,
"Locations": {
"1":4,
"2":3,
"3":3,
"4":3,
"5":3,
"6":1,
"7":1,
"8":1,
"9":1}
}</v>
      </c>
      <c r="AH20" s="164">
        <v>6</v>
      </c>
      <c r="AI20" s="32" t="s">
        <v>3201</v>
      </c>
      <c r="AJ20" s="4">
        <v>4</v>
      </c>
      <c r="AK20" s="32">
        <v>4</v>
      </c>
      <c r="AL20" s="32">
        <v>3</v>
      </c>
      <c r="AM20" s="32">
        <v>3</v>
      </c>
      <c r="AN20" s="32">
        <v>3</v>
      </c>
      <c r="AO20" s="32">
        <v>3</v>
      </c>
      <c r="AP20" s="32">
        <v>1</v>
      </c>
      <c r="AQ20" s="32">
        <v>1</v>
      </c>
      <c r="AR20" s="32">
        <v>1</v>
      </c>
      <c r="AS20" s="32">
        <v>1</v>
      </c>
      <c r="AT20" s="163" t="str">
        <f t="shared" si="3"/>
        <v>"DRUID-18" : {
"Capacities":["Jeunesse éternelle", "Incantation animale"],
"MinorSpellsNb": 4,
"Locations": {
"1":4,
"2":3,
"3":3,
"4":3,
"5":3,
"6":1,
"7":1,
"8":1,
"9":1}
}</v>
      </c>
      <c r="AU20" s="4">
        <v>6</v>
      </c>
      <c r="AV20" s="4">
        <v>18</v>
      </c>
      <c r="AW20" s="32" t="s">
        <v>3195</v>
      </c>
      <c r="AX20" s="4">
        <v>6</v>
      </c>
      <c r="AY20" s="4">
        <v>15</v>
      </c>
      <c r="AZ20" s="32">
        <v>4</v>
      </c>
      <c r="BA20" s="32">
        <v>3</v>
      </c>
      <c r="BB20" s="32">
        <v>3</v>
      </c>
      <c r="BC20" s="32">
        <v>3</v>
      </c>
      <c r="BD20" s="32">
        <v>3</v>
      </c>
      <c r="BE20" s="32">
        <v>1</v>
      </c>
      <c r="BF20" s="32">
        <v>1</v>
      </c>
      <c r="BG20" s="32">
        <v>1</v>
      </c>
      <c r="BH20" s="32">
        <v>1</v>
      </c>
      <c r="BI20" s="35" t="str">
        <f t="shared" si="4"/>
        <v>"SORCERER-18" : {
"Capacities":["Capacité de l'origine magique"],
"MinorSpellsNb": 6,
"SpellsNb": 15,
"Specials": 18,
"Locations": {
"1":4,
"2":3,
"3":3,
"4":3,
"5":3,
"6":1,
"7":1,
"8":1,
"9":1}
}</v>
      </c>
      <c r="BJ20" s="164">
        <v>6</v>
      </c>
      <c r="BK20" s="32" t="s">
        <v>3189</v>
      </c>
      <c r="BL20" s="122">
        <v>3</v>
      </c>
      <c r="BM20" s="122">
        <v>11</v>
      </c>
      <c r="BN20" s="122">
        <v>4</v>
      </c>
      <c r="BO20" s="122">
        <v>3</v>
      </c>
      <c r="BP20" s="122">
        <v>3</v>
      </c>
      <c r="BQ20" s="122">
        <v>0</v>
      </c>
      <c r="BR20" s="163" t="str">
        <f t="shared" si="5"/>
        <v>"WARRIOR-18" : {
"Capacities":["Capacité de l'archétype martial"],
"MinorSpellsNb": 3,
"SpellsNb": 11,
"Locations": {
"1":4,
"2":3,
"3":3,
"4":0}
}</v>
      </c>
      <c r="BS20" s="4">
        <v>6</v>
      </c>
      <c r="BT20" s="32" t="s">
        <v>3184</v>
      </c>
      <c r="BU20" s="4">
        <v>5</v>
      </c>
      <c r="BV20" s="4">
        <v>4</v>
      </c>
      <c r="BW20" s="4">
        <v>3</v>
      </c>
      <c r="BX20" s="4">
        <v>3</v>
      </c>
      <c r="BY20" s="4">
        <v>3</v>
      </c>
      <c r="BZ20" s="4">
        <v>3</v>
      </c>
      <c r="CA20" s="4">
        <v>1</v>
      </c>
      <c r="CB20" s="4">
        <v>1</v>
      </c>
      <c r="CC20" s="4">
        <v>1</v>
      </c>
      <c r="CD20" s="4">
        <v>1</v>
      </c>
      <c r="CE20" s="5" t="str">
        <f>""""&amp;$BS$1&amp;"-"&amp;$A20&amp;""" : {
""Capacities"":["&amp;BT20&amp;"],
""MinorSpellsNb"": "&amp;BU20&amp;",
""Locations"": {
""1"":"&amp;BV20&amp;",
""2"":"&amp;BW20&amp;",
""3"":"&amp;BX20&amp;",
""4"":"&amp;BY20&amp;",
""5"":"&amp;BZ20&amp;",
""6"":"&amp;CA20&amp;",
""7"":"&amp;CB20&amp;",
""8"":"&amp;CC20&amp;",
""9"":"&amp;CD20&amp;"}
}"</f>
        <v>"MAGICIAN-18" : {
"Capacities":["Maîtrise des sorts"],
"MinorSpellsNb": 5,
"Locations": {
"1":4,
"2":3,
"3":3,
"4":3,
"5":3,
"6":1,
"7":1,
"8":1,
"9":1}
}</v>
      </c>
      <c r="CF20" s="171">
        <v>6</v>
      </c>
      <c r="CG20" s="148" t="s">
        <v>246</v>
      </c>
      <c r="CH20" s="148">
        <v>18</v>
      </c>
      <c r="CI20" s="203">
        <v>9</v>
      </c>
      <c r="CJ20" s="176" t="s">
        <v>3179</v>
      </c>
      <c r="CK20" s="159" t="str">
        <f>""""&amp;$CF$1&amp;"-"&amp;$A20&amp;""" : {
""Capacities"":["&amp;CJ20&amp;"],
""Specials"": "&amp;CH20&amp;",
""BonusAttack"": """&amp;CG20&amp;""",
""ArmourlessSpeed"": "&amp;SUBSTITUTE(CI20,",",".")&amp;"
}"</f>
        <v>"MONK-18" : {
"Capacities":["Corps vide"],
"Specials": 18,
"BonusAttack": "1d10",
"ArmourlessSpeed": 9
}</v>
      </c>
      <c r="CL20" s="164">
        <v>6</v>
      </c>
      <c r="CM20" s="32" t="s">
        <v>3167</v>
      </c>
      <c r="CN20" s="32">
        <v>9</v>
      </c>
      <c r="CO20" s="32" t="s">
        <v>3417</v>
      </c>
      <c r="CP20" s="4">
        <v>4</v>
      </c>
      <c r="CQ20" s="4">
        <v>3</v>
      </c>
      <c r="CR20" s="4">
        <v>3</v>
      </c>
      <c r="CS20" s="4">
        <v>3</v>
      </c>
      <c r="CT20" s="4">
        <v>1</v>
      </c>
      <c r="CU20" s="166" t="str">
        <f>""""&amp;$CL$1&amp;"-"&amp;$A20&amp;""" : {
""Capacities"":["&amp;CM20&amp;"],
""SpellsNb"": "&amp;CN20&amp;",
""BonusSpellsNb"": """&amp;CO20&amp;""",
""Locations"": {
""1"":"&amp;CP20&amp;",
""2"":"&amp;CQ20&amp;",
""3"":"&amp;CR20&amp;",
""4"":"&amp;CS20&amp;",
""5"":"&amp;CT20&amp;"}
}"</f>
        <v>"PALADIN-18" : {
"Capacities":["Amélioration des auras"],
"SpellsNb": 9,
"BonusSpellsNb": "CHA",
"Locations": {
"1":4,
"2":3,
"3":3,
"4":3,
"5":1}
}</v>
      </c>
      <c r="CV20" s="4">
        <v>6</v>
      </c>
      <c r="CW20" s="32" t="s">
        <v>3157</v>
      </c>
      <c r="CX20" s="4">
        <v>10</v>
      </c>
      <c r="CY20" s="4">
        <v>4</v>
      </c>
      <c r="CZ20" s="4">
        <v>3</v>
      </c>
      <c r="DA20" s="4">
        <v>3</v>
      </c>
      <c r="DB20" s="4">
        <v>3</v>
      </c>
      <c r="DC20" s="4">
        <v>1</v>
      </c>
      <c r="DD20" s="5" t="str">
        <f>""""&amp;$CV$1&amp;"-"&amp;$A20&amp;""" : {
""Capacities"":["&amp;CW20&amp;"],
""SpellsNb"":"&amp;CX20&amp;",
""Locations"": {
""1"":"&amp;CY20&amp;",
""2"":"&amp;CZ20&amp;",
""3"":"&amp;DA20&amp;",
""4"":"&amp;DB20&amp;",
""5"":"&amp;DC20&amp;"}
}"</f>
        <v>"PROWLER-18" : {
"Capacities":["Sens sauvages"],
"SpellsNb":10,
"Locations": {
"1":4,
"2":3,
"3":3,
"4":3,
"5":1}
}</v>
      </c>
      <c r="DE20" s="164">
        <v>6</v>
      </c>
      <c r="DF20" s="4" t="s">
        <v>1139</v>
      </c>
      <c r="DG20" s="32" t="s">
        <v>3146</v>
      </c>
      <c r="DH20" s="122">
        <v>4</v>
      </c>
      <c r="DI20" s="122">
        <v>11</v>
      </c>
      <c r="DJ20" s="122">
        <v>4</v>
      </c>
      <c r="DK20" s="122">
        <v>3</v>
      </c>
      <c r="DL20" s="122">
        <v>3</v>
      </c>
      <c r="DM20" s="122">
        <v>0</v>
      </c>
      <c r="DN20" s="163" t="str">
        <f>""""&amp;$DE$1&amp;"-"&amp;$A20&amp;""" : {
""Capacities"":["&amp;DG20&amp;"],
""BonusAttack"": """&amp;DF20&amp;""",
""MinorSpellsNb"": "&amp;DH20&amp;",
""SpellsNb"": "&amp;DI20&amp;",
""Locations"": {
""1"":"&amp;DJ20&amp;",
""2"":"&amp;DK20&amp;",
""3"":"&amp;DL20&amp;",
""4"":"&amp;DM20&amp;"
}
}"</f>
        <v>"WILY-18" : {
"Capacities":["Insaisissable"],
"BonusAttack": "9d6",
"MinorSpellsNb": 4,
"SpellsNb": 11,
"Locations": {
"1":4,
"2":3,
"3":3,
"4":0
}
}</v>
      </c>
      <c r="DO20" s="4">
        <v>6</v>
      </c>
      <c r="DP20" s="32" t="s">
        <v>3129</v>
      </c>
      <c r="DQ20" s="4">
        <v>4</v>
      </c>
      <c r="DR20" s="4">
        <v>14</v>
      </c>
      <c r="DS20" s="4">
        <v>4</v>
      </c>
      <c r="DT20" s="4">
        <v>5</v>
      </c>
      <c r="DU20" s="4">
        <v>8</v>
      </c>
      <c r="DV20" s="147" t="str">
        <f>""""&amp;$DO$1&amp;"-"&amp;$A20&amp;""" : {
""Capacities"":["&amp;DP20&amp;"],
""MinorSpellsNb"": "&amp;DQ20&amp;",
""SpellsNb"": "&amp;DR20&amp;",
""Locations"": {"""&amp;DT20&amp;""":"&amp;DS20&amp;"},
""Invocations"": "&amp;DU20&amp;"
}"</f>
        <v>"WIZARD-18" : {
"Capacities":["-"],
"MinorSpellsNb": 4,
"SpellsNb": 14,
"Locations": {"5":4},
"Invocations": 8
}</v>
      </c>
    </row>
    <row r="21" spans="1:126" ht="15" customHeight="1">
      <c r="A21" s="154">
        <v>19</v>
      </c>
      <c r="B21" s="5">
        <v>6</v>
      </c>
      <c r="C21" s="35" t="s">
        <v>3115</v>
      </c>
      <c r="D21" s="5">
        <v>6</v>
      </c>
      <c r="E21" s="5">
        <v>4</v>
      </c>
      <c r="F21" s="173" t="str">
        <f t="shared" si="0"/>
        <v>"BARBARIAN-19": {
"Capacities": ["Amélioration de caractéristiques"],
"Specials": 6,
"Damages": 4
}</v>
      </c>
      <c r="G21" s="162">
        <v>6</v>
      </c>
      <c r="H21" s="35" t="s">
        <v>3115</v>
      </c>
      <c r="I21" s="5">
        <v>4</v>
      </c>
      <c r="J21" s="5">
        <v>22</v>
      </c>
      <c r="K21" s="35">
        <v>4</v>
      </c>
      <c r="L21" s="35">
        <v>3</v>
      </c>
      <c r="M21" s="35">
        <v>3</v>
      </c>
      <c r="N21" s="35">
        <v>3</v>
      </c>
      <c r="O21" s="35">
        <v>3</v>
      </c>
      <c r="P21" s="35">
        <v>2</v>
      </c>
      <c r="Q21" s="35">
        <v>1</v>
      </c>
      <c r="R21" s="35">
        <v>1</v>
      </c>
      <c r="S21" s="35">
        <v>1</v>
      </c>
      <c r="T21" s="163" t="str">
        <f t="shared" si="1"/>
        <v>"BARD-19" : {
"Capacities":["Amélioration de caractéristiques"],
"MinorSpellsNb": 4,
"SpellsNb": 22,
"Locations": {
"1":4,
"2":3,
"3":3,
"4":3,
"5":3,
"6":2,
"7":1,
"8":1,
"9":1}
}</v>
      </c>
      <c r="U21" s="121">
        <v>6</v>
      </c>
      <c r="V21" s="111" t="s">
        <v>3115</v>
      </c>
      <c r="W21" s="121">
        <v>5</v>
      </c>
      <c r="X21" s="111">
        <v>4</v>
      </c>
      <c r="Y21" s="111">
        <v>3</v>
      </c>
      <c r="Z21" s="111">
        <v>3</v>
      </c>
      <c r="AA21" s="111">
        <v>3</v>
      </c>
      <c r="AB21" s="111">
        <v>3</v>
      </c>
      <c r="AC21" s="111">
        <v>2</v>
      </c>
      <c r="AD21" s="111">
        <v>1</v>
      </c>
      <c r="AE21" s="111">
        <v>1</v>
      </c>
      <c r="AF21" s="111">
        <v>1</v>
      </c>
      <c r="AG21" s="111" t="str">
        <f t="shared" si="2"/>
        <v>"CLERK-19" : {
"Capacities":["Amélioration de caractéristiques"],
"MinorSpellsNb": 5,
"Locations": {
"1":4,
"2":3,
"3":3,
"4":3,
"5":3,
"6":2,
"7":1,
"8":1,
"9":1}
}</v>
      </c>
      <c r="AH21" s="162">
        <v>6</v>
      </c>
      <c r="AI21" s="35" t="s">
        <v>3115</v>
      </c>
      <c r="AJ21" s="5">
        <v>4</v>
      </c>
      <c r="AK21" s="35">
        <v>4</v>
      </c>
      <c r="AL21" s="35">
        <v>3</v>
      </c>
      <c r="AM21" s="35">
        <v>3</v>
      </c>
      <c r="AN21" s="35">
        <v>3</v>
      </c>
      <c r="AO21" s="35">
        <v>3</v>
      </c>
      <c r="AP21" s="35">
        <v>2</v>
      </c>
      <c r="AQ21" s="35">
        <v>1</v>
      </c>
      <c r="AR21" s="35">
        <v>1</v>
      </c>
      <c r="AS21" s="35">
        <v>1</v>
      </c>
      <c r="AT21" s="163" t="str">
        <f t="shared" si="3"/>
        <v>"DRUID-19" : {
"Capacities":["Amélioration de caractéristiques"],
"MinorSpellsNb": 4,
"Locations": {
"1":4,
"2":3,
"3":3,
"4":3,
"5":3,
"6":2,
"7":1,
"8":1,
"9":1}
}</v>
      </c>
      <c r="AU21" s="5">
        <v>6</v>
      </c>
      <c r="AV21" s="5">
        <v>19</v>
      </c>
      <c r="AW21" s="35" t="s">
        <v>3115</v>
      </c>
      <c r="AX21" s="5">
        <v>6</v>
      </c>
      <c r="AY21" s="5">
        <v>15</v>
      </c>
      <c r="AZ21" s="35">
        <v>4</v>
      </c>
      <c r="BA21" s="35">
        <v>3</v>
      </c>
      <c r="BB21" s="35">
        <v>3</v>
      </c>
      <c r="BC21" s="35">
        <v>3</v>
      </c>
      <c r="BD21" s="35">
        <v>3</v>
      </c>
      <c r="BE21" s="35">
        <v>2</v>
      </c>
      <c r="BF21" s="35">
        <v>1</v>
      </c>
      <c r="BG21" s="35">
        <v>1</v>
      </c>
      <c r="BH21" s="35">
        <v>1</v>
      </c>
      <c r="BI21" s="35" t="str">
        <f t="shared" si="4"/>
        <v>"SORCERER-19" : {
"Capacities":["Amélioration de caractéristiques"],
"MinorSpellsNb": 6,
"SpellsNb": 15,
"Specials": 19,
"Locations": {
"1":4,
"2":3,
"3":3,
"4":3,
"5":3,
"6":2,
"7":1,
"8":1,
"9":1}
}</v>
      </c>
      <c r="BJ21" s="162">
        <v>6</v>
      </c>
      <c r="BK21" s="35" t="s">
        <v>3115</v>
      </c>
      <c r="BL21" s="121">
        <v>3</v>
      </c>
      <c r="BM21" s="121">
        <v>12</v>
      </c>
      <c r="BN21" s="121">
        <v>4</v>
      </c>
      <c r="BO21" s="121">
        <v>3</v>
      </c>
      <c r="BP21" s="121">
        <v>3</v>
      </c>
      <c r="BQ21" s="121">
        <v>1</v>
      </c>
      <c r="BR21" s="163" t="str">
        <f t="shared" si="5"/>
        <v>"WARRIOR-19" : {
"Capacities":["Amélioration de caractéristiques"],
"MinorSpellsNb": 3,
"SpellsNb": 12,
"Locations": {
"1":4,
"2":3,
"3":3,
"4":1}
}</v>
      </c>
      <c r="BS21" s="5">
        <v>6</v>
      </c>
      <c r="BT21" s="35" t="s">
        <v>3115</v>
      </c>
      <c r="BU21" s="5">
        <v>5</v>
      </c>
      <c r="BV21" s="5">
        <v>4</v>
      </c>
      <c r="BW21" s="5">
        <v>3</v>
      </c>
      <c r="BX21" s="5">
        <v>3</v>
      </c>
      <c r="BY21" s="5">
        <v>3</v>
      </c>
      <c r="BZ21" s="5">
        <v>3</v>
      </c>
      <c r="CA21" s="5">
        <v>2</v>
      </c>
      <c r="CB21" s="5">
        <v>1</v>
      </c>
      <c r="CC21" s="5">
        <v>1</v>
      </c>
      <c r="CD21" s="5">
        <v>1</v>
      </c>
      <c r="CE21" s="5" t="str">
        <f>""""&amp;$BS$1&amp;"-"&amp;$A21&amp;""" : {
""Capacities"":["&amp;BT21&amp;"],
""MinorSpellsNb"": "&amp;BU21&amp;",
""Locations"": {
""1"":"&amp;BV21&amp;",
""2"":"&amp;BW21&amp;",
""3"":"&amp;BX21&amp;",
""4"":"&amp;BY21&amp;",
""5"":"&amp;BZ21&amp;",
""6"":"&amp;CA21&amp;",
""7"":"&amp;CB21&amp;",
""8"":"&amp;CC21&amp;",
""9"":"&amp;CD21&amp;"}
}"</f>
        <v>"MAGICIAN-19" : {
"Capacities":["Amélioration de caractéristiques"],
"MinorSpellsNb": 5,
"Locations": {
"1":4,
"2":3,
"3":3,
"4":3,
"5":3,
"6":2,
"7":1,
"8":1,
"9":1}
}</v>
      </c>
      <c r="CF21" s="170">
        <v>6</v>
      </c>
      <c r="CG21" s="146" t="s">
        <v>246</v>
      </c>
      <c r="CH21" s="146">
        <v>19</v>
      </c>
      <c r="CI21" s="202">
        <v>9</v>
      </c>
      <c r="CJ21" s="175" t="s">
        <v>3115</v>
      </c>
      <c r="CK21" s="159" t="str">
        <f>""""&amp;$CF$1&amp;"-"&amp;$A21&amp;""" : {
""Capacities"":["&amp;CJ21&amp;"],
""Specials"": "&amp;CH21&amp;",
""BonusAttack"": """&amp;CG21&amp;""",
""ArmourlessSpeed"": "&amp;SUBSTITUTE(CI21,",",".")&amp;"
}"</f>
        <v>"MONK-19" : {
"Capacities":["Amélioration de caractéristiques"],
"Specials": 19,
"BonusAttack": "1d10",
"ArmourlessSpeed": 9
}</v>
      </c>
      <c r="CL21" s="162">
        <v>6</v>
      </c>
      <c r="CM21" s="35" t="s">
        <v>3115</v>
      </c>
      <c r="CN21" s="35">
        <v>9</v>
      </c>
      <c r="CO21" s="35" t="s">
        <v>3417</v>
      </c>
      <c r="CP21" s="5">
        <v>4</v>
      </c>
      <c r="CQ21" s="5">
        <v>3</v>
      </c>
      <c r="CR21" s="5">
        <v>3</v>
      </c>
      <c r="CS21" s="5">
        <v>3</v>
      </c>
      <c r="CT21" s="5">
        <v>2</v>
      </c>
      <c r="CU21" s="166" t="str">
        <f>""""&amp;$CL$1&amp;"-"&amp;$A21&amp;""" : {
""Capacities"":["&amp;CM21&amp;"],
""SpellsNb"": "&amp;CN21&amp;",
""BonusSpellsNb"": """&amp;CO21&amp;""",
""Locations"": {
""1"":"&amp;CP21&amp;",
""2"":"&amp;CQ21&amp;",
""3"":"&amp;CR21&amp;",
""4"":"&amp;CS21&amp;",
""5"":"&amp;CT21&amp;"}
}"</f>
        <v>"PALADIN-19" : {
"Capacities":["Amélioration de caractéristiques"],
"SpellsNb": 9,
"BonusSpellsNb": "CHA",
"Locations": {
"1":4,
"2":3,
"3":3,
"4":3,
"5":2}
}</v>
      </c>
      <c r="CV21" s="5">
        <v>6</v>
      </c>
      <c r="CW21" s="35" t="s">
        <v>3115</v>
      </c>
      <c r="CX21" s="5">
        <v>11</v>
      </c>
      <c r="CY21" s="5">
        <v>4</v>
      </c>
      <c r="CZ21" s="5">
        <v>3</v>
      </c>
      <c r="DA21" s="5">
        <v>3</v>
      </c>
      <c r="DB21" s="5">
        <v>3</v>
      </c>
      <c r="DC21" s="5">
        <v>2</v>
      </c>
      <c r="DD21" s="5" t="str">
        <f>""""&amp;$CV$1&amp;"-"&amp;$A21&amp;""" : {
""Capacities"":["&amp;CW21&amp;"],
""SpellsNb"":"&amp;CX21&amp;",
""Locations"": {
""1"":"&amp;CY21&amp;",
""2"":"&amp;CZ21&amp;",
""3"":"&amp;DA21&amp;",
""4"":"&amp;DB21&amp;",
""5"":"&amp;DC21&amp;"}
}"</f>
        <v>"PROWLER-19" : {
"Capacities":["Amélioration de caractéristiques"],
"SpellsNb":11,
"Locations": {
"1":4,
"2":3,
"3":3,
"4":3,
"5":2}
}</v>
      </c>
      <c r="DE21" s="162">
        <v>6</v>
      </c>
      <c r="DF21" s="5" t="s">
        <v>1140</v>
      </c>
      <c r="DG21" s="35" t="s">
        <v>3115</v>
      </c>
      <c r="DH21" s="121">
        <v>4</v>
      </c>
      <c r="DI21" s="121">
        <v>12</v>
      </c>
      <c r="DJ21" s="121">
        <v>4</v>
      </c>
      <c r="DK21" s="121">
        <v>3</v>
      </c>
      <c r="DL21" s="121">
        <v>3</v>
      </c>
      <c r="DM21" s="121">
        <v>1</v>
      </c>
      <c r="DN21" s="163" t="str">
        <f>""""&amp;$DE$1&amp;"-"&amp;$A21&amp;""" : {
""Capacities"":["&amp;DG21&amp;"],
""BonusAttack"": """&amp;DF21&amp;""",
""MinorSpellsNb"": "&amp;DH21&amp;",
""SpellsNb"": "&amp;DI21&amp;",
""Locations"": {
""1"":"&amp;DJ21&amp;",
""2"":"&amp;DK21&amp;",
""3"":"&amp;DL21&amp;",
""4"":"&amp;DM21&amp;"
}
}"</f>
        <v>"WILY-19" : {
"Capacities":["Amélioration de caractéristiques"],
"BonusAttack": "10d6",
"MinorSpellsNb": 4,
"SpellsNb": 12,
"Locations": {
"1":4,
"2":3,
"3":3,
"4":1
}
}</v>
      </c>
      <c r="DO21" s="5">
        <v>6</v>
      </c>
      <c r="DP21" s="35" t="s">
        <v>3115</v>
      </c>
      <c r="DQ21" s="5">
        <v>4</v>
      </c>
      <c r="DR21" s="5">
        <v>15</v>
      </c>
      <c r="DS21" s="5">
        <v>4</v>
      </c>
      <c r="DT21" s="5">
        <v>5</v>
      </c>
      <c r="DU21" s="5">
        <v>8</v>
      </c>
      <c r="DV21" s="147" t="str">
        <f>""""&amp;$DO$1&amp;"-"&amp;$A21&amp;""" : {
""Capacities"":["&amp;DP21&amp;"],
""MinorSpellsNb"": "&amp;DQ21&amp;",
""SpellsNb"": "&amp;DR21&amp;",
""Locations"": {"""&amp;DT21&amp;""":"&amp;DS21&amp;"},
""Invocations"": "&amp;DU21&amp;"
}"</f>
        <v>"WIZARD-19" : {
"Capacities":["Amélioration de caractéristiques"],
"MinorSpellsNb": 4,
"SpellsNb": 15,
"Locations": {"5":4},
"Invocations": 8
}</v>
      </c>
    </row>
    <row r="22" spans="1:126" ht="15" customHeight="1">
      <c r="A22" s="156">
        <v>20</v>
      </c>
      <c r="B22" s="6">
        <v>6</v>
      </c>
      <c r="C22" s="150" t="s">
        <v>3125</v>
      </c>
      <c r="D22" s="6">
        <v>-1</v>
      </c>
      <c r="E22" s="6">
        <v>4</v>
      </c>
      <c r="F22" s="173" t="str">
        <f t="shared" si="0"/>
        <v>"BARBARIAN-20": {
"Capacities": ["Champion primitif"],
"Specials": -1,
"Damages": 4
}</v>
      </c>
      <c r="G22" s="165">
        <v>6</v>
      </c>
      <c r="H22" s="150" t="s">
        <v>3220</v>
      </c>
      <c r="I22" s="6">
        <v>4</v>
      </c>
      <c r="J22" s="6">
        <v>22</v>
      </c>
      <c r="K22" s="150">
        <v>4</v>
      </c>
      <c r="L22" s="150">
        <v>3</v>
      </c>
      <c r="M22" s="150">
        <v>3</v>
      </c>
      <c r="N22" s="150">
        <v>3</v>
      </c>
      <c r="O22" s="150">
        <v>3</v>
      </c>
      <c r="P22" s="150">
        <v>2</v>
      </c>
      <c r="Q22" s="150">
        <v>2</v>
      </c>
      <c r="R22" s="150">
        <v>1</v>
      </c>
      <c r="S22" s="150">
        <v>1</v>
      </c>
      <c r="T22" s="163" t="str">
        <f t="shared" si="1"/>
        <v>"BARD-20" : {
"Capacities":["Inspiration supérieure"],
"MinorSpellsNb": 4,
"SpellsNb": 22,
"Locations": {
"1":4,
"2":3,
"3":3,
"4":3,
"5":3,
"6":2,
"7":2,
"8":1,
"9":1}
}</v>
      </c>
      <c r="U22" s="6">
        <v>6</v>
      </c>
      <c r="V22" s="150" t="s">
        <v>3212</v>
      </c>
      <c r="W22" s="6">
        <v>5</v>
      </c>
      <c r="X22" s="150">
        <v>4</v>
      </c>
      <c r="Y22" s="150">
        <v>3</v>
      </c>
      <c r="Z22" s="150">
        <v>3</v>
      </c>
      <c r="AA22" s="150">
        <v>3</v>
      </c>
      <c r="AB22" s="150">
        <v>3</v>
      </c>
      <c r="AC22" s="150">
        <v>2</v>
      </c>
      <c r="AD22" s="150">
        <v>2</v>
      </c>
      <c r="AE22" s="150">
        <v>1</v>
      </c>
      <c r="AF22" s="150">
        <v>1</v>
      </c>
      <c r="AG22" s="111" t="str">
        <f t="shared" si="2"/>
        <v>"CLERK-20" : {
"Capacities":["Intervention divine améliorée"],
"MinorSpellsNb": 5,
"Locations": {
"1":4,
"2":3,
"3":3,
"4":3,
"5":3,
"6":2,
"7":2,
"8":1,
"9":1}
}</v>
      </c>
      <c r="AH22" s="165">
        <v>6</v>
      </c>
      <c r="AI22" s="150" t="s">
        <v>3202</v>
      </c>
      <c r="AJ22" s="6">
        <v>4</v>
      </c>
      <c r="AK22" s="150">
        <v>4</v>
      </c>
      <c r="AL22" s="150">
        <v>3</v>
      </c>
      <c r="AM22" s="150">
        <v>3</v>
      </c>
      <c r="AN22" s="150">
        <v>3</v>
      </c>
      <c r="AO22" s="150">
        <v>3</v>
      </c>
      <c r="AP22" s="150">
        <v>2</v>
      </c>
      <c r="AQ22" s="150">
        <v>2</v>
      </c>
      <c r="AR22" s="150">
        <v>1</v>
      </c>
      <c r="AS22" s="150">
        <v>1</v>
      </c>
      <c r="AT22" s="163" t="str">
        <f t="shared" si="3"/>
        <v>"DRUID-20" : {
"Capacities":["Archidruide"],
"MinorSpellsNb": 4,
"Locations": {
"1":4,
"2":3,
"3":3,
"4":3,
"5":3,
"6":2,
"7":2,
"8":1,
"9":1}
}</v>
      </c>
      <c r="AU22" s="6">
        <v>6</v>
      </c>
      <c r="AV22" s="6">
        <v>20</v>
      </c>
      <c r="AW22" s="150" t="s">
        <v>3196</v>
      </c>
      <c r="AX22" s="6">
        <v>6</v>
      </c>
      <c r="AY22" s="6">
        <v>15</v>
      </c>
      <c r="AZ22" s="150">
        <v>4</v>
      </c>
      <c r="BA22" s="150">
        <v>3</v>
      </c>
      <c r="BB22" s="150">
        <v>3</v>
      </c>
      <c r="BC22" s="150">
        <v>3</v>
      </c>
      <c r="BD22" s="150">
        <v>3</v>
      </c>
      <c r="BE22" s="150">
        <v>2</v>
      </c>
      <c r="BF22" s="150">
        <v>2</v>
      </c>
      <c r="BG22" s="150">
        <v>1</v>
      </c>
      <c r="BH22" s="150">
        <v>1</v>
      </c>
      <c r="BI22" s="35" t="str">
        <f t="shared" si="4"/>
        <v>"SORCERER-20" : {
"Capacities":["Restauration magique"],
"MinorSpellsNb": 6,
"SpellsNb": 15,
"Specials": 20,
"Locations": {
"1":4,
"2":3,
"3":3,
"4":3,
"5":3,
"6":2,
"7":2,
"8":1,
"9":1}
}</v>
      </c>
      <c r="BJ22" s="165">
        <v>6</v>
      </c>
      <c r="BK22" s="150" t="s">
        <v>3191</v>
      </c>
      <c r="BL22" s="122">
        <v>3</v>
      </c>
      <c r="BM22" s="122">
        <v>13</v>
      </c>
      <c r="BN22" s="122">
        <v>4</v>
      </c>
      <c r="BO22" s="122">
        <v>3</v>
      </c>
      <c r="BP22" s="122">
        <v>3</v>
      </c>
      <c r="BQ22" s="122">
        <v>1</v>
      </c>
      <c r="BR22" s="163" t="str">
        <f t="shared" si="5"/>
        <v>"WARRIOR-20" : {
"Capacities":["Attaque supplémentaire (3)"],
"MinorSpellsNb": 3,
"SpellsNb": 13,
"Locations": {
"1":4,
"2":3,
"3":3,
"4":1}
}</v>
      </c>
      <c r="BS22" s="6">
        <v>6</v>
      </c>
      <c r="BT22" s="150" t="s">
        <v>3185</v>
      </c>
      <c r="BU22" s="6">
        <v>5</v>
      </c>
      <c r="BV22" s="6">
        <v>4</v>
      </c>
      <c r="BW22" s="6">
        <v>3</v>
      </c>
      <c r="BX22" s="6">
        <v>3</v>
      </c>
      <c r="BY22" s="6">
        <v>3</v>
      </c>
      <c r="BZ22" s="6">
        <v>3</v>
      </c>
      <c r="CA22" s="6">
        <v>2</v>
      </c>
      <c r="CB22" s="6">
        <v>2</v>
      </c>
      <c r="CC22" s="6">
        <v>1</v>
      </c>
      <c r="CD22" s="6">
        <v>1</v>
      </c>
      <c r="CE22" s="5" t="str">
        <f>""""&amp;$BS$1&amp;"-"&amp;$A22&amp;""" : {
""Capacities"":["&amp;BT22&amp;"],
""MinorSpellsNb"": "&amp;BU22&amp;",
""Locations"": {
""1"":"&amp;BV22&amp;",
""2"":"&amp;BW22&amp;",
""3"":"&amp;BX22&amp;",
""4"":"&amp;BY22&amp;",
""5"":"&amp;BZ22&amp;",
""6"":"&amp;CA22&amp;",
""7"":"&amp;CB22&amp;",
""8"":"&amp;CC22&amp;",
""9"":"&amp;CD22&amp;"}
}"</f>
        <v>"MAGICIAN-20" : {
"Capacities":["Sorts de prédilection"],
"MinorSpellsNb": 5,
"Locations": {
"1":4,
"2":3,
"3":3,
"4":3,
"5":3,
"6":2,
"7":2,
"8":1,
"9":1}
}</v>
      </c>
      <c r="CF22" s="172">
        <v>6</v>
      </c>
      <c r="CG22" s="149" t="s">
        <v>246</v>
      </c>
      <c r="CH22" s="149">
        <v>20</v>
      </c>
      <c r="CI22" s="204">
        <v>9</v>
      </c>
      <c r="CJ22" s="177" t="s">
        <v>3180</v>
      </c>
      <c r="CK22" s="159" t="str">
        <f>""""&amp;$CF$1&amp;"-"&amp;$A22&amp;""" : {
""Capacities"":["&amp;CJ22&amp;"],
""Specials"": "&amp;CH22&amp;",
""BonusAttack"": """&amp;CG22&amp;""",
""ArmourlessSpeed"": "&amp;SUBSTITUTE(CI22,",",".")&amp;"
}"</f>
        <v>"MONK-20" : {
"Capacities":["Perfection de l'être"],
"Specials": 20,
"BonusAttack": "1d10",
"ArmourlessSpeed": 9
}</v>
      </c>
      <c r="CL22" s="165">
        <v>6</v>
      </c>
      <c r="CM22" s="150" t="s">
        <v>3163</v>
      </c>
      <c r="CN22" s="150">
        <v>10</v>
      </c>
      <c r="CO22" s="32" t="s">
        <v>3417</v>
      </c>
      <c r="CP22" s="6">
        <v>4</v>
      </c>
      <c r="CQ22" s="6">
        <v>3</v>
      </c>
      <c r="CR22" s="6">
        <v>3</v>
      </c>
      <c r="CS22" s="6">
        <v>3</v>
      </c>
      <c r="CT22" s="6">
        <v>2</v>
      </c>
      <c r="CU22" s="166" t="str">
        <f>""""&amp;$CL$1&amp;"-"&amp;$A22&amp;""" : {
""Capacities"":["&amp;CM22&amp;"],
""SpellsNb"": "&amp;CN22&amp;",
""BonusSpellsNb"": """&amp;CO22&amp;""",
""Locations"": {
""1"":"&amp;CP22&amp;",
""2"":"&amp;CQ22&amp;",
""3"":"&amp;CR22&amp;",
""4"":"&amp;CS22&amp;",
""5"":"&amp;CT22&amp;"}
}"</f>
        <v>"PALADIN-20" : {
"Capacities":["Capacité de serment sacré"],
"SpellsNb": 10,
"BonusSpellsNb": "CHA",
"Locations": {
"1":4,
"2":3,
"3":3,
"4":3,
"5":2}
}</v>
      </c>
      <c r="CV22" s="6">
        <v>6</v>
      </c>
      <c r="CW22" s="150" t="s">
        <v>3158</v>
      </c>
      <c r="CX22" s="6">
        <v>11</v>
      </c>
      <c r="CY22" s="6">
        <v>4</v>
      </c>
      <c r="CZ22" s="6">
        <v>3</v>
      </c>
      <c r="DA22" s="6">
        <v>3</v>
      </c>
      <c r="DB22" s="6">
        <v>3</v>
      </c>
      <c r="DC22" s="6">
        <v>2</v>
      </c>
      <c r="DD22" s="5" t="str">
        <f>""""&amp;$CV$1&amp;"-"&amp;$A22&amp;""" : {
""Capacities"":["&amp;CW22&amp;"],
""SpellsNb"":"&amp;CX22&amp;",
""Locations"": {
""1"":"&amp;CY22&amp;",
""2"":"&amp;CZ22&amp;",
""3"":"&amp;DA22&amp;",
""4"":"&amp;DB22&amp;",
""5"":"&amp;DC22&amp;"}
}"</f>
        <v>"PROWLER-20" : {
"Capacities":["Tueur d'ennemis"],
"SpellsNb":11,
"Locations": {
"1":4,
"2":3,
"3":3,
"4":3,
"5":2}
}</v>
      </c>
      <c r="DE22" s="165">
        <v>6</v>
      </c>
      <c r="DF22" s="6" t="s">
        <v>1140</v>
      </c>
      <c r="DG22" s="150" t="s">
        <v>3147</v>
      </c>
      <c r="DH22" s="122">
        <v>4</v>
      </c>
      <c r="DI22" s="122">
        <v>13</v>
      </c>
      <c r="DJ22" s="122">
        <v>4</v>
      </c>
      <c r="DK22" s="122">
        <v>3</v>
      </c>
      <c r="DL22" s="122">
        <v>3</v>
      </c>
      <c r="DM22" s="122">
        <v>1</v>
      </c>
      <c r="DN22" s="163" t="str">
        <f>""""&amp;$DE$1&amp;"-"&amp;$A22&amp;""" : {
""Capacities"":["&amp;DG22&amp;"],
""BonusAttack"": """&amp;DF22&amp;""",
""MinorSpellsNb"": "&amp;DH22&amp;",
""SpellsNb"": "&amp;DI22&amp;",
""Locations"": {
""1"":"&amp;DJ22&amp;",
""2"":"&amp;DK22&amp;",
""3"":"&amp;DL22&amp;",
""4"":"&amp;DM22&amp;"
}
}"</f>
        <v>"WILY-20" : {
"Capacities":["Coup de chance"],
"BonusAttack": "10d6",
"MinorSpellsNb": 4,
"SpellsNb": 13,
"Locations": {
"1":4,
"2":3,
"3":3,
"4":1
}
}</v>
      </c>
      <c r="DO22" s="6">
        <v>6</v>
      </c>
      <c r="DP22" s="150" t="s">
        <v>3135</v>
      </c>
      <c r="DQ22" s="6">
        <v>4</v>
      </c>
      <c r="DR22" s="6">
        <v>15</v>
      </c>
      <c r="DS22" s="6">
        <v>4</v>
      </c>
      <c r="DT22" s="6">
        <v>5</v>
      </c>
      <c r="DU22" s="6">
        <v>8</v>
      </c>
      <c r="DV22" s="147" t="str">
        <f>""""&amp;$DO$1&amp;"-"&amp;$A22&amp;""" : {
""Capacities"":["&amp;DP22&amp;"],
""MinorSpellsNb"": "&amp;DQ22&amp;",
""SpellsNb"": "&amp;DR22&amp;",
""Locations"": {"""&amp;DT22&amp;""":"&amp;DS22&amp;"},
""Invocations"": "&amp;DU22&amp;"
}"</f>
        <v>"WIZARD-20" : {
"Capacities":["Maître de l'occulte"],
"MinorSpellsNb": 4,
"SpellsNb": 15,
"Locations": {"5":4},
"Invocations": 8
}</v>
      </c>
    </row>
    <row r="23" spans="1:126" ht="15" customHeight="1">
      <c r="CU23" s="291"/>
    </row>
    <row r="24" spans="1:126"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6"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6"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6"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6">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6">
      <c r="B29" t="str">
        <f>CONCATENATE(BR3,",
",BR4,",
",BR5,",
",BR6,",
",BR7,",
",BR8,",
",BR9,",
",BR10,",
",BR11,",
",BR12,",
",BR13,",
",BR14,",
",BR15,",
",BR16,",
",BR17,",
",BR18,",
",BR19,",
",BR20,",
",BR21,",
",BR22)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6">
      <c r="B30" t="str">
        <f>CONCATENATE(CE3,",
",CE4,",
",CE5,",
",CE6,",
",CE7,",
",CE8,",
",CE9,",
",CE10,",
",CE11,",
",CE12,",
",CE13,",
",CE14,",
",CE15,",
",CE16,",
",CE17,",
",CE18,",
",CE19,",
",CE20,",
",CE21,",
",CE22)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6">
      <c r="B31" t="str">
        <f>CONCATENATE(CK3,",
",CK4,",
",CK5,",
",CK6,",
",CK7,",
",CK8,",
",CK9,",
",CK10,",
",CK11,",
",CK12,",
",CK13,",
",CK14,",
",CK15,",
",CK16,",
",CK17,",
",CK18,",
",CK19,",
",CK20,",
",CK21,",
",CK22)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6">
      <c r="B32" t="str">
        <f>CONCATENATE(CU3,",
",CU4,",
",CU5,",
",CU6,",
",CU7,",
",CU8,",
",CU9,",
",CU10,",
",CU11,",
",CU12,",
",CU13,",
",CU14,",
",CU15,",
",CU16,",
",CU17,",
",CU18,",
",CU19,",
",CU20,",
",CU21,",
",CU22)</f>
        <v>"PALADIN-1"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v>
      </c>
    </row>
    <row r="33" spans="2:2">
      <c r="B33" t="str">
        <f>CONCATENATE(DD3,",
",DD4,",
",DD5,",
",DD6,",
",DD7,",
",DD8,",
",DD9,",
",DD10,",
",DD11,",
",DD12,",
",DD13,",
",DD14,",
",DD15,",
",DD16,",
",DD17,",
",DD18,",
",DD19,",
",DD20,",
",DD21,",
",DD22)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CONCATENATE(DN3,",
",DN4,",
",DN5,",
",DN6,",
",DN7,",
",DN8,",
",DN9,",
",DN10,",
",DN11,",
",DN12,",
",DN13,",
",DN14,",
",DN15,",
",DN16,",
",DN17,",
",DN18,",
",DN19,",
",DN20,",
",DN21,",
",DN22)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CONCATENATE(DV3,",
",DV4,",
",DV5,",
",DV6,",
",DV7,",
",DV8,",
",DV9,",
",DV10,",
",DV11,",
",DV12,",
",DV13,",
",DV14,",
",DV15,",
",DV16,",
",DV17,",
",DV18,",
",DV19,",
",DV20,",
",DV21,",
",DV22)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row>
  </sheetData>
  <mergeCells count="12">
    <mergeCell ref="DE1:DG1"/>
    <mergeCell ref="DO1:DU1"/>
    <mergeCell ref="CL1:CT1"/>
    <mergeCell ref="CV1:DC1"/>
    <mergeCell ref="BJ1:BK1"/>
    <mergeCell ref="BS1:CD1"/>
    <mergeCell ref="CF1:CJ1"/>
    <mergeCell ref="AH1:AS1"/>
    <mergeCell ref="G1:S1"/>
    <mergeCell ref="AU1:BH1"/>
    <mergeCell ref="B1:F1"/>
    <mergeCell ref="U1:A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18" activePane="bottomRight" state="frozenSplit"/>
      <selection pane="topRight" activeCell="G1" sqref="G1"/>
      <selection pane="bottomLeft" activeCell="A11" sqref="A11"/>
      <selection pane="bottomRight" activeCell="B48" sqref="B48"/>
    </sheetView>
  </sheetViews>
  <sheetFormatPr baseColWidth="10" defaultRowHeight="15"/>
  <cols>
    <col min="1" max="1" width="31.42578125" customWidth="1"/>
    <col min="2" max="2" width="20.28515625" customWidth="1"/>
    <col min="6" max="6" width="14" customWidth="1"/>
  </cols>
  <sheetData>
    <row r="1" spans="1:112">
      <c r="B1" s="347" t="s">
        <v>0</v>
      </c>
      <c r="C1" s="347"/>
      <c r="D1" s="347"/>
      <c r="E1" s="347"/>
      <c r="F1" s="347"/>
      <c r="G1" s="347"/>
      <c r="H1" s="347"/>
      <c r="I1" s="347"/>
      <c r="J1" s="347"/>
      <c r="K1" s="347"/>
      <c r="L1" s="347"/>
      <c r="M1" s="347"/>
      <c r="N1" s="347"/>
      <c r="O1" s="347"/>
      <c r="P1" s="347"/>
      <c r="Q1" s="347"/>
      <c r="R1" s="347"/>
      <c r="S1" s="347"/>
      <c r="T1" s="347"/>
      <c r="U1" s="347"/>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45"/>
      <c r="AI2" s="345"/>
      <c r="AJ2" s="345"/>
      <c r="AK2" s="345"/>
      <c r="AL2" s="345"/>
      <c r="AM2" s="345"/>
      <c r="AN2" s="345"/>
      <c r="AO2" s="345"/>
      <c r="AP2" s="345"/>
      <c r="AQ2" s="345"/>
      <c r="AR2" s="345"/>
      <c r="AS2" s="345"/>
      <c r="AT2" s="266"/>
      <c r="AU2" s="346"/>
      <c r="AV2" s="346"/>
      <c r="AW2" s="346"/>
      <c r="AX2" s="346"/>
      <c r="AY2" s="346"/>
      <c r="AZ2" s="346"/>
      <c r="BA2" s="346"/>
      <c r="BB2" s="346"/>
      <c r="BC2" s="346"/>
      <c r="BD2" s="346"/>
      <c r="BE2" s="346"/>
      <c r="BF2" s="346"/>
      <c r="BG2" s="346"/>
      <c r="BH2" s="346"/>
      <c r="BI2" s="267"/>
      <c r="BJ2" s="345"/>
      <c r="BK2" s="345"/>
      <c r="BL2" s="266"/>
      <c r="BM2" s="345"/>
      <c r="BN2" s="345"/>
      <c r="BO2" s="345"/>
      <c r="BP2" s="345"/>
      <c r="BQ2" s="345"/>
      <c r="BR2" s="345"/>
      <c r="BS2" s="345"/>
      <c r="BT2" s="345"/>
      <c r="BU2" s="345"/>
      <c r="BV2" s="345"/>
      <c r="BW2" s="345"/>
      <c r="BX2" s="345"/>
      <c r="BY2" s="266"/>
      <c r="BZ2" s="345"/>
      <c r="CA2" s="345"/>
      <c r="CB2" s="345"/>
      <c r="CC2" s="345"/>
      <c r="CD2" s="345"/>
      <c r="CE2" s="266"/>
      <c r="CF2" s="345"/>
      <c r="CG2" s="345"/>
      <c r="CH2" s="345"/>
      <c r="CI2" s="345"/>
      <c r="CJ2" s="345"/>
      <c r="CK2" s="345"/>
      <c r="CL2" s="345"/>
      <c r="CM2" s="266"/>
      <c r="CN2" s="345"/>
      <c r="CO2" s="345"/>
      <c r="CP2" s="345"/>
      <c r="CQ2" s="345"/>
      <c r="CR2" s="345"/>
      <c r="CS2" s="345"/>
      <c r="CT2" s="345"/>
      <c r="CU2" s="345"/>
      <c r="CV2" s="266"/>
      <c r="CW2" s="346"/>
      <c r="CX2" s="346"/>
      <c r="CY2" s="346"/>
      <c r="CZ2" s="267"/>
      <c r="DA2" s="345"/>
      <c r="DB2" s="345"/>
      <c r="DC2" s="345"/>
      <c r="DD2" s="345"/>
      <c r="DE2" s="345"/>
      <c r="DF2" s="345"/>
      <c r="DG2" s="345"/>
      <c r="DH2" s="266"/>
    </row>
    <row r="3" spans="1:112" s="281" customFormat="1" ht="15" customHeight="1">
      <c r="A3" s="279" t="s">
        <v>2994</v>
      </c>
      <c r="B3" s="278"/>
      <c r="C3" s="277"/>
      <c r="D3" s="277" t="s">
        <v>3233</v>
      </c>
      <c r="E3" s="277"/>
      <c r="F3" s="277"/>
      <c r="G3" s="278" t="s">
        <v>3234</v>
      </c>
      <c r="H3" s="277"/>
      <c r="I3" s="277"/>
      <c r="J3" s="277"/>
      <c r="K3" s="277" t="s">
        <v>3235</v>
      </c>
      <c r="L3" s="277"/>
      <c r="M3" s="277"/>
      <c r="N3" s="277"/>
      <c r="O3" s="277" t="s">
        <v>3236</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2995</v>
      </c>
      <c r="B4" s="272"/>
      <c r="C4" s="273"/>
      <c r="D4" s="272" t="s">
        <v>3237</v>
      </c>
      <c r="E4" s="272"/>
      <c r="F4" s="274"/>
      <c r="G4" s="272" t="s">
        <v>3238</v>
      </c>
      <c r="H4" s="273"/>
      <c r="I4" s="272"/>
      <c r="J4" s="272"/>
      <c r="K4" s="273" t="s">
        <v>3239</v>
      </c>
      <c r="L4" s="273"/>
      <c r="M4" s="273"/>
      <c r="N4" s="273"/>
      <c r="O4" s="273" t="s">
        <v>3240</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3002</v>
      </c>
      <c r="B5" s="268"/>
      <c r="C5" s="104"/>
      <c r="D5" s="268" t="s">
        <v>3241</v>
      </c>
      <c r="E5" s="268"/>
      <c r="F5" s="269"/>
      <c r="G5" s="268" t="s">
        <v>3242</v>
      </c>
      <c r="H5" s="104"/>
      <c r="I5" s="268"/>
      <c r="J5" s="268"/>
      <c r="K5" s="104"/>
      <c r="L5" s="104"/>
      <c r="M5" s="104"/>
      <c r="N5" s="104"/>
      <c r="O5" s="104" t="s">
        <v>3243</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2996</v>
      </c>
      <c r="B6" s="268"/>
      <c r="C6" s="104"/>
      <c r="D6" s="268" t="s">
        <v>3244</v>
      </c>
      <c r="E6" s="268"/>
      <c r="F6" s="269"/>
      <c r="G6" s="268" t="s">
        <v>3151</v>
      </c>
      <c r="H6" s="104"/>
      <c r="I6" s="268"/>
      <c r="J6" s="268"/>
      <c r="K6" s="104"/>
      <c r="L6" s="104"/>
      <c r="M6" s="104"/>
      <c r="N6" s="104"/>
      <c r="O6" s="104" t="s">
        <v>3245</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2997</v>
      </c>
      <c r="B7" s="272" t="s">
        <v>3246</v>
      </c>
      <c r="C7" s="273" t="s">
        <v>3247</v>
      </c>
      <c r="D7" s="272"/>
      <c r="E7" s="272"/>
      <c r="F7" s="274"/>
      <c r="G7" s="272" t="s">
        <v>3248</v>
      </c>
      <c r="H7" s="273"/>
      <c r="I7" s="272" t="s">
        <v>3249</v>
      </c>
      <c r="J7" s="272"/>
      <c r="K7" s="273"/>
      <c r="L7" s="273"/>
      <c r="M7" s="273"/>
      <c r="N7" s="273"/>
      <c r="O7" s="273"/>
      <c r="P7" s="273"/>
      <c r="Q7" s="273"/>
      <c r="R7" s="273" t="s">
        <v>3250</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2998</v>
      </c>
      <c r="B8" s="272" t="s">
        <v>3251</v>
      </c>
      <c r="C8" s="273" t="s">
        <v>3252</v>
      </c>
      <c r="D8" s="272"/>
      <c r="E8" s="272"/>
      <c r="F8" s="274"/>
      <c r="G8" s="272" t="s">
        <v>3253</v>
      </c>
      <c r="H8" s="273"/>
      <c r="I8" s="272" t="s">
        <v>3249</v>
      </c>
      <c r="J8" s="272"/>
      <c r="K8" s="273"/>
      <c r="L8" s="273"/>
      <c r="M8" s="273"/>
      <c r="N8" s="273"/>
      <c r="O8" s="273"/>
      <c r="P8" s="273"/>
      <c r="Q8" s="273"/>
      <c r="R8" s="273" t="s">
        <v>3254</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2999</v>
      </c>
      <c r="B9" s="272" t="s">
        <v>3255</v>
      </c>
      <c r="C9" s="273" t="s">
        <v>3256</v>
      </c>
      <c r="D9" s="272"/>
      <c r="E9" s="272"/>
      <c r="F9" s="274"/>
      <c r="G9" s="272" t="s">
        <v>3257</v>
      </c>
      <c r="H9" s="273"/>
      <c r="I9" s="272" t="s">
        <v>3258</v>
      </c>
      <c r="J9" s="272"/>
      <c r="K9" s="273"/>
      <c r="L9" s="273"/>
      <c r="M9" s="273"/>
      <c r="N9" s="273"/>
      <c r="O9" s="273"/>
      <c r="P9" s="273"/>
      <c r="Q9" s="273"/>
      <c r="R9" s="273" t="s">
        <v>3259</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3000</v>
      </c>
      <c r="B10" s="272" t="s">
        <v>3260</v>
      </c>
      <c r="C10" s="273" t="s">
        <v>3261</v>
      </c>
      <c r="D10" s="272"/>
      <c r="E10" s="272"/>
      <c r="F10" s="274"/>
      <c r="G10" s="273" t="s">
        <v>3262</v>
      </c>
      <c r="H10" s="273"/>
      <c r="I10" s="272" t="s">
        <v>3249</v>
      </c>
      <c r="J10" s="272"/>
      <c r="K10" s="273"/>
      <c r="L10" s="273"/>
      <c r="M10" s="273"/>
      <c r="N10" s="273"/>
      <c r="O10" s="273"/>
      <c r="P10" s="273"/>
      <c r="Q10" s="273"/>
      <c r="R10" s="273" t="s">
        <v>3263</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3001</v>
      </c>
      <c r="B11" s="272" t="s">
        <v>3264</v>
      </c>
      <c r="C11" s="273" t="s">
        <v>3265</v>
      </c>
      <c r="D11" s="272"/>
      <c r="E11" s="272"/>
      <c r="F11" s="274"/>
      <c r="G11" s="272" t="s">
        <v>3266</v>
      </c>
      <c r="H11" s="273"/>
      <c r="I11" s="272" t="s">
        <v>3258</v>
      </c>
      <c r="J11" s="272"/>
      <c r="K11" s="273"/>
      <c r="L11" s="273"/>
      <c r="M11" s="273"/>
      <c r="N11" s="273"/>
      <c r="O11" s="273"/>
      <c r="P11" s="273"/>
      <c r="Q11" s="273"/>
      <c r="R11" s="273" t="s">
        <v>3267</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3003</v>
      </c>
      <c r="B12" s="272" t="s">
        <v>3268</v>
      </c>
      <c r="C12" s="273" t="s">
        <v>3269</v>
      </c>
      <c r="D12" s="272"/>
      <c r="E12" s="272"/>
      <c r="F12" s="274"/>
      <c r="G12" s="272" t="s">
        <v>3270</v>
      </c>
      <c r="H12" s="273"/>
      <c r="I12" s="272" t="s">
        <v>3249</v>
      </c>
      <c r="J12" s="272"/>
      <c r="K12" s="273"/>
      <c r="L12" s="273"/>
      <c r="M12" s="273"/>
      <c r="N12" s="273"/>
      <c r="O12" s="273"/>
      <c r="P12" s="273"/>
      <c r="Q12" s="273"/>
      <c r="R12" s="273" t="s">
        <v>3271</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3004</v>
      </c>
      <c r="B13" s="272" t="s">
        <v>3272</v>
      </c>
      <c r="C13" s="273" t="s">
        <v>3273</v>
      </c>
      <c r="D13" s="272"/>
      <c r="E13" s="272"/>
      <c r="F13" s="274"/>
      <c r="G13" s="272" t="s">
        <v>3274</v>
      </c>
      <c r="H13" s="273"/>
      <c r="I13" s="272" t="s">
        <v>3249</v>
      </c>
      <c r="J13" s="272"/>
      <c r="K13" s="273"/>
      <c r="L13" s="273"/>
      <c r="M13" s="273"/>
      <c r="N13" s="273"/>
      <c r="O13" s="273"/>
      <c r="P13" s="273"/>
      <c r="Q13" s="273"/>
      <c r="R13" s="273" t="s">
        <v>3275</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3005</v>
      </c>
      <c r="B14" s="272" t="s">
        <v>3276</v>
      </c>
      <c r="C14" s="273" t="s">
        <v>3277</v>
      </c>
      <c r="D14" s="272"/>
      <c r="E14" s="272"/>
      <c r="F14" s="274"/>
      <c r="G14" s="272" t="s">
        <v>3278</v>
      </c>
      <c r="H14" s="273"/>
      <c r="I14" s="272" t="s">
        <v>3249</v>
      </c>
      <c r="J14" s="272"/>
      <c r="K14" s="273"/>
      <c r="L14" s="273"/>
      <c r="M14" s="273"/>
      <c r="N14" s="273"/>
      <c r="O14" s="273"/>
      <c r="P14" s="273"/>
      <c r="Q14" s="273"/>
      <c r="R14" s="273" t="s">
        <v>3279</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3008</v>
      </c>
      <c r="B15" s="268"/>
      <c r="C15" s="104" t="s">
        <v>3285</v>
      </c>
      <c r="D15" s="268" t="s">
        <v>3286</v>
      </c>
      <c r="E15" s="268"/>
      <c r="F15" s="269"/>
      <c r="G15" s="268" t="s">
        <v>3287</v>
      </c>
      <c r="H15" s="104"/>
      <c r="I15" s="268"/>
      <c r="J15" s="268"/>
      <c r="K15" s="104" t="s">
        <v>3288</v>
      </c>
      <c r="L15" s="104"/>
      <c r="M15" s="104"/>
      <c r="N15" s="104"/>
      <c r="O15" s="104" t="s">
        <v>3289</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3009</v>
      </c>
      <c r="B16" s="268"/>
      <c r="C16" s="104" t="s">
        <v>3281</v>
      </c>
      <c r="D16" s="268"/>
      <c r="E16" s="268"/>
      <c r="F16" s="269"/>
      <c r="G16" s="268" t="s">
        <v>3282</v>
      </c>
      <c r="H16" s="104"/>
      <c r="I16" s="268"/>
      <c r="J16" s="268"/>
      <c r="K16" s="104" t="s">
        <v>3283</v>
      </c>
      <c r="L16" s="104"/>
      <c r="M16" s="104"/>
      <c r="N16" s="104"/>
      <c r="O16" s="104" t="s">
        <v>3284</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3290</v>
      </c>
      <c r="C17" s="273"/>
      <c r="D17" s="272"/>
      <c r="E17" s="272"/>
      <c r="F17" s="274"/>
      <c r="G17" s="272" t="s">
        <v>3291</v>
      </c>
      <c r="H17" s="273"/>
      <c r="I17" s="272"/>
      <c r="J17" s="272"/>
      <c r="K17" s="273"/>
      <c r="L17" s="273"/>
      <c r="M17" s="273"/>
      <c r="N17" s="273"/>
      <c r="O17" s="273" t="s">
        <v>3292</v>
      </c>
      <c r="P17" s="273"/>
      <c r="Q17" s="273"/>
      <c r="R17" s="273"/>
      <c r="S17" s="273" t="s">
        <v>3293</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3012</v>
      </c>
      <c r="B18" s="272" t="s">
        <v>3294</v>
      </c>
      <c r="C18" s="273"/>
      <c r="D18" s="272"/>
      <c r="E18" s="272"/>
      <c r="F18" s="274"/>
      <c r="G18" s="272" t="s">
        <v>3295</v>
      </c>
      <c r="H18" s="273"/>
      <c r="I18" s="272"/>
      <c r="J18" s="272"/>
      <c r="K18" s="273"/>
      <c r="L18" s="273"/>
      <c r="M18" s="273"/>
      <c r="N18" s="273"/>
      <c r="O18" s="273" t="s">
        <v>3296</v>
      </c>
      <c r="P18" s="273"/>
      <c r="Q18" s="273"/>
      <c r="R18" s="273"/>
      <c r="S18" s="273" t="s">
        <v>3297</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3391</v>
      </c>
      <c r="B19" s="268"/>
      <c r="C19" s="104"/>
      <c r="D19" s="268" t="s">
        <v>3397</v>
      </c>
      <c r="E19" s="268"/>
      <c r="F19" s="269"/>
      <c r="G19" s="268"/>
      <c r="H19" s="104" t="s">
        <v>3398</v>
      </c>
      <c r="I19" s="268"/>
      <c r="J19" s="268"/>
      <c r="K19" s="104" t="s">
        <v>3399</v>
      </c>
      <c r="L19" s="104"/>
      <c r="M19" s="104"/>
      <c r="N19" s="104"/>
      <c r="O19" s="104"/>
      <c r="P19" s="104" t="s">
        <v>3400</v>
      </c>
      <c r="Q19" s="104"/>
      <c r="R19" s="104"/>
      <c r="S19" s="104" t="s">
        <v>3401</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3393</v>
      </c>
      <c r="B20" s="268" t="s">
        <v>3406</v>
      </c>
      <c r="C20" s="104"/>
      <c r="D20" s="268" t="s">
        <v>3402</v>
      </c>
      <c r="E20" s="268"/>
      <c r="F20" s="269"/>
      <c r="G20" s="268"/>
      <c r="H20" s="104" t="s">
        <v>3403</v>
      </c>
      <c r="I20" s="268"/>
      <c r="J20" s="268"/>
      <c r="K20" s="104" t="s">
        <v>3404</v>
      </c>
      <c r="L20" s="104"/>
      <c r="M20" s="104"/>
      <c r="N20" s="104"/>
      <c r="O20" s="104"/>
      <c r="P20" s="104" t="s">
        <v>3405</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3394</v>
      </c>
      <c r="B21" s="268"/>
      <c r="C21" s="104"/>
      <c r="D21" s="268" t="s">
        <v>3407</v>
      </c>
      <c r="E21" s="268"/>
      <c r="F21" s="269"/>
      <c r="G21" s="268"/>
      <c r="H21" s="104" t="s">
        <v>3408</v>
      </c>
      <c r="I21" s="268"/>
      <c r="J21" s="268"/>
      <c r="K21" s="104" t="s">
        <v>3409</v>
      </c>
      <c r="L21" s="104"/>
      <c r="M21" s="104"/>
      <c r="N21" s="104"/>
      <c r="O21" s="104"/>
      <c r="P21" s="104" t="s">
        <v>3410</v>
      </c>
      <c r="Q21" s="104"/>
      <c r="R21" s="104"/>
      <c r="S21" s="104" t="s">
        <v>3411</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3105</v>
      </c>
      <c r="B22" s="85"/>
      <c r="C22" s="85" t="s">
        <v>3298</v>
      </c>
      <c r="D22" s="85"/>
      <c r="E22" s="85"/>
      <c r="F22" s="85"/>
      <c r="G22" s="85" t="s">
        <v>3299</v>
      </c>
      <c r="H22" s="85"/>
      <c r="I22" s="85"/>
      <c r="J22" s="85"/>
      <c r="K22" s="85" t="s">
        <v>3300</v>
      </c>
      <c r="L22" s="85"/>
      <c r="M22" s="85"/>
      <c r="N22" s="85"/>
      <c r="O22" s="85" t="s">
        <v>3301</v>
      </c>
      <c r="P22" s="85"/>
      <c r="Q22" s="85"/>
      <c r="R22" s="85"/>
      <c r="S22" s="85"/>
      <c r="T22" s="85"/>
      <c r="U22" s="138"/>
    </row>
    <row r="23" spans="1:112" ht="15" customHeight="1">
      <c r="A23" s="84" t="s">
        <v>3043</v>
      </c>
      <c r="B23" s="85"/>
      <c r="C23" s="85" t="s">
        <v>3302</v>
      </c>
      <c r="D23" s="85"/>
      <c r="E23" s="85"/>
      <c r="F23" s="85"/>
      <c r="G23" s="85" t="s">
        <v>3303</v>
      </c>
      <c r="H23" s="85"/>
      <c r="I23" s="85"/>
      <c r="J23" s="85"/>
      <c r="K23" s="85" t="s">
        <v>3304</v>
      </c>
      <c r="L23" s="85"/>
      <c r="M23" s="85"/>
      <c r="N23" s="85"/>
      <c r="O23" s="85" t="s">
        <v>3305</v>
      </c>
      <c r="P23" s="85"/>
      <c r="Q23" s="85"/>
      <c r="R23" s="85"/>
      <c r="S23" s="85"/>
      <c r="T23" s="85"/>
      <c r="U23" s="138"/>
    </row>
    <row r="24" spans="1:112" ht="15" customHeight="1">
      <c r="A24" s="84" t="s">
        <v>3044</v>
      </c>
      <c r="B24" s="85"/>
      <c r="C24" s="85" t="s">
        <v>3306</v>
      </c>
      <c r="D24" s="85"/>
      <c r="E24" s="85"/>
      <c r="F24" s="85"/>
      <c r="G24" s="85" t="s">
        <v>3307</v>
      </c>
      <c r="H24" s="85"/>
      <c r="I24" s="85"/>
      <c r="J24" s="85"/>
      <c r="K24" s="85" t="s">
        <v>3308</v>
      </c>
      <c r="L24" s="85"/>
      <c r="M24" s="85"/>
      <c r="N24" s="85"/>
      <c r="O24" s="85" t="s">
        <v>3309</v>
      </c>
      <c r="P24" s="85"/>
      <c r="Q24" s="85"/>
      <c r="R24" s="85"/>
      <c r="S24" s="85"/>
      <c r="T24" s="85"/>
      <c r="U24" s="138"/>
    </row>
    <row r="25" spans="1:112" ht="15" customHeight="1">
      <c r="A25" s="84" t="s">
        <v>3045</v>
      </c>
      <c r="B25" s="85"/>
      <c r="C25" s="85" t="s">
        <v>3310</v>
      </c>
      <c r="D25" s="85"/>
      <c r="E25" s="85"/>
      <c r="F25" s="85"/>
      <c r="G25" s="85" t="s">
        <v>3311</v>
      </c>
      <c r="H25" s="85"/>
      <c r="I25" s="85"/>
      <c r="J25" s="85"/>
      <c r="K25" s="85" t="s">
        <v>3312</v>
      </c>
      <c r="L25" s="85"/>
      <c r="M25" s="85"/>
      <c r="N25" s="85"/>
      <c r="O25" s="85" t="s">
        <v>3313</v>
      </c>
      <c r="P25" s="85"/>
      <c r="Q25" s="85"/>
      <c r="R25" s="85"/>
      <c r="S25" s="85"/>
      <c r="T25" s="85"/>
      <c r="U25" s="138"/>
    </row>
    <row r="26" spans="1:112">
      <c r="A26" s="84" t="s">
        <v>3104</v>
      </c>
      <c r="B26" s="85"/>
      <c r="C26" s="85" t="s">
        <v>3314</v>
      </c>
      <c r="D26" s="85"/>
      <c r="E26" s="85"/>
      <c r="F26" s="85"/>
      <c r="G26" s="85" t="s">
        <v>3315</v>
      </c>
      <c r="H26" s="85"/>
      <c r="I26" s="85"/>
      <c r="J26" s="85"/>
      <c r="K26" s="85" t="s">
        <v>3316</v>
      </c>
      <c r="L26" s="85"/>
      <c r="M26" s="85"/>
      <c r="N26" s="85"/>
      <c r="O26" s="85" t="s">
        <v>3317</v>
      </c>
      <c r="P26" s="85"/>
      <c r="Q26" s="85"/>
      <c r="R26" s="85"/>
      <c r="S26" s="85"/>
      <c r="T26" s="85"/>
      <c r="U26" s="138"/>
    </row>
    <row r="27" spans="1:112">
      <c r="A27" s="84" t="s">
        <v>3046</v>
      </c>
      <c r="B27" s="85"/>
      <c r="C27" s="85" t="s">
        <v>3318</v>
      </c>
      <c r="D27" s="85"/>
      <c r="E27" s="85"/>
      <c r="F27" s="85"/>
      <c r="G27" s="85" t="s">
        <v>3319</v>
      </c>
      <c r="H27" s="85"/>
      <c r="I27" s="85"/>
      <c r="J27" s="85"/>
      <c r="K27" s="85" t="s">
        <v>3320</v>
      </c>
      <c r="L27" s="85"/>
      <c r="M27" s="85"/>
      <c r="N27" s="85"/>
      <c r="O27" s="85" t="s">
        <v>3321</v>
      </c>
      <c r="P27" s="85"/>
      <c r="Q27" s="85"/>
      <c r="R27" s="85"/>
      <c r="S27" s="85"/>
      <c r="T27" s="85"/>
      <c r="U27" s="138"/>
    </row>
    <row r="28" spans="1:112">
      <c r="A28" s="84" t="s">
        <v>3047</v>
      </c>
      <c r="B28" s="85"/>
      <c r="C28" s="85" t="s">
        <v>3322</v>
      </c>
      <c r="D28" s="85"/>
      <c r="E28" s="85"/>
      <c r="F28" s="85"/>
      <c r="G28" s="85" t="s">
        <v>3323</v>
      </c>
      <c r="H28" s="85"/>
      <c r="I28" s="85"/>
      <c r="J28" s="85"/>
      <c r="K28" s="85" t="s">
        <v>3324</v>
      </c>
      <c r="L28" s="85"/>
      <c r="M28" s="85"/>
      <c r="N28" s="85"/>
      <c r="O28" s="85" t="s">
        <v>3325</v>
      </c>
      <c r="P28" s="85"/>
      <c r="Q28" s="85"/>
      <c r="R28" s="85"/>
      <c r="S28" s="85"/>
      <c r="T28" s="85"/>
      <c r="U28" s="138"/>
    </row>
    <row r="29" spans="1:112">
      <c r="A29" s="84" t="s">
        <v>3048</v>
      </c>
      <c r="B29" s="85"/>
      <c r="C29" s="85" t="s">
        <v>3326</v>
      </c>
      <c r="D29" s="85"/>
      <c r="E29" s="85"/>
      <c r="F29" s="85"/>
      <c r="G29" s="85" t="s">
        <v>3327</v>
      </c>
      <c r="H29" s="85"/>
      <c r="I29" s="85"/>
      <c r="J29" s="85"/>
      <c r="K29" s="85" t="s">
        <v>3328</v>
      </c>
      <c r="L29" s="85"/>
      <c r="M29" s="85"/>
      <c r="N29" s="85"/>
      <c r="O29" s="85" t="s">
        <v>3329</v>
      </c>
      <c r="P29" s="85"/>
      <c r="Q29" s="85"/>
      <c r="R29" s="85"/>
      <c r="S29" s="85"/>
      <c r="T29" s="85"/>
      <c r="U29" s="138"/>
    </row>
    <row r="30" spans="1:112">
      <c r="A30" s="79" t="s">
        <v>3032</v>
      </c>
      <c r="B30" s="18"/>
      <c r="C30" s="18"/>
      <c r="D30" s="18" t="s">
        <v>3280</v>
      </c>
      <c r="E30" s="18"/>
      <c r="F30" s="18"/>
      <c r="G30" s="18" t="s">
        <v>3222</v>
      </c>
      <c r="H30" s="18"/>
      <c r="I30" s="18"/>
      <c r="J30" s="18"/>
      <c r="K30" s="18"/>
      <c r="L30" s="18" t="s">
        <v>3223</v>
      </c>
      <c r="M30" s="18"/>
      <c r="N30" s="18"/>
      <c r="O30" s="18"/>
      <c r="P30" s="18"/>
      <c r="Q30" s="18"/>
      <c r="R30" s="18" t="s">
        <v>3224</v>
      </c>
      <c r="S30" s="18"/>
      <c r="T30" s="18"/>
      <c r="U30" s="131"/>
    </row>
    <row r="31" spans="1:112">
      <c r="A31" s="79" t="s">
        <v>3033</v>
      </c>
      <c r="B31" s="18"/>
      <c r="C31" s="18"/>
      <c r="D31" s="18" t="s">
        <v>3225</v>
      </c>
      <c r="E31" s="18"/>
      <c r="F31" s="18"/>
      <c r="G31" s="18" t="s">
        <v>3226</v>
      </c>
      <c r="H31" s="18"/>
      <c r="I31" s="18"/>
      <c r="J31" s="18"/>
      <c r="K31" s="18"/>
      <c r="L31" s="18" t="s">
        <v>3227</v>
      </c>
      <c r="M31" s="18"/>
      <c r="N31" s="18"/>
      <c r="O31" s="18"/>
      <c r="P31" s="18"/>
      <c r="Q31" s="18"/>
      <c r="R31" s="18" t="s">
        <v>3228</v>
      </c>
      <c r="S31" s="18"/>
      <c r="T31" s="18"/>
      <c r="U31" s="131"/>
    </row>
    <row r="32" spans="1:112">
      <c r="A32" s="79" t="s">
        <v>3034</v>
      </c>
      <c r="B32" s="18"/>
      <c r="C32" s="18"/>
      <c r="D32" s="18" t="s">
        <v>3231</v>
      </c>
      <c r="E32" s="18"/>
      <c r="F32" s="18"/>
      <c r="G32" s="18" t="s">
        <v>3230</v>
      </c>
      <c r="H32" s="18"/>
      <c r="I32" s="18"/>
      <c r="J32" s="18"/>
      <c r="K32" s="18"/>
      <c r="L32" s="18" t="s">
        <v>3229</v>
      </c>
      <c r="M32" s="18"/>
      <c r="N32" s="18"/>
      <c r="O32" s="18"/>
      <c r="P32" s="18"/>
      <c r="Q32" s="18"/>
      <c r="R32" s="18" t="s">
        <v>3232</v>
      </c>
      <c r="S32" s="18"/>
      <c r="T32" s="18"/>
      <c r="U32" s="131"/>
    </row>
    <row r="33" spans="1:21">
      <c r="A33" s="84" t="s">
        <v>3374</v>
      </c>
      <c r="B33" s="85" t="s">
        <v>3375</v>
      </c>
      <c r="C33" s="85"/>
      <c r="D33" s="85" t="s">
        <v>3376</v>
      </c>
      <c r="E33" s="85"/>
      <c r="F33" s="85"/>
      <c r="G33" s="85"/>
      <c r="H33" s="85" t="s">
        <v>3377</v>
      </c>
      <c r="I33" s="85"/>
      <c r="J33" s="85"/>
      <c r="K33" s="85"/>
      <c r="L33" s="85"/>
      <c r="M33" s="85"/>
      <c r="N33" s="85"/>
      <c r="O33" s="85"/>
      <c r="P33" s="85" t="s">
        <v>3378</v>
      </c>
      <c r="Q33" s="85"/>
      <c r="R33" s="85"/>
      <c r="S33" s="85"/>
      <c r="T33" s="85"/>
      <c r="U33" s="138" t="s">
        <v>3379</v>
      </c>
    </row>
    <row r="34" spans="1:21">
      <c r="A34" s="84" t="s">
        <v>3380</v>
      </c>
      <c r="B34" s="85" t="s">
        <v>3382</v>
      </c>
      <c r="C34" s="85"/>
      <c r="D34" s="85" t="s">
        <v>3376</v>
      </c>
      <c r="E34" s="85"/>
      <c r="F34" s="85"/>
      <c r="G34" s="85"/>
      <c r="H34" s="85" t="s">
        <v>3414</v>
      </c>
      <c r="I34" s="85"/>
      <c r="J34" s="85"/>
      <c r="K34" s="85"/>
      <c r="L34" s="85"/>
      <c r="M34" s="85"/>
      <c r="N34" s="85"/>
      <c r="O34" s="85"/>
      <c r="P34" s="85" t="s">
        <v>3383</v>
      </c>
      <c r="Q34" s="85"/>
      <c r="R34" s="85"/>
      <c r="S34" s="85"/>
      <c r="T34" s="85"/>
      <c r="U34" s="138" t="s">
        <v>3384</v>
      </c>
    </row>
    <row r="35" spans="1:21">
      <c r="A35" s="84" t="s">
        <v>3385</v>
      </c>
      <c r="B35" s="85" t="s">
        <v>3387</v>
      </c>
      <c r="C35" s="85"/>
      <c r="D35" s="85" t="s">
        <v>3376</v>
      </c>
      <c r="E35" s="85"/>
      <c r="F35" s="85"/>
      <c r="G35" s="85"/>
      <c r="H35" s="85" t="s">
        <v>3388</v>
      </c>
      <c r="I35" s="85"/>
      <c r="J35" s="85"/>
      <c r="K35" s="85"/>
      <c r="L35" s="85"/>
      <c r="M35" s="85"/>
      <c r="N35" s="85"/>
      <c r="O35" s="85"/>
      <c r="P35" s="85" t="s">
        <v>3389</v>
      </c>
      <c r="Q35" s="85"/>
      <c r="R35" s="85"/>
      <c r="S35" s="85"/>
      <c r="T35" s="85"/>
      <c r="U35" s="138" t="s">
        <v>3390</v>
      </c>
    </row>
    <row r="36" spans="1:21">
      <c r="A36" s="79" t="s">
        <v>3358</v>
      </c>
      <c r="B36" s="18"/>
      <c r="C36" s="18"/>
      <c r="D36" s="18" t="s">
        <v>3360</v>
      </c>
      <c r="E36" s="18"/>
      <c r="F36" s="18"/>
      <c r="G36" s="18"/>
      <c r="H36" s="18" t="s">
        <v>3361</v>
      </c>
      <c r="I36" s="18"/>
      <c r="J36" s="18"/>
      <c r="K36" s="18"/>
      <c r="L36" s="18" t="s">
        <v>3362</v>
      </c>
      <c r="M36" s="18"/>
      <c r="N36" s="18"/>
      <c r="O36" s="18"/>
      <c r="P36" s="18" t="s">
        <v>3363</v>
      </c>
      <c r="Q36" s="18"/>
      <c r="R36" s="18"/>
      <c r="S36" s="18"/>
      <c r="T36" s="18"/>
      <c r="U36" s="131"/>
    </row>
    <row r="37" spans="1:21">
      <c r="A37" s="79" t="s">
        <v>3364</v>
      </c>
      <c r="B37" s="18"/>
      <c r="C37" s="18"/>
      <c r="D37" s="18" t="s">
        <v>3366</v>
      </c>
      <c r="E37" s="18"/>
      <c r="F37" s="18"/>
      <c r="G37" s="18"/>
      <c r="H37" s="18" t="s">
        <v>3367</v>
      </c>
      <c r="I37" s="18"/>
      <c r="J37" s="18"/>
      <c r="K37" s="18"/>
      <c r="L37" s="18" t="s">
        <v>3368</v>
      </c>
      <c r="M37" s="18"/>
      <c r="N37" s="18"/>
      <c r="O37" s="18"/>
      <c r="P37" s="18" t="s">
        <v>3369</v>
      </c>
      <c r="Q37" s="18"/>
      <c r="R37" s="18"/>
      <c r="S37" s="18"/>
      <c r="T37" s="18"/>
      <c r="U37" s="131"/>
    </row>
    <row r="38" spans="1:21">
      <c r="A38" s="84" t="s">
        <v>3053</v>
      </c>
      <c r="B38" s="85"/>
      <c r="C38" s="85"/>
      <c r="D38" s="85" t="s">
        <v>3330</v>
      </c>
      <c r="E38" s="85"/>
      <c r="F38" s="85"/>
      <c r="G38" s="85"/>
      <c r="H38" s="85"/>
      <c r="I38" s="85"/>
      <c r="J38" s="85" t="s">
        <v>3331</v>
      </c>
      <c r="K38" s="85"/>
      <c r="L38" s="85"/>
      <c r="M38" s="85"/>
      <c r="N38" s="85" t="s">
        <v>3332</v>
      </c>
      <c r="O38" s="85"/>
      <c r="P38" s="85"/>
      <c r="Q38" s="85"/>
      <c r="R38" s="85" t="s">
        <v>3333</v>
      </c>
      <c r="S38" s="85"/>
      <c r="T38" s="85"/>
      <c r="U38" s="138"/>
    </row>
    <row r="39" spans="1:21">
      <c r="A39" s="84" t="s">
        <v>3054</v>
      </c>
      <c r="B39" s="85"/>
      <c r="C39" s="85"/>
      <c r="D39" s="85" t="s">
        <v>3334</v>
      </c>
      <c r="E39" s="85"/>
      <c r="F39" s="85"/>
      <c r="G39" s="85"/>
      <c r="H39" s="85"/>
      <c r="I39" s="85"/>
      <c r="J39" s="85" t="s">
        <v>3335</v>
      </c>
      <c r="K39" s="85"/>
      <c r="L39" s="85"/>
      <c r="M39" s="85"/>
      <c r="N39" s="85" t="s">
        <v>3336</v>
      </c>
      <c r="O39" s="85"/>
      <c r="P39" s="85"/>
      <c r="Q39" s="85"/>
      <c r="R39" s="85" t="s">
        <v>3337</v>
      </c>
      <c r="S39" s="85"/>
      <c r="T39" s="85"/>
      <c r="U39" s="138"/>
    </row>
    <row r="40" spans="1:21">
      <c r="A40" s="84" t="s">
        <v>3055</v>
      </c>
      <c r="B40" s="85"/>
      <c r="C40" s="85"/>
      <c r="D40" s="85" t="s">
        <v>3338</v>
      </c>
      <c r="E40" s="85"/>
      <c r="F40" s="85"/>
      <c r="G40" s="85"/>
      <c r="H40" s="85"/>
      <c r="I40" s="85"/>
      <c r="J40" s="85" t="s">
        <v>3339</v>
      </c>
      <c r="K40" s="85"/>
      <c r="L40" s="85"/>
      <c r="M40" s="85"/>
      <c r="N40" s="85" t="s">
        <v>3340</v>
      </c>
      <c r="O40" s="85"/>
      <c r="P40" s="85"/>
      <c r="Q40" s="85"/>
      <c r="R40" s="85" t="s">
        <v>3341</v>
      </c>
      <c r="S40" s="85"/>
      <c r="T40" s="85"/>
      <c r="U40" s="138"/>
    </row>
    <row r="41" spans="1:21">
      <c r="A41" s="84" t="s">
        <v>3056</v>
      </c>
      <c r="B41" s="85"/>
      <c r="C41" s="85"/>
      <c r="D41" s="85" t="s">
        <v>3342</v>
      </c>
      <c r="E41" s="85"/>
      <c r="F41" s="85"/>
      <c r="G41" s="85"/>
      <c r="H41" s="85"/>
      <c r="I41" s="85"/>
      <c r="J41" s="85" t="s">
        <v>3343</v>
      </c>
      <c r="K41" s="85"/>
      <c r="L41" s="85"/>
      <c r="M41" s="85"/>
      <c r="N41" s="85" t="s">
        <v>3344</v>
      </c>
      <c r="O41" s="85"/>
      <c r="P41" s="85"/>
      <c r="Q41" s="85"/>
      <c r="R41" s="85" t="s">
        <v>3345</v>
      </c>
      <c r="S41" s="85"/>
      <c r="T41" s="85"/>
      <c r="U41" s="138"/>
    </row>
    <row r="42" spans="1:21">
      <c r="A42" s="79" t="s">
        <v>3060</v>
      </c>
      <c r="B42" s="18" t="s">
        <v>3346</v>
      </c>
      <c r="C42" s="18"/>
      <c r="D42" s="18"/>
      <c r="E42" s="18"/>
      <c r="F42" s="18"/>
      <c r="G42" s="18" t="s">
        <v>3347</v>
      </c>
      <c r="H42" s="18"/>
      <c r="I42" s="18"/>
      <c r="J42" s="18"/>
      <c r="K42" s="18" t="s">
        <v>3348</v>
      </c>
      <c r="L42" s="18"/>
      <c r="M42" s="18"/>
      <c r="N42" s="18"/>
      <c r="O42" s="18" t="s">
        <v>3349</v>
      </c>
      <c r="P42" s="18"/>
      <c r="Q42" s="18"/>
      <c r="R42" s="18"/>
      <c r="S42" s="18"/>
      <c r="T42" s="18"/>
      <c r="U42" s="131"/>
    </row>
    <row r="43" spans="1:21">
      <c r="A43" s="79" t="s">
        <v>3061</v>
      </c>
      <c r="B43" s="18" t="s">
        <v>3350</v>
      </c>
      <c r="C43" s="18"/>
      <c r="D43" s="18"/>
      <c r="E43" s="18"/>
      <c r="F43" s="18"/>
      <c r="G43" s="18" t="s">
        <v>3351</v>
      </c>
      <c r="H43" s="18"/>
      <c r="I43" s="18"/>
      <c r="J43" s="18"/>
      <c r="K43" s="18" t="s">
        <v>3352</v>
      </c>
      <c r="L43" s="18"/>
      <c r="M43" s="18"/>
      <c r="N43" s="18"/>
      <c r="O43" s="18" t="s">
        <v>3353</v>
      </c>
      <c r="P43" s="18"/>
      <c r="Q43" s="18"/>
      <c r="R43" s="18"/>
      <c r="S43" s="18"/>
      <c r="T43" s="18"/>
      <c r="U43" s="131"/>
    </row>
    <row r="44" spans="1:21">
      <c r="A44" s="82" t="s">
        <v>3062</v>
      </c>
      <c r="B44" s="83" t="s">
        <v>3354</v>
      </c>
      <c r="C44" s="83"/>
      <c r="D44" s="83"/>
      <c r="E44" s="83"/>
      <c r="F44" s="83"/>
      <c r="G44" s="83" t="s">
        <v>3355</v>
      </c>
      <c r="H44" s="83"/>
      <c r="I44" s="83"/>
      <c r="J44" s="83"/>
      <c r="K44" s="83" t="s">
        <v>3356</v>
      </c>
      <c r="L44" s="83"/>
      <c r="M44" s="83"/>
      <c r="N44" s="83"/>
      <c r="O44" s="83" t="s">
        <v>3357</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zoomScaleNormal="100" workbookViewId="0">
      <pane ySplit="1" topLeftCell="A356" activePane="bottomLeft" state="frozenSplit"/>
      <selection activeCell="D1" sqref="D1"/>
      <selection pane="bottomLeft" activeCell="A365" sqref="A365"/>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93" customWidth="1"/>
  </cols>
  <sheetData>
    <row r="1" spans="1:9">
      <c r="A1" s="198" t="s">
        <v>13</v>
      </c>
      <c r="B1" s="198"/>
      <c r="C1" s="198" t="s">
        <v>1085</v>
      </c>
      <c r="D1" s="198" t="s">
        <v>4039</v>
      </c>
      <c r="E1" s="198" t="s">
        <v>4036</v>
      </c>
      <c r="F1" s="198" t="s">
        <v>4037</v>
      </c>
      <c r="G1" s="198" t="s">
        <v>4038</v>
      </c>
      <c r="H1" s="294" t="s">
        <v>1207</v>
      </c>
    </row>
    <row r="2" spans="1:9">
      <c r="A2" s="193" t="s">
        <v>371</v>
      </c>
      <c r="B2" s="194"/>
      <c r="C2" s="194" t="s">
        <v>1151</v>
      </c>
      <c r="D2" s="194"/>
      <c r="E2" s="194"/>
      <c r="F2" s="194" t="s">
        <v>2950</v>
      </c>
      <c r="G2" s="194"/>
      <c r="H2" s="295" t="s">
        <v>3426</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79" t="s">
        <v>371</v>
      </c>
      <c r="B3" s="18"/>
      <c r="C3" s="18" t="s">
        <v>1128</v>
      </c>
      <c r="D3" s="18" t="s">
        <v>2950</v>
      </c>
      <c r="E3" s="18"/>
      <c r="F3" s="18"/>
      <c r="G3" s="18"/>
      <c r="H3" s="296" t="s">
        <v>4047</v>
      </c>
      <c r="I3" t="str">
        <f>""""&amp;A3&amp;"-"&amp;C3&amp;""":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79" t="s">
        <v>371</v>
      </c>
      <c r="B4" s="18"/>
      <c r="C4" s="18" t="s">
        <v>249</v>
      </c>
      <c r="D4" s="18" t="s">
        <v>2950</v>
      </c>
      <c r="E4" s="18" t="s">
        <v>2950</v>
      </c>
      <c r="F4" s="18"/>
      <c r="G4" s="18"/>
      <c r="H4" s="296" t="s">
        <v>3427</v>
      </c>
      <c r="I4" t="str">
        <f t="shared" ref="I4:I70" si="0">""""&amp;A4&amp;"-"&amp;C4&amp;""":  {
 ""Code"" : """&amp;C4&amp;""",
 ""Class"" : """&amp;A4&amp;""",
 ""Specialisation"" : """&amp;B4&amp;""","
 &amp;IF(ISBLANK(D4),"", """Stats"" : "&amp;D4&amp;",")
 &amp;IF(ISBLANK(E4),"", """Auto"" : "&amp;E4&amp;",")
 &amp;IF(ISBLANK(G4),"", """UseNumber"" : "&amp;G4&amp;",")
 &amp;IF(ISBLANK(F4),"", """Special"" : "&amp;F4&amp;",")&amp;"
 ""Description"" : """&amp;SUBSTITUTE(H4,CHAR(10)," ")&amp;"""
  }"</f>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79" t="s">
        <v>371</v>
      </c>
      <c r="B5" s="18"/>
      <c r="C5" s="18" t="s">
        <v>3428</v>
      </c>
      <c r="D5" s="18"/>
      <c r="E5" s="18"/>
      <c r="F5" s="18"/>
      <c r="G5" s="18"/>
      <c r="H5" s="296" t="s">
        <v>3429</v>
      </c>
      <c r="I5" t="str">
        <f t="shared" si="0"/>
        <v>"BARBARIAN-Attaque téméraire":  {
 "Code" : "Attaque téméraire",
 "Class" : "BARBARIAN",
 "Specialisation" : "",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79" t="s">
        <v>371</v>
      </c>
      <c r="B6" s="18"/>
      <c r="C6" s="18" t="s">
        <v>3430</v>
      </c>
      <c r="D6" s="18"/>
      <c r="E6" s="18"/>
      <c r="F6" s="18"/>
      <c r="G6" s="18"/>
      <c r="H6" s="296" t="s">
        <v>3431</v>
      </c>
      <c r="I6" t="str">
        <f t="shared" si="0"/>
        <v>"BARBARIAN-Sens du danger":  {
 "Code" : "Sens du danger",
 "Class" : "BARBARIAN",
 "Specialisation" : "",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79" t="s">
        <v>371</v>
      </c>
      <c r="B7" s="18"/>
      <c r="C7" s="18" t="s">
        <v>240</v>
      </c>
      <c r="D7" s="18" t="s">
        <v>2950</v>
      </c>
      <c r="E7" s="18"/>
      <c r="F7" s="18"/>
      <c r="G7" s="18"/>
      <c r="H7" s="296" t="s">
        <v>272</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79" t="s">
        <v>371</v>
      </c>
      <c r="B8" s="18"/>
      <c r="C8" s="18" t="s">
        <v>275</v>
      </c>
      <c r="D8" s="18"/>
      <c r="E8" s="18"/>
      <c r="F8" s="18"/>
      <c r="G8" s="18"/>
      <c r="H8" s="296" t="s">
        <v>3432</v>
      </c>
      <c r="I8" t="str">
        <f t="shared" si="0"/>
        <v>"BARBARIAN-Attaque supplémentaire":  {
 "Code" : "Attaque supplémentaire",
 "Class" : "BARBARIAN",
 "Specialisation" : "",
 "Description" : "À partir du niveau 5, vous pouvez attaquer deux fois, au lieu d'une seule, chaque fois que vous réalisez l'action Attaquer durant votre tour."
  }</v>
      </c>
    </row>
    <row r="9" spans="1:9">
      <c r="A9" s="79" t="s">
        <v>371</v>
      </c>
      <c r="B9" s="18"/>
      <c r="C9" s="18" t="s">
        <v>3433</v>
      </c>
      <c r="D9" s="18"/>
      <c r="E9" s="18" t="s">
        <v>2950</v>
      </c>
      <c r="F9" s="18"/>
      <c r="G9" s="18"/>
      <c r="H9" s="356" t="s">
        <v>3434</v>
      </c>
      <c r="I9" t="str">
        <f t="shared" si="0"/>
        <v>"BARBARIAN-Déplacement rapide":  {
 "Code" : "Déplacement rapide",
 "Class" : "BARBARIAN",
 "Specialisation" : "","Auto" : true,
 "Description" : "Au niveau 5, votre vitesse augmente de 3 mètres tant que vous ne portez pas d'armure lourde."
  }</v>
      </c>
    </row>
    <row r="10" spans="1:9">
      <c r="A10" s="79" t="s">
        <v>371</v>
      </c>
      <c r="B10" s="18"/>
      <c r="C10" s="18" t="s">
        <v>3435</v>
      </c>
      <c r="D10" s="18"/>
      <c r="E10" s="18"/>
      <c r="F10" s="18"/>
      <c r="G10" s="18"/>
      <c r="H10" s="296" t="s">
        <v>3436</v>
      </c>
      <c r="I10" t="str">
        <f t="shared" si="0"/>
        <v>"BARBARIAN-Instinct sauvage":  {
 "Code" : "Instinct sauvage",
 "Class" : "BARBARIAN",
 "Specialisation" : "",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79" t="s">
        <v>371</v>
      </c>
      <c r="B11" s="18"/>
      <c r="C11" s="18" t="s">
        <v>3437</v>
      </c>
      <c r="D11" s="18"/>
      <c r="E11" s="18"/>
      <c r="F11" s="18"/>
      <c r="G11" s="18"/>
      <c r="H11" s="296" t="s">
        <v>3438</v>
      </c>
      <c r="I11" t="str">
        <f t="shared" si="0"/>
        <v>"BARBARIAN-Critique brutal":  {
 "Code" : "Critique brutal",
 "Class" : "BARBARIAN",
 "Specialisation" : "",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79" t="s">
        <v>371</v>
      </c>
      <c r="B12" s="18"/>
      <c r="C12" s="18" t="s">
        <v>3439</v>
      </c>
      <c r="D12" s="18"/>
      <c r="E12" s="18"/>
      <c r="F12" s="18"/>
      <c r="G12" s="18"/>
      <c r="H12" s="296" t="s">
        <v>3440</v>
      </c>
      <c r="I12" t="str">
        <f t="shared" si="0"/>
        <v>"BARBARIAN-Rage implacable":  {
 "Code" : "Rage implacable",
 "Class" : "BARBARIAN",
 "Specialisation" : "",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79" t="s">
        <v>371</v>
      </c>
      <c r="B13" s="18"/>
      <c r="C13" s="18" t="s">
        <v>3441</v>
      </c>
      <c r="D13" s="18"/>
      <c r="E13" s="18"/>
      <c r="F13" s="18"/>
      <c r="G13" s="18"/>
      <c r="H13" s="296" t="s">
        <v>3442</v>
      </c>
      <c r="I13" t="str">
        <f t="shared" si="0"/>
        <v>"BARBARIAN-Rage ininterrompue":  {
 "Code" : "Rage ininterrompue",
 "Class" : "BARBARIAN",
 "Specialisation" : "",
 "Description" : "En atteignant le niveau 15, votre rage est si intense qu'elle ne s'arrête prématurément qu'à la condition que vous tombiez inconscient ou que vous choisissiez de l'arrêter."
  }</v>
      </c>
    </row>
    <row r="14" spans="1:9">
      <c r="A14" s="79" t="s">
        <v>371</v>
      </c>
      <c r="B14" s="18"/>
      <c r="C14" s="18" t="s">
        <v>3443</v>
      </c>
      <c r="D14" s="18"/>
      <c r="E14" s="18"/>
      <c r="F14" s="18"/>
      <c r="G14" s="18"/>
      <c r="H14" s="296" t="s">
        <v>3444</v>
      </c>
      <c r="I14" t="str">
        <f t="shared" si="0"/>
        <v>"BARBARIAN-Puissance indomptable":  {
 "Code" : "Puissance indomptable",
 "Class" : "BARBARIAN",
 "Specialisation" : "",
 "Description" : "Au niveau 18, si le résultat d'un de vos jets de Force est inférieur à votre valeur de Force, vous pouvez utiliser votre valeur de Force à la place de votre résultat."
  }</v>
      </c>
    </row>
    <row r="15" spans="1:9">
      <c r="A15" s="314" t="s">
        <v>371</v>
      </c>
      <c r="B15" s="315"/>
      <c r="C15" s="315" t="s">
        <v>3445</v>
      </c>
      <c r="D15" s="315" t="s">
        <v>2950</v>
      </c>
      <c r="E15" s="315"/>
      <c r="F15" s="315"/>
      <c r="G15" s="315"/>
      <c r="H15" s="316" t="s">
        <v>3446</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79" t="s">
        <v>371</v>
      </c>
      <c r="B16" s="18" t="s">
        <v>2994</v>
      </c>
      <c r="C16" s="18" t="s">
        <v>3447</v>
      </c>
      <c r="D16" s="18"/>
      <c r="E16" s="18"/>
      <c r="F16" s="18"/>
      <c r="G16" s="18"/>
      <c r="H16" s="296" t="s">
        <v>3448</v>
      </c>
      <c r="I16" t="str">
        <f t="shared" si="0"/>
        <v>"BARBARIAN-Frénésie":  {
 "Code" : "Frénésie",
 "Class" : "BARBARIAN",
 "Specialisation" : "BERSERKER",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79" t="s">
        <v>371</v>
      </c>
      <c r="B17" s="18" t="s">
        <v>2994</v>
      </c>
      <c r="C17" s="18" t="s">
        <v>3449</v>
      </c>
      <c r="D17" s="18"/>
      <c r="E17" s="18"/>
      <c r="F17" s="18"/>
      <c r="G17" s="18"/>
      <c r="H17" s="296" t="s">
        <v>3450</v>
      </c>
      <c r="I17" t="str">
        <f t="shared" si="0"/>
        <v>"BARBARIAN-Rage inébranlable":  {
 "Code" : "Rage inébranlable",
 "Class" : "BARBARIAN",
 "Specialisation" : "BERSERKER",
 "Description" : "À partir du niveau 6, vous ne pouvez pas être charmé ou effrayé tant que vous êtes en rage. Si vous êtes déjà charmé ou effrayé lorsque vous entrez en rage, l'effet est suspendu le temps de votre rage."
  }</v>
      </c>
    </row>
    <row r="18" spans="1:9">
      <c r="A18" s="79" t="s">
        <v>371</v>
      </c>
      <c r="B18" s="18" t="s">
        <v>2994</v>
      </c>
      <c r="C18" s="18" t="s">
        <v>3451</v>
      </c>
      <c r="D18" s="18"/>
      <c r="E18" s="18"/>
      <c r="F18" s="18"/>
      <c r="G18" s="18"/>
      <c r="H18" s="296" t="s">
        <v>3452</v>
      </c>
      <c r="I18" t="str">
        <f t="shared" si="0"/>
        <v>"BARBARIAN-Présence intimidante":  {
 "Code" : "Présence intimidante",
 "Class" : "BARBARIAN",
 "Specialisation" : "BERSERKER",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314" t="s">
        <v>371</v>
      </c>
      <c r="B19" s="315" t="s">
        <v>2994</v>
      </c>
      <c r="C19" s="315" t="s">
        <v>3453</v>
      </c>
      <c r="D19" s="315"/>
      <c r="E19" s="315"/>
      <c r="F19" s="315"/>
      <c r="G19" s="315"/>
      <c r="H19" s="316" t="s">
        <v>3454</v>
      </c>
      <c r="I19" t="str">
        <f t="shared" si="0"/>
        <v>"BARBARIAN-Représailles":  {
 "Code" : "Représailles",
 "Class" : "BARBARIAN",
 "Specialisation" : "BERSERKER",
 "Description" : "À partir du niveau 14, lorsque vous subissez des dégâts d'une créature située à 1,50 mètre de vous, vous pouvez utiliser votre réaction pour effectuer une attaque au corps à corps avec une arme contre cette créature."
  }</v>
      </c>
    </row>
    <row r="20" spans="1:9">
      <c r="A20" s="79" t="s">
        <v>371</v>
      </c>
      <c r="B20" s="18" t="s">
        <v>2995</v>
      </c>
      <c r="C20" s="18" t="s">
        <v>3455</v>
      </c>
      <c r="D20" s="18"/>
      <c r="E20" s="18"/>
      <c r="F20" s="18"/>
      <c r="G20" s="18"/>
      <c r="H20" s="296" t="s">
        <v>3456</v>
      </c>
      <c r="I20" t="str">
        <f t="shared" si="0"/>
        <v>"BARBARIAN-Quêteur spirituel":  {
 "Code" : "Quêteur spirituel",
 "Class" : "BARBARIAN",
 "Specialisation" : "TOTEM_WARRIOR",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79" t="s">
        <v>371</v>
      </c>
      <c r="B21" s="18" t="s">
        <v>2995</v>
      </c>
      <c r="C21" s="297" t="s">
        <v>3457</v>
      </c>
      <c r="D21" s="297"/>
      <c r="E21" s="297"/>
      <c r="F21" s="297"/>
      <c r="G21" s="297"/>
      <c r="H21" s="296" t="s">
        <v>3458</v>
      </c>
      <c r="I21" t="str">
        <f t="shared" si="0"/>
        <v>"BARBARIAN-Esprit totem":  {
 "Code" : "Esprit totem",
 "Class" : "BARBARIAN",
 "Specialisation" : "TOTEM_WARRIOR",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79" t="s">
        <v>371</v>
      </c>
      <c r="B22" s="18" t="s">
        <v>2995</v>
      </c>
      <c r="C22" s="297" t="s">
        <v>3459</v>
      </c>
      <c r="D22" s="297"/>
      <c r="E22" s="297"/>
      <c r="F22" s="297"/>
      <c r="G22" s="297"/>
      <c r="H22" s="296" t="s">
        <v>3460</v>
      </c>
      <c r="I22" t="str">
        <f t="shared" si="0"/>
        <v>"BARBARIAN-Aspect de la bête":  {
 "Code" : "Aspect de la bête",
 "Class" : "BARBARIAN",
 "Specialisation" : "TOTEM_WARRIOR",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79" t="s">
        <v>371</v>
      </c>
      <c r="B23" s="18" t="s">
        <v>2995</v>
      </c>
      <c r="C23" s="298" t="s">
        <v>3461</v>
      </c>
      <c r="D23" s="298"/>
      <c r="E23" s="298"/>
      <c r="F23" s="298"/>
      <c r="G23" s="298"/>
      <c r="H23" s="299" t="s">
        <v>3462</v>
      </c>
      <c r="I23" t="str">
        <f t="shared" si="0"/>
        <v>"BARBARIAN-Marcheur spirituel":  {
 "Code" : "Marcheur spirituel",
 "Class" : "BARBARIAN",
 "Specialisation" : "TOTEM_WARRIOR",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82" t="s">
        <v>371</v>
      </c>
      <c r="B24" s="83" t="s">
        <v>2995</v>
      </c>
      <c r="C24" s="302" t="s">
        <v>3463</v>
      </c>
      <c r="D24" s="302"/>
      <c r="E24" s="302"/>
      <c r="F24" s="302"/>
      <c r="G24" s="302"/>
      <c r="H24" s="300" t="s">
        <v>3464</v>
      </c>
      <c r="I24" t="str">
        <f t="shared" si="0"/>
        <v>"BARBARIAN-Lien totémique":  {
 "Code" : "Lien totémique",
 "Class" : "BARBARIAN",
 "Specialisation" : "TOTEM_WARRIOR",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93" t="s">
        <v>372</v>
      </c>
      <c r="B25" s="194"/>
      <c r="C25" s="304" t="s">
        <v>3469</v>
      </c>
      <c r="D25" s="304"/>
      <c r="E25" s="304"/>
      <c r="F25" s="304"/>
      <c r="G25" s="304"/>
      <c r="H25" s="295" t="s">
        <v>3470</v>
      </c>
      <c r="I25" t="str">
        <f t="shared" si="0"/>
        <v>"BARD-Inspiration bardique":  {
 "Code" : "Inspiration bardique",
 "Class" : "BARD",
 "Specialisation" : "",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79" t="s">
        <v>372</v>
      </c>
      <c r="B26" s="18"/>
      <c r="C26" s="303" t="s">
        <v>3471</v>
      </c>
      <c r="D26" s="303"/>
      <c r="E26" s="303"/>
      <c r="F26" s="303"/>
      <c r="G26" s="303"/>
      <c r="H26" s="305" t="s">
        <v>3472</v>
      </c>
      <c r="I26" t="str">
        <f t="shared" si="0"/>
        <v>"BARD-Touche-à-tout":  {
 "Code" : "Touche-à-tout",
 "Class" : "BARD",
 "Specialisation" : "",
 "Description" : "À partir du niveau 2, vous pouvez ajouter la moitié de votre bonus de maîtrise (arrondi au chiffre inférieur) à tout jet de caractéristique qui n'applique pas déjà votre bonus de maîtrise."
  }</v>
      </c>
    </row>
    <row r="27" spans="1:9">
      <c r="A27" s="79" t="s">
        <v>372</v>
      </c>
      <c r="B27" s="18"/>
      <c r="C27" s="303" t="s">
        <v>3473</v>
      </c>
      <c r="D27" s="303"/>
      <c r="E27" s="303"/>
      <c r="F27" s="303"/>
      <c r="G27" s="303"/>
      <c r="H27" s="296" t="s">
        <v>3474</v>
      </c>
      <c r="I27" t="str">
        <f t="shared" si="0"/>
        <v>"BARD-Chant de repos":  {
 "Code" : "Chant de repos",
 "Class" : "BARD",
 "Specialisation" : "",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79" t="s">
        <v>372</v>
      </c>
      <c r="B28" s="18"/>
      <c r="C28" s="303" t="s">
        <v>3944</v>
      </c>
      <c r="D28" s="303"/>
      <c r="E28" s="303"/>
      <c r="F28" s="303"/>
      <c r="G28" s="303"/>
      <c r="H28" s="296" t="s">
        <v>3476</v>
      </c>
      <c r="I28" t="str">
        <f t="shared" si="0"/>
        <v>"BARD-Expertise":  {
 "Code" : "Expertise",
 "Class" : "BARD",
 "Specialisation" : "",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79" t="s">
        <v>372</v>
      </c>
      <c r="B29" s="18"/>
      <c r="C29" s="303" t="s">
        <v>3475</v>
      </c>
      <c r="D29" s="303"/>
      <c r="E29" s="303"/>
      <c r="F29" s="303"/>
      <c r="G29" s="303"/>
      <c r="H29" s="305" t="s">
        <v>3476</v>
      </c>
      <c r="I29" t="str">
        <f t="shared" si="0"/>
        <v>"BARD-Collège bardique":  {
 "Code" : "Collège bardique",
 "Class" : "BARD",
 "Specialisation" : "",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79" t="s">
        <v>372</v>
      </c>
      <c r="B30" s="18"/>
      <c r="C30" s="303" t="s">
        <v>240</v>
      </c>
      <c r="D30" s="303" t="s">
        <v>2950</v>
      </c>
      <c r="E30" s="303"/>
      <c r="F30" s="303"/>
      <c r="G30" s="303"/>
      <c r="H30" s="305" t="s">
        <v>272</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79" t="s">
        <v>372</v>
      </c>
      <c r="B31" s="18"/>
      <c r="C31" s="303" t="s">
        <v>3477</v>
      </c>
      <c r="D31" s="303"/>
      <c r="E31" s="303"/>
      <c r="F31" s="303"/>
      <c r="G31" s="303"/>
      <c r="H31" s="305" t="s">
        <v>3478</v>
      </c>
      <c r="I31" t="str">
        <f t="shared" si="0"/>
        <v>"BARD-Source d'inspiration":  {
 "Code" : "Source d'inspiration",
 "Class" : "BARD",
 "Specialisation" : "",
 "Description" : "À partir du niveau 5, vous regagnez vos Inspirations bardiques utilisées lorsque vous terminez un repos court ou long."
  }</v>
      </c>
    </row>
    <row r="32" spans="1:9">
      <c r="A32" s="79" t="s">
        <v>372</v>
      </c>
      <c r="B32" s="18"/>
      <c r="C32" s="303" t="s">
        <v>3479</v>
      </c>
      <c r="D32" s="303"/>
      <c r="E32" s="303"/>
      <c r="F32" s="303"/>
      <c r="G32" s="303"/>
      <c r="H32" s="305" t="s">
        <v>3480</v>
      </c>
      <c r="I32" t="str">
        <f t="shared" si="0"/>
        <v>"BARD-Contre charme":  {
 "Code" : "Contre charme",
 "Class" : "BARD",
 "Specialisation" : "",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79" t="s">
        <v>372</v>
      </c>
      <c r="B33" s="18"/>
      <c r="C33" s="303" t="s">
        <v>3481</v>
      </c>
      <c r="D33" s="303"/>
      <c r="E33" s="303"/>
      <c r="F33" s="303"/>
      <c r="G33" s="303"/>
      <c r="H33" s="296" t="s">
        <v>3482</v>
      </c>
      <c r="I33" t="str">
        <f t="shared" si="0"/>
        <v>"BARD-Secrets magiques":  {
 "Code" : "Secrets magiques",
 "Class" : "BARD",
 "Specialisation" : "",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314" t="s">
        <v>372</v>
      </c>
      <c r="B34" s="315"/>
      <c r="C34" s="317" t="s">
        <v>3483</v>
      </c>
      <c r="D34" s="317"/>
      <c r="E34" s="317"/>
      <c r="F34" s="317"/>
      <c r="G34" s="317"/>
      <c r="H34" s="318" t="s">
        <v>3484</v>
      </c>
      <c r="I34" t="str">
        <f t="shared" si="0"/>
        <v>"BARD-Inspiration supérieure":  {
 "Code" : "Inspiration supérieure",
 "Class" : "BARD",
 "Specialisation" : "",
 "Description" : "Au niveau 20, quand vous jetez l'initiative et n'avez plus d'Inspiration bardique, vous regagnez une utilisation."
  }</v>
      </c>
    </row>
    <row r="35" spans="1:9">
      <c r="A35" s="79" t="s">
        <v>372</v>
      </c>
      <c r="B35" s="18" t="s">
        <v>3002</v>
      </c>
      <c r="C35" s="303" t="s">
        <v>3485</v>
      </c>
      <c r="D35" s="303" t="s">
        <v>2950</v>
      </c>
      <c r="E35" s="303"/>
      <c r="F35" s="303"/>
      <c r="G35" s="303"/>
      <c r="H35" s="306" t="s">
        <v>3486</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79" t="s">
        <v>372</v>
      </c>
      <c r="B36" s="18" t="s">
        <v>3002</v>
      </c>
      <c r="C36" s="303" t="s">
        <v>3487</v>
      </c>
      <c r="D36" s="303"/>
      <c r="E36" s="303"/>
      <c r="F36" s="303"/>
      <c r="G36" s="303"/>
      <c r="H36" s="306" t="s">
        <v>3488</v>
      </c>
      <c r="I36" t="str">
        <f t="shared" si="0"/>
        <v>"BARD-Mots cinglants":  {
 "Code" : "Mots cinglants",
 "Class" : "BARD",
 "Specialisation" : "KNOWLEDGE_SCHOOL",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79" t="s">
        <v>372</v>
      </c>
      <c r="B37" s="18" t="s">
        <v>3002</v>
      </c>
      <c r="C37" s="303" t="s">
        <v>3489</v>
      </c>
      <c r="D37" s="303"/>
      <c r="E37" s="303"/>
      <c r="F37" s="303"/>
      <c r="G37" s="303"/>
      <c r="H37" s="357" t="s">
        <v>3490</v>
      </c>
      <c r="I37" t="str">
        <f t="shared" si="0"/>
        <v>"BARD-Secrets magiques supplémentaires":  {
 "Code" : "Secrets magiques supplémentaires",
 "Class" : "BARD",
 "Specialisation" : "KNOWLEDGE_SCHOOL",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314" t="s">
        <v>372</v>
      </c>
      <c r="B38" s="315" t="s">
        <v>3002</v>
      </c>
      <c r="C38" s="317" t="s">
        <v>3491</v>
      </c>
      <c r="D38" s="317"/>
      <c r="E38" s="317"/>
      <c r="F38" s="317"/>
      <c r="G38" s="317"/>
      <c r="H38" s="318" t="s">
        <v>3492</v>
      </c>
      <c r="I38" t="str">
        <f t="shared" si="0"/>
        <v>"BARD-Compétence hors pair":  {
 "Code" : "Compétence hors pair",
 "Class" : "BARD",
 "Specialisation" : "KNOWLEDGE_SCHOOL",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79" t="s">
        <v>372</v>
      </c>
      <c r="B39" s="18" t="s">
        <v>2996</v>
      </c>
      <c r="C39" s="303" t="s">
        <v>3485</v>
      </c>
      <c r="D39" s="303" t="s">
        <v>2950</v>
      </c>
      <c r="E39" s="303"/>
      <c r="F39" s="303"/>
      <c r="G39" s="303"/>
      <c r="H39" s="306" t="s">
        <v>3493</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79" t="s">
        <v>372</v>
      </c>
      <c r="B40" s="18" t="s">
        <v>2996</v>
      </c>
      <c r="C40" s="303" t="s">
        <v>3494</v>
      </c>
      <c r="D40" s="303"/>
      <c r="E40" s="303"/>
      <c r="F40" s="303"/>
      <c r="G40" s="303"/>
      <c r="H40" s="306" t="s">
        <v>3495</v>
      </c>
      <c r="I40" t="str">
        <f t="shared" si="0"/>
        <v>"BARD-Inspiration martiale":  {
 "Code" : "Inspiration martiale",
 "Class" : "BARD",
 "Specialisation" : "BRAVERY_SCHOOL",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79" t="s">
        <v>372</v>
      </c>
      <c r="B41" s="18" t="s">
        <v>2996</v>
      </c>
      <c r="C41" s="303" t="s">
        <v>275</v>
      </c>
      <c r="D41" s="303"/>
      <c r="E41" s="303"/>
      <c r="F41" s="303"/>
      <c r="G41" s="303"/>
      <c r="H41" s="306" t="s">
        <v>3496</v>
      </c>
      <c r="I41" t="str">
        <f t="shared" si="0"/>
        <v>"BARD-Attaque supplémentaire":  {
 "Code" : "Attaque supplémentaire",
 "Class" : "BARD",
 "Specialisation" : "BRAVERY_SCHOOL",
 "Description" : "À partir de niveau 6, vous pouvez attaquer deux fois, au lieu d'une seule, chaque fois que vous réalisez l’action Attaquer durant votre tour."
  }</v>
      </c>
    </row>
    <row r="42" spans="1:9">
      <c r="A42" s="82" t="s">
        <v>372</v>
      </c>
      <c r="B42" s="83" t="s">
        <v>2996</v>
      </c>
      <c r="C42" s="307" t="s">
        <v>3497</v>
      </c>
      <c r="D42" s="307"/>
      <c r="E42" s="307"/>
      <c r="F42" s="307"/>
      <c r="G42" s="307"/>
      <c r="H42" s="308" t="s">
        <v>3498</v>
      </c>
      <c r="I42" t="str">
        <f t="shared" si="0"/>
        <v>"BARD-Magie de combat":  {
 "Code" : "Magie de combat",
 "Class" : "BARD",
 "Specialisation" : "BRAVERY_SCHOOL",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309" t="s">
        <v>373</v>
      </c>
      <c r="B43" s="194"/>
      <c r="C43" s="304" t="s">
        <v>4043</v>
      </c>
      <c r="D43" s="304"/>
      <c r="E43" s="304"/>
      <c r="F43" s="304"/>
      <c r="G43" s="304"/>
      <c r="H43" s="295" t="s">
        <v>4044</v>
      </c>
      <c r="I43" t="str">
        <f t="shared" si="0"/>
        <v>"CLERK-Canalisation d’énergie divine":  {
 "Code" : "Canalisation d’énergie divine",
 "Class" : "CLERK",
 "Specialisation" : "",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106" t="s">
        <v>373</v>
      </c>
      <c r="B44" s="18"/>
      <c r="C44" s="303" t="s">
        <v>3507</v>
      </c>
      <c r="D44" s="303"/>
      <c r="E44" s="303"/>
      <c r="F44" s="303"/>
      <c r="G44" s="303"/>
      <c r="H44" s="296" t="s">
        <v>3508</v>
      </c>
      <c r="I44" t="str">
        <f t="shared" si="0"/>
        <v>"CLERK-Canalisation d’énergie divine : renvoi des morts-vivants":  {
 "Code" : "Canalisation d’énergie divine : renvoi des morts-vivants",
 "Class" : "CLERK",
 "Specialisation" : "",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106" t="s">
        <v>373</v>
      </c>
      <c r="B45" s="18"/>
      <c r="C45" s="303" t="s">
        <v>2970</v>
      </c>
      <c r="D45" s="303" t="s">
        <v>2950</v>
      </c>
      <c r="E45" s="303"/>
      <c r="F45" s="303"/>
      <c r="G45" s="303"/>
      <c r="H45" s="296" t="s">
        <v>4046</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106" t="s">
        <v>373</v>
      </c>
      <c r="B46" s="18"/>
      <c r="C46" s="303" t="s">
        <v>240</v>
      </c>
      <c r="D46" s="303" t="s">
        <v>2950</v>
      </c>
      <c r="E46" s="303"/>
      <c r="F46" s="303"/>
      <c r="G46" s="303"/>
      <c r="H46" s="305" t="s">
        <v>272</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106" t="s">
        <v>373</v>
      </c>
      <c r="B47" s="18"/>
      <c r="C47" s="303" t="s">
        <v>3509</v>
      </c>
      <c r="D47" s="303"/>
      <c r="E47" s="303"/>
      <c r="F47" s="303"/>
      <c r="G47" s="303"/>
      <c r="H47" s="296" t="s">
        <v>3510</v>
      </c>
      <c r="I47" t="str">
        <f t="shared" si="0"/>
        <v>"CLERK-Destruction des morts-vivants":  {
 "Code" : "Destruction des morts-vivants",
 "Class" : "CLERK",
 "Specialisation" : "",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319" t="s">
        <v>373</v>
      </c>
      <c r="B48" s="315"/>
      <c r="C48" s="317" t="s">
        <v>3511</v>
      </c>
      <c r="D48" s="317"/>
      <c r="E48" s="317"/>
      <c r="F48" s="317"/>
      <c r="G48" s="317"/>
      <c r="H48" s="316" t="s">
        <v>3512</v>
      </c>
      <c r="I48" t="str">
        <f t="shared" si="0"/>
        <v>"CLERK-Intervention divine":  {
 "Code" : "Intervention divine",
 "Class" : "CLERK",
 "Specialisation" : "",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106" t="s">
        <v>373</v>
      </c>
      <c r="B49" s="86" t="s">
        <v>2997</v>
      </c>
      <c r="C49" s="303" t="s">
        <v>3513</v>
      </c>
      <c r="D49" s="303"/>
      <c r="E49" s="303"/>
      <c r="F49" s="303"/>
      <c r="G49" s="303"/>
      <c r="H49" s="306" t="s">
        <v>3514</v>
      </c>
      <c r="I49" t="str">
        <f t="shared" si="0"/>
        <v>"CLERK-Bénédiction de l'escroc":  {
 "Code" : "Bénédiction de l'escroc",
 "Class" : "CLERK",
 "Specialisation" : "DECEPTION_FIELD",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106" t="s">
        <v>373</v>
      </c>
      <c r="B50" s="86" t="s">
        <v>2997</v>
      </c>
      <c r="C50" s="303" t="s">
        <v>3515</v>
      </c>
      <c r="D50" s="303"/>
      <c r="E50" s="303"/>
      <c r="F50" s="303"/>
      <c r="G50" s="303"/>
      <c r="H50" s="306" t="s">
        <v>3516</v>
      </c>
      <c r="I50" t="str">
        <f t="shared" si="0"/>
        <v>"CLERK-Canalisation d’énergie divine : invocation de duplicata":  {
 "Code" : "Canalisation d’énergie divine : invocation de duplicata",
 "Class" : "CLERK",
 "Specialisation" : "DECEPTION_FIELD",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106" t="s">
        <v>373</v>
      </c>
      <c r="B51" s="86" t="s">
        <v>2997</v>
      </c>
      <c r="C51" s="303" t="s">
        <v>3517</v>
      </c>
      <c r="D51" s="303"/>
      <c r="E51" s="303"/>
      <c r="F51" s="303"/>
      <c r="G51" s="303"/>
      <c r="H51" s="306" t="s">
        <v>3518</v>
      </c>
      <c r="I51" t="str">
        <f t="shared" si="0"/>
        <v>"CLERK-Canalisation d’énergie divine : linceul d'ombre":  {
 "Code" : "Canalisation d’énergie divine : linceul d'ombre",
 "Class" : "CLERK",
 "Specialisation" : "DECEPTION_FIELD",
 "Description" : "À partir du niveau 6, vous pouvez utiliser votre Canalisation d'énergie divine pour disparaître. Par une action, vous devenez invisible jusqu'à la fin de votre prochain tour. Vous redevenez visible si vous attaquez ou lancez un sort."
  }</v>
      </c>
    </row>
    <row r="52" spans="1:9">
      <c r="A52" s="106" t="s">
        <v>373</v>
      </c>
      <c r="B52" s="86" t="s">
        <v>2997</v>
      </c>
      <c r="C52" s="303" t="s">
        <v>3519</v>
      </c>
      <c r="D52" s="303"/>
      <c r="E52" s="303"/>
      <c r="F52" s="303"/>
      <c r="G52" s="303"/>
      <c r="H52" s="306" t="s">
        <v>3520</v>
      </c>
      <c r="I52" t="str">
        <f t="shared" si="0"/>
        <v>"CLERK-Frappe divine":  {
 "Code" : "Frappe divine",
 "Class" : "CLERK",
 "Specialisation" : "DECEPTION_FIELD",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319" t="s">
        <v>373</v>
      </c>
      <c r="B53" s="320" t="s">
        <v>2997</v>
      </c>
      <c r="C53" s="317" t="s">
        <v>3521</v>
      </c>
      <c r="D53" s="317"/>
      <c r="E53" s="317"/>
      <c r="F53" s="317"/>
      <c r="G53" s="317"/>
      <c r="H53" s="318" t="s">
        <v>3522</v>
      </c>
      <c r="I53" t="str">
        <f t="shared" si="0"/>
        <v>"CLERK-Duplicata amélioré":  {
 "Code" : "Duplicata amélioré",
 "Class" : "CLERK",
 "Specialisation" : "DECEPTION_FIELD",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106" t="s">
        <v>373</v>
      </c>
      <c r="B54" s="86" t="s">
        <v>2998</v>
      </c>
      <c r="C54" s="303" t="s">
        <v>3485</v>
      </c>
      <c r="D54" s="303" t="s">
        <v>2950</v>
      </c>
      <c r="E54" s="303"/>
      <c r="F54" s="303"/>
      <c r="G54" s="303"/>
      <c r="H54" s="306" t="s">
        <v>3523</v>
      </c>
      <c r="I54" t="str">
        <f t="shared" si="0"/>
        <v>"CLERK-Maîtrises supplémentaires":  {
 "Code" : "Maîtrises supplémentaires",
 "Class" : "CLERK",
 "Specialisation" : "WAR_FIELD","Stats" : true,
 "Description" : "Au niveau 1, vous gagnez la maîtrise des armes de guerres et des armures lourdes."
  }</v>
      </c>
    </row>
    <row r="55" spans="1:9">
      <c r="A55" s="106" t="s">
        <v>373</v>
      </c>
      <c r="B55" s="86" t="s">
        <v>2998</v>
      </c>
      <c r="C55" s="303" t="s">
        <v>3524</v>
      </c>
      <c r="D55" s="303"/>
      <c r="E55" s="303"/>
      <c r="F55" s="303"/>
      <c r="G55" s="303"/>
      <c r="H55" s="306" t="s">
        <v>3525</v>
      </c>
      <c r="I55" t="str">
        <f t="shared" si="0"/>
        <v>"CLERK-Prêtre de guerre":  {
 "Code" : "Prêtre de guerre",
 "Class" : "CLERK",
 "Specialisation" : "WAR_FIELD",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106" t="s">
        <v>373</v>
      </c>
      <c r="B56" s="86" t="s">
        <v>2998</v>
      </c>
      <c r="C56" s="303" t="s">
        <v>3526</v>
      </c>
      <c r="D56" s="303"/>
      <c r="E56" s="303"/>
      <c r="F56" s="303"/>
      <c r="G56" s="303"/>
      <c r="H56" s="306" t="s">
        <v>3527</v>
      </c>
      <c r="I56" t="str">
        <f t="shared" si="0"/>
        <v>"CLERK-Canalisation d’énergie divine : frappe guidée":  {
 "Code" : "Canalisation d’énergie divine : frappe guidée",
 "Class" : "CLERK",
 "Specialisation" : "WAR_FIELD",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106" t="s">
        <v>373</v>
      </c>
      <c r="B57" s="86" t="s">
        <v>2998</v>
      </c>
      <c r="C57" s="303" t="s">
        <v>3528</v>
      </c>
      <c r="D57" s="303"/>
      <c r="E57" s="303"/>
      <c r="F57" s="303"/>
      <c r="G57" s="303"/>
      <c r="H57" s="306" t="s">
        <v>3529</v>
      </c>
      <c r="I57" t="str">
        <f t="shared" si="0"/>
        <v>"CLERK-Canalisation d’énergie divine : bénédiction du dieu de la guerre":  {
 "Code" : "Canalisation d’énergie divine : bénédiction du dieu de la guerre",
 "Class" : "CLERK",
 "Specialisation" : "WAR_FIELD",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106" t="s">
        <v>373</v>
      </c>
      <c r="B58" s="86" t="s">
        <v>2998</v>
      </c>
      <c r="C58" s="303" t="s">
        <v>3519</v>
      </c>
      <c r="D58" s="303"/>
      <c r="E58" s="303"/>
      <c r="F58" s="303"/>
      <c r="G58" s="303"/>
      <c r="H58" s="306" t="s">
        <v>3530</v>
      </c>
      <c r="I58" t="str">
        <f t="shared" si="0"/>
        <v>"CLERK-Frappe divine":  {
 "Code" : "Frappe divine",
 "Class" : "CLERK",
 "Specialisation" : "WAR_FIELD",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319" t="s">
        <v>373</v>
      </c>
      <c r="B59" s="320" t="s">
        <v>2998</v>
      </c>
      <c r="C59" s="317" t="s">
        <v>3531</v>
      </c>
      <c r="D59" s="317"/>
      <c r="E59" s="317"/>
      <c r="F59" s="317"/>
      <c r="G59" s="317"/>
      <c r="H59" s="318" t="s">
        <v>3532</v>
      </c>
      <c r="I59" t="str">
        <f t="shared" si="0"/>
        <v>"CLERK-Avatar de bataille":  {
 "Code" : "Avatar de bataille",
 "Class" : "CLERK",
 "Specialisation" : "WAR_FIELD",
 "Description" : "Au niveau 17, vous obtenez la résistance aux dégâts contondants, perforants et tranchants de toute arme non magique."
  }</v>
      </c>
    </row>
    <row r="60" spans="1:9">
      <c r="A60" s="106" t="s">
        <v>373</v>
      </c>
      <c r="B60" s="86" t="s">
        <v>2999</v>
      </c>
      <c r="C60" s="303" t="s">
        <v>3533</v>
      </c>
      <c r="D60" s="303" t="s">
        <v>2950</v>
      </c>
      <c r="E60" s="303"/>
      <c r="F60" s="303"/>
      <c r="G60" s="303"/>
      <c r="H60" s="357" t="s">
        <v>3534</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106" t="s">
        <v>373</v>
      </c>
      <c r="B61" s="86" t="s">
        <v>2999</v>
      </c>
      <c r="C61" s="303" t="s">
        <v>3535</v>
      </c>
      <c r="D61" s="303"/>
      <c r="E61" s="303"/>
      <c r="F61" s="303"/>
      <c r="G61" s="303"/>
      <c r="H61" s="306" t="s">
        <v>3536</v>
      </c>
      <c r="I61" t="str">
        <f t="shared" si="0"/>
        <v>"CLERK-Illumination protectrice":  {
 "Code" : "Illumination protectrice",
 "Class" : "CLERK",
 "Specialisation" : "LIGHT_FIELD",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106" t="s">
        <v>373</v>
      </c>
      <c r="B62" s="86" t="s">
        <v>2999</v>
      </c>
      <c r="C62" s="303" t="s">
        <v>3537</v>
      </c>
      <c r="D62" s="303"/>
      <c r="E62" s="303"/>
      <c r="F62" s="303"/>
      <c r="G62" s="303"/>
      <c r="H62" s="306" t="s">
        <v>3538</v>
      </c>
      <c r="I62" t="str">
        <f t="shared" si="0"/>
        <v>"CLERK-Canalisation d’énergie divine : radiance de l'aube":  {
 "Code" : "Canalisation d’énergie divine : radiance de l'aube",
 "Class" : "CLERK",
 "Specialisation" : "LIGHT_FIELD",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106" t="s">
        <v>373</v>
      </c>
      <c r="B63" s="86" t="s">
        <v>2999</v>
      </c>
      <c r="C63" s="303" t="s">
        <v>3539</v>
      </c>
      <c r="D63" s="303"/>
      <c r="E63" s="303"/>
      <c r="F63" s="303"/>
      <c r="G63" s="303"/>
      <c r="H63" s="306" t="s">
        <v>3540</v>
      </c>
      <c r="I63" t="str">
        <f t="shared" si="0"/>
        <v>"CLERK-Illumination améliorée":  {
 "Code" : "Illumination améliorée",
 "Class" : "CLERK",
 "Specialisation" : "LIGHT_FIELD",
 "Description" : "À partir du niveau 6, vous pouvez également utiliser votre capacité de Illumination protectrice quand une créature que vous pouvez voir et située à 9 mètres ou moins de vous attaque une créature autre que vous-même."
  }</v>
      </c>
    </row>
    <row r="64" spans="1:9">
      <c r="A64" s="106" t="s">
        <v>373</v>
      </c>
      <c r="B64" s="86" t="s">
        <v>2999</v>
      </c>
      <c r="C64" s="303" t="s">
        <v>3541</v>
      </c>
      <c r="D64" s="303"/>
      <c r="E64" s="303"/>
      <c r="F64" s="303"/>
      <c r="G64" s="303"/>
      <c r="H64" s="306" t="s">
        <v>3542</v>
      </c>
      <c r="I64" t="str">
        <f t="shared" si="0"/>
        <v>"CLERK-Incantation puissante":  {
 "Code" : "Incantation puissante",
 "Class" : "CLERK",
 "Specialisation" : "LIGHT_FIELD",
 "Description" : "À partir du niveau 8, vous ajoutez votre modificateur de Sagesse aux dégâts que vous infligez avec n'importe quel sort mineur de clerc."
  }</v>
      </c>
    </row>
    <row r="65" spans="1:9">
      <c r="A65" s="319" t="s">
        <v>373</v>
      </c>
      <c r="B65" s="320" t="s">
        <v>2999</v>
      </c>
      <c r="C65" s="317" t="s">
        <v>3543</v>
      </c>
      <c r="D65" s="317"/>
      <c r="E65" s="317"/>
      <c r="F65" s="317"/>
      <c r="G65" s="317"/>
      <c r="H65" s="318" t="s">
        <v>3544</v>
      </c>
      <c r="I65" t="str">
        <f t="shared" si="0"/>
        <v>"CLERK-Halo de lumière":  {
 "Code" : "Halo de lumière",
 "Class" : "CLERK",
 "Specialisation" : "LIGHT_FIELD",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106" t="s">
        <v>373</v>
      </c>
      <c r="B66" s="86" t="s">
        <v>3000</v>
      </c>
      <c r="C66" s="303" t="s">
        <v>3545</v>
      </c>
      <c r="D66" s="303" t="s">
        <v>2950</v>
      </c>
      <c r="E66" s="303"/>
      <c r="F66" s="303"/>
      <c r="G66" s="303"/>
      <c r="H66" s="357" t="s">
        <v>3546</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106" t="s">
        <v>373</v>
      </c>
      <c r="B67" s="86" t="s">
        <v>3000</v>
      </c>
      <c r="C67" s="303" t="s">
        <v>3547</v>
      </c>
      <c r="D67" s="303" t="s">
        <v>2950</v>
      </c>
      <c r="E67" s="303"/>
      <c r="F67" s="303"/>
      <c r="G67" s="303"/>
      <c r="H67" s="306" t="s">
        <v>3548</v>
      </c>
      <c r="I67" t="str">
        <f t="shared" si="0"/>
        <v>"CLERK-Maîtrise supplémentaire":  {
 "Code" : "Maîtrise supplémentaire",
 "Class" : "CLERK",
 "Specialisation" : "NATURE_FIELD","Stats" : true,
 "Description" : "Au niveau 1 également, vous gagnez la maîtrise des armures lourdes."
  }</v>
      </c>
    </row>
    <row r="68" spans="1:9">
      <c r="A68" s="106" t="s">
        <v>373</v>
      </c>
      <c r="B68" s="86" t="s">
        <v>3000</v>
      </c>
      <c r="C68" s="303" t="s">
        <v>3549</v>
      </c>
      <c r="D68" s="303"/>
      <c r="E68" s="303"/>
      <c r="F68" s="303"/>
      <c r="G68" s="303"/>
      <c r="H68" s="306" t="s">
        <v>3550</v>
      </c>
      <c r="I68" t="str">
        <f t="shared" si="0"/>
        <v>"CLERK-Canalisation d’énergie divine : charme des animaux et des plantes":  {
 "Code" : "Canalisation d’énergie divine : charme des animaux et des plantes",
 "Class" : "CLERK",
 "Specialisation" : "NATURE_FIELD",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106" t="s">
        <v>373</v>
      </c>
      <c r="B69" s="86" t="s">
        <v>3000</v>
      </c>
      <c r="C69" s="303" t="s">
        <v>3551</v>
      </c>
      <c r="D69" s="303"/>
      <c r="E69" s="303"/>
      <c r="F69" s="303"/>
      <c r="G69" s="303"/>
      <c r="H69" s="306" t="s">
        <v>3552</v>
      </c>
      <c r="I69" t="str">
        <f t="shared" si="0"/>
        <v>"CLERK-Atténuation des éléments":  {
 "Code" : "Atténuation des éléments",
 "Class" : "CLERK",
 "Specialisation" : "NATURE_FIELD",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106" t="s">
        <v>373</v>
      </c>
      <c r="B70" s="86" t="s">
        <v>3000</v>
      </c>
      <c r="C70" s="303" t="s">
        <v>3519</v>
      </c>
      <c r="D70" s="303"/>
      <c r="E70" s="303"/>
      <c r="F70" s="303"/>
      <c r="G70" s="303"/>
      <c r="H70" s="306" t="s">
        <v>3553</v>
      </c>
      <c r="I70" t="str">
        <f t="shared" si="0"/>
        <v>"CLERK-Frappe divine":  {
 "Code" : "Frappe divine",
 "Class" : "CLERK",
 "Specialisation" : "NATURE_FIELD",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319" t="s">
        <v>373</v>
      </c>
      <c r="B71" s="320" t="s">
        <v>3000</v>
      </c>
      <c r="C71" s="317" t="s">
        <v>3554</v>
      </c>
      <c r="D71" s="317"/>
      <c r="E71" s="317"/>
      <c r="F71" s="317"/>
      <c r="G71" s="317"/>
      <c r="H71" s="318" t="s">
        <v>3555</v>
      </c>
      <c r="I71" t="str">
        <f t="shared" ref="I71:I140" si="1">""""&amp;A71&amp;"-"&amp;C71&amp;""":  {
 ""Code"" : """&amp;C71&amp;""",
 ""Class"" : """&amp;A71&amp;""",
 ""Specialisation"" : """&amp;B71&amp;""","
 &amp;IF(ISBLANK(D71),"", """Stats"" : "&amp;D71&amp;",")
 &amp;IF(ISBLANK(E71),"", """Auto"" : "&amp;E71&amp;",")
 &amp;IF(ISBLANK(G71),"", """UseNumber"" : "&amp;G71&amp;",")
 &amp;IF(ISBLANK(F71),"", """Special"" : "&amp;F71&amp;",")&amp;"
 ""Description"" : """&amp;SUBSTITUTE(H71,CHAR(10)," ")&amp;"""
  }"</f>
        <v>"CLERK-Maître de la nature":  {
 "Code" : "Maître de la nature",
 "Class" : "CLERK",
 "Specialisation" : "NATURE_FIELD",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106" t="s">
        <v>373</v>
      </c>
      <c r="B72" s="86" t="s">
        <v>3001</v>
      </c>
      <c r="C72" s="303" t="s">
        <v>3556</v>
      </c>
      <c r="D72" s="303" t="s">
        <v>2950</v>
      </c>
      <c r="E72" s="303"/>
      <c r="F72" s="303"/>
      <c r="G72" s="303"/>
      <c r="H72" s="306" t="s">
        <v>3557</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106" t="s">
        <v>373</v>
      </c>
      <c r="B73" s="86" t="s">
        <v>3001</v>
      </c>
      <c r="C73" s="303" t="s">
        <v>3558</v>
      </c>
      <c r="D73" s="303"/>
      <c r="E73" s="303"/>
      <c r="F73" s="303"/>
      <c r="G73" s="303"/>
      <c r="H73" s="306" t="s">
        <v>3559</v>
      </c>
      <c r="I73" t="str">
        <f t="shared" si="1"/>
        <v>"CLERK-Canalisation d’énergie divine : connaissances du passé":  {
 "Code" : "Canalisation d’énergie divine : connaissances du passé",
 "Class" : "CLERK",
 "Specialisation" : "KNOWLEDGE_FIELD",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106" t="s">
        <v>373</v>
      </c>
      <c r="B74" s="86" t="s">
        <v>3001</v>
      </c>
      <c r="C74" s="303" t="s">
        <v>3560</v>
      </c>
      <c r="D74" s="303"/>
      <c r="E74" s="303"/>
      <c r="F74" s="303"/>
      <c r="G74" s="303"/>
      <c r="H74" s="306" t="s">
        <v>3561</v>
      </c>
      <c r="I74" t="str">
        <f t="shared" si="1"/>
        <v>"CLERK-Canalisation d’énergie divine : lecture des pensées":  {
 "Code" : "Canalisation d’énergie divine : lecture des pensées",
 "Class" : "CLERK",
 "Specialisation" : "KNOWLEDGE_FIELD",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106" t="s">
        <v>373</v>
      </c>
      <c r="B75" s="86" t="s">
        <v>3001</v>
      </c>
      <c r="C75" s="303" t="s">
        <v>3541</v>
      </c>
      <c r="D75" s="303"/>
      <c r="E75" s="303"/>
      <c r="F75" s="303"/>
      <c r="G75" s="303"/>
      <c r="H75" s="306" t="s">
        <v>3562</v>
      </c>
      <c r="I75" t="str">
        <f t="shared" si="1"/>
        <v>"CLERK-Incantation puissante":  {
 "Code" : "Incantation puissante",
 "Class" : "CLERK",
 "Specialisation" : "KNOWLEDGE_FIELD",
 "Description" : "À partir du niveau 8, vous ajoutez votre modificateur de Sagesse aux dégâts que vous infligez avec tous sorts mineurs de clerc."
  }</v>
      </c>
    </row>
    <row r="76" spans="1:9">
      <c r="A76" s="319" t="s">
        <v>373</v>
      </c>
      <c r="B76" s="320" t="s">
        <v>3001</v>
      </c>
      <c r="C76" s="321" t="s">
        <v>3563</v>
      </c>
      <c r="D76" s="321"/>
      <c r="E76" s="321"/>
      <c r="F76" s="321"/>
      <c r="G76" s="321"/>
      <c r="H76" s="316" t="s">
        <v>3564</v>
      </c>
      <c r="I76" t="str">
        <f t="shared" si="1"/>
        <v>"CLERK-Visions du passé":  {
 "Code" : "Visions du passé",
 "Class" : "CLERK",
 "Specialisation" : "KNOWLEDGE_FIELD",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106" t="s">
        <v>373</v>
      </c>
      <c r="B77" s="86" t="s">
        <v>3003</v>
      </c>
      <c r="C77" s="303" t="s">
        <v>3485</v>
      </c>
      <c r="D77" s="303" t="s">
        <v>2950</v>
      </c>
      <c r="E77" s="303"/>
      <c r="F77" s="303"/>
      <c r="G77" s="303"/>
      <c r="H77" s="306" t="s">
        <v>3523</v>
      </c>
      <c r="I77" t="str">
        <f t="shared" si="1"/>
        <v>"CLERK-Maîtrises supplémentaires":  {
 "Code" : "Maîtrises supplémentaires",
 "Class" : "CLERK",
 "Specialisation" : "STORM_FIELD","Stats" : true,
 "Description" : "Au niveau 1, vous gagnez la maîtrise des armes de guerres et des armures lourdes."
  }</v>
      </c>
    </row>
    <row r="78" spans="1:9">
      <c r="A78" s="106" t="s">
        <v>373</v>
      </c>
      <c r="B78" s="86" t="s">
        <v>3003</v>
      </c>
      <c r="C78" s="303" t="s">
        <v>3565</v>
      </c>
      <c r="D78" s="303"/>
      <c r="E78" s="303"/>
      <c r="F78" s="303"/>
      <c r="G78" s="303"/>
      <c r="H78" s="306" t="s">
        <v>3566</v>
      </c>
      <c r="I78" t="str">
        <f t="shared" si="1"/>
        <v>"CLERK-Fureur de l'ouragan":  {
 "Code" : "Fureur de l'ouragan",
 "Class" : "CLERK",
 "Specialisation" : "STORM_FIELD",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106" t="s">
        <v>373</v>
      </c>
      <c r="B79" s="86" t="s">
        <v>3003</v>
      </c>
      <c r="C79" s="303" t="s">
        <v>3567</v>
      </c>
      <c r="D79" s="303"/>
      <c r="E79" s="303"/>
      <c r="F79" s="303"/>
      <c r="G79" s="303"/>
      <c r="H79" s="306" t="s">
        <v>3568</v>
      </c>
      <c r="I79" t="str">
        <f t="shared" si="1"/>
        <v>"CLERK-Canalisation d’énergie divine : colère destructrice":  {
 "Code" : "Canalisation d’énergie divine : colère destructrice",
 "Class" : "CLERK",
 "Specialisation" : "STORM_FIELD",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106" t="s">
        <v>373</v>
      </c>
      <c r="B80" s="86" t="s">
        <v>3003</v>
      </c>
      <c r="C80" s="303" t="s">
        <v>3569</v>
      </c>
      <c r="D80" s="303"/>
      <c r="E80" s="303"/>
      <c r="F80" s="303"/>
      <c r="G80" s="303"/>
      <c r="H80" s="306" t="s">
        <v>3570</v>
      </c>
      <c r="I80" t="str">
        <f t="shared" si="1"/>
        <v>"CLERK-Frappe de l'éclair":  {
 "Code" : "Frappe de l'éclair",
 "Class" : "CLERK",
 "Specialisation" : "STORM_FIELD",
 "Description" : "Au niveau 6, lorsque vous infligez des dégâts de foudre à une créature de taille G ou inférieure, vous pouvez également la repousser à 3 mètres de vous."
  }</v>
      </c>
    </row>
    <row r="81" spans="1:9">
      <c r="A81" s="106" t="s">
        <v>373</v>
      </c>
      <c r="B81" s="86" t="s">
        <v>3003</v>
      </c>
      <c r="C81" s="303" t="s">
        <v>3519</v>
      </c>
      <c r="D81" s="303"/>
      <c r="E81" s="303"/>
      <c r="F81" s="303"/>
      <c r="G81" s="303"/>
      <c r="H81" s="306" t="s">
        <v>3571</v>
      </c>
      <c r="I81" t="str">
        <f t="shared" si="1"/>
        <v>"CLERK-Frappe divine":  {
 "Code" : "Frappe divine",
 "Class" : "CLERK",
 "Specialisation" : "STORM_FIELD",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319" t="s">
        <v>373</v>
      </c>
      <c r="B82" s="320" t="s">
        <v>3003</v>
      </c>
      <c r="C82" s="317" t="s">
        <v>3572</v>
      </c>
      <c r="D82" s="317"/>
      <c r="E82" s="317"/>
      <c r="F82" s="317"/>
      <c r="G82" s="317"/>
      <c r="H82" s="318" t="s">
        <v>3573</v>
      </c>
      <c r="I82" t="str">
        <f t="shared" si="1"/>
        <v>"CLERK-Fils de la tempête":  {
 "Code" : "Fils de la tempête",
 "Class" : "CLERK",
 "Specialisation" : "STORM_FIELD",
 "Description" : "Au niveau 17, vous obtenez une vitesse de vol égale à votre vitesse de déplacement tant que vous n’êtes ni sous terre, ni dans un intérieur."
  }</v>
      </c>
    </row>
    <row r="83" spans="1:9">
      <c r="A83" s="106" t="s">
        <v>373</v>
      </c>
      <c r="B83" s="86" t="s">
        <v>3004</v>
      </c>
      <c r="C83" s="303" t="s">
        <v>3547</v>
      </c>
      <c r="D83" s="303" t="s">
        <v>2950</v>
      </c>
      <c r="E83" s="303"/>
      <c r="F83" s="303"/>
      <c r="G83" s="303"/>
      <c r="H83" s="306" t="s">
        <v>3574</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106" t="s">
        <v>373</v>
      </c>
      <c r="B84" s="86" t="s">
        <v>3004</v>
      </c>
      <c r="C84" s="303" t="s">
        <v>3575</v>
      </c>
      <c r="D84" s="303"/>
      <c r="E84" s="303"/>
      <c r="F84" s="303"/>
      <c r="G84" s="303"/>
      <c r="H84" s="306" t="s">
        <v>3576</v>
      </c>
      <c r="I84" t="str">
        <f t="shared" si="1"/>
        <v>"CLERK-Disciple de la vie":  {
 "Code" : "Disciple de la vie",
 "Class" : "CLERK",
 "Specialisation" : "LIFE_FIELD",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106" t="s">
        <v>373</v>
      </c>
      <c r="B85" s="86" t="s">
        <v>3004</v>
      </c>
      <c r="C85" s="303" t="s">
        <v>3577</v>
      </c>
      <c r="D85" s="303"/>
      <c r="E85" s="303"/>
      <c r="F85" s="303"/>
      <c r="G85" s="303"/>
      <c r="H85" s="306" t="s">
        <v>3578</v>
      </c>
      <c r="I85" t="str">
        <f t="shared" si="1"/>
        <v>"CLERK-Canalisation d’énergie divine : préservation de la vie":  {
 "Code" : "Canalisation d’énergie divine : préservation de la vie",
 "Class" : "CLERK",
 "Specialisation" : "LIFE_FIELD",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106" t="s">
        <v>373</v>
      </c>
      <c r="B86" s="86" t="s">
        <v>3004</v>
      </c>
      <c r="C86" s="303" t="s">
        <v>3579</v>
      </c>
      <c r="D86" s="303"/>
      <c r="E86" s="303"/>
      <c r="F86" s="303"/>
      <c r="G86" s="303"/>
      <c r="H86" s="306" t="s">
        <v>3580</v>
      </c>
      <c r="I86" t="str">
        <f t="shared" si="1"/>
        <v>"CLERK-Guérisseur béni":  {
 "Code" : "Guérisseur béni",
 "Class" : "CLERK",
 "Specialisation" : "LIFE_FIELD",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106" t="s">
        <v>373</v>
      </c>
      <c r="B87" s="86" t="s">
        <v>3004</v>
      </c>
      <c r="C87" s="303" t="s">
        <v>3519</v>
      </c>
      <c r="D87" s="303"/>
      <c r="E87" s="303"/>
      <c r="F87" s="303"/>
      <c r="G87" s="303"/>
      <c r="H87" s="306" t="s">
        <v>3581</v>
      </c>
      <c r="I87" t="str">
        <f t="shared" si="1"/>
        <v>"CLERK-Frappe divine":  {
 "Code" : "Frappe divine",
 "Class" : "CLERK",
 "Specialisation" : "LIFE_FIELD",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319" t="s">
        <v>373</v>
      </c>
      <c r="B88" s="320" t="s">
        <v>3004</v>
      </c>
      <c r="C88" s="317" t="s">
        <v>3582</v>
      </c>
      <c r="D88" s="317"/>
      <c r="E88" s="317"/>
      <c r="F88" s="317"/>
      <c r="G88" s="317"/>
      <c r="H88" s="318" t="s">
        <v>3583</v>
      </c>
      <c r="I88" t="str">
        <f t="shared" si="1"/>
        <v>"CLERK-Guérison suprême":  {
 "Code" : "Guérison suprême",
 "Class" : "CLERK",
 "Specialisation" : "LIFE_FIELD",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106" t="s">
        <v>373</v>
      </c>
      <c r="B89" s="86" t="s">
        <v>3005</v>
      </c>
      <c r="C89" s="303" t="s">
        <v>3547</v>
      </c>
      <c r="D89" s="303" t="s">
        <v>2950</v>
      </c>
      <c r="E89" s="303"/>
      <c r="F89" s="303"/>
      <c r="G89" s="303"/>
      <c r="H89" s="306" t="s">
        <v>3584</v>
      </c>
      <c r="I89" t="str">
        <f t="shared" si="1"/>
        <v>"CLERK-Maîtrise supplémentaire":  {
 "Code" : "Maîtrise supplémentaire",
 "Class" : "CLERK",
 "Specialisation" : "FORGE_FIELD","Stats" : true,
 "Description" : "Au niveau 1, vous gagnez la maîtrise des armures lourdes et des outils de forgeron."
  }</v>
      </c>
    </row>
    <row r="90" spans="1:9">
      <c r="A90" s="106" t="s">
        <v>373</v>
      </c>
      <c r="B90" s="86" t="s">
        <v>3005</v>
      </c>
      <c r="C90" s="303" t="s">
        <v>3585</v>
      </c>
      <c r="D90" s="303"/>
      <c r="E90" s="303"/>
      <c r="F90" s="303"/>
      <c r="G90" s="303"/>
      <c r="H90" s="306" t="s">
        <v>3586</v>
      </c>
      <c r="I90" t="str">
        <f t="shared" si="1"/>
        <v>"CLERK-Bénédiction de la forge":  {
 "Code" : "Bénédiction de la forge",
 "Class" : "CLERK",
 "Specialisation" : "FORGE_FIELD",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106" t="s">
        <v>373</v>
      </c>
      <c r="B91" s="86" t="s">
        <v>3005</v>
      </c>
      <c r="C91" s="303" t="s">
        <v>3587</v>
      </c>
      <c r="D91" s="303"/>
      <c r="E91" s="303"/>
      <c r="F91" s="303"/>
      <c r="G91" s="303"/>
      <c r="H91" s="296" t="s">
        <v>3588</v>
      </c>
      <c r="I91" t="str">
        <f t="shared" si="1"/>
        <v>"CLERK-Canalisation d'énergie divine : bénédiction de l'artisan":  {
 "Code" : "Canalisation d'énergie divine : bénédiction de l'artisan",
 "Class" : "CLERK",
 "Specialisation" : "FORGE_FIELD",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106" t="s">
        <v>373</v>
      </c>
      <c r="B92" s="86" t="s">
        <v>3005</v>
      </c>
      <c r="C92" s="303" t="s">
        <v>3589</v>
      </c>
      <c r="D92" s="303"/>
      <c r="E92" s="303"/>
      <c r="F92" s="303"/>
      <c r="G92" s="303"/>
      <c r="H92" s="296" t="s">
        <v>3590</v>
      </c>
      <c r="I92" t="str">
        <f t="shared" si="1"/>
        <v>"CLERK-Âme de la forge":  {
 "Code" : "Âme de la forge",
 "Class" : "CLERK",
 "Specialisation" : "FORGE_FIELD",
 "Description" : "À partir du niveau 6, votre maîtrise de la forge vous octroie un certain nombre de capacités :  Vous gagnez la résistance aux dégâts de feu Vous gagnez un bonus de +1 à la CA lorsque vous portez une armure lourde"
  }</v>
      </c>
    </row>
    <row r="93" spans="1:9">
      <c r="A93" s="106" t="s">
        <v>373</v>
      </c>
      <c r="B93" s="86" t="s">
        <v>3005</v>
      </c>
      <c r="C93" s="303" t="s">
        <v>3519</v>
      </c>
      <c r="D93" s="303"/>
      <c r="E93" s="303"/>
      <c r="F93" s="303"/>
      <c r="G93" s="303"/>
      <c r="H93" s="306" t="s">
        <v>3591</v>
      </c>
      <c r="I93" t="str">
        <f t="shared" si="1"/>
        <v>"CLERK-Frappe divine":  {
 "Code" : "Frappe divine",
 "Class" : "CLERK",
 "Specialisation" : "FORGE_FIELD",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212" t="s">
        <v>373</v>
      </c>
      <c r="B94" s="215" t="s">
        <v>3005</v>
      </c>
      <c r="C94" s="307" t="s">
        <v>3592</v>
      </c>
      <c r="D94" s="307"/>
      <c r="E94" s="307"/>
      <c r="F94" s="307"/>
      <c r="G94" s="307"/>
      <c r="H94" s="300" t="s">
        <v>3593</v>
      </c>
      <c r="I94" t="str">
        <f t="shared" si="1"/>
        <v>"CLERK-Saint de la forge et du feu":  {
 "Code" : "Saint de la forge et du feu",
 "Class" : "CLERK",
 "Specialisation" : "FORGE_FIELD",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309" t="s">
        <v>374</v>
      </c>
      <c r="B95" s="194"/>
      <c r="C95" s="304" t="s">
        <v>3621</v>
      </c>
      <c r="D95" s="304"/>
      <c r="E95" s="304"/>
      <c r="F95" s="304"/>
      <c r="G95" s="304"/>
      <c r="H95" s="295" t="s">
        <v>3622</v>
      </c>
      <c r="I95" t="str">
        <f t="shared" si="1"/>
        <v>"DRUID-Forme sauvage":  {
 "Code" : "Forme sauvage",
 "Class" : "DRUID",
 "Specialisation" : "",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106" t="s">
        <v>374</v>
      </c>
      <c r="B96" s="18"/>
      <c r="C96" s="303" t="s">
        <v>4048</v>
      </c>
      <c r="D96" s="303" t="s">
        <v>2950</v>
      </c>
      <c r="E96" s="303"/>
      <c r="F96" s="303"/>
      <c r="G96" s="303"/>
      <c r="H96" s="296" t="s">
        <v>4049</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106" t="s">
        <v>374</v>
      </c>
      <c r="B97" s="18"/>
      <c r="C97" s="303" t="s">
        <v>2971</v>
      </c>
      <c r="D97" s="303" t="s">
        <v>2950</v>
      </c>
      <c r="E97" s="303"/>
      <c r="F97" s="303"/>
      <c r="G97" s="303"/>
      <c r="H97" s="296" t="s">
        <v>4050</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106" t="s">
        <v>374</v>
      </c>
      <c r="B98" s="18"/>
      <c r="C98" s="303" t="s">
        <v>240</v>
      </c>
      <c r="D98" s="303" t="s">
        <v>2950</v>
      </c>
      <c r="E98" s="303"/>
      <c r="F98" s="303"/>
      <c r="G98" s="303"/>
      <c r="H98" s="305" t="s">
        <v>272</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106" t="s">
        <v>374</v>
      </c>
      <c r="B99" s="18"/>
      <c r="C99" s="303" t="s">
        <v>245</v>
      </c>
      <c r="D99" s="303"/>
      <c r="E99" s="303"/>
      <c r="F99" s="303"/>
      <c r="G99" s="303"/>
      <c r="H99" s="305" t="s">
        <v>3623</v>
      </c>
      <c r="I99" t="str">
        <f t="shared" si="1"/>
        <v>"DRUID-Jeunesse éternelle":  {
 "Code" : "Jeunesse éternelle",
 "Class" : "DRUID",
 "Specialisation" : "",
 "Description" : "Parvenu au niveau 18, La magie primordiale qui vous parcourt ralentit le vieillissement de votre corps. Vous ne prenez qu'un an d'âge toutes les dix années écoulées."
  }</v>
      </c>
    </row>
    <row r="100" spans="1:9">
      <c r="A100" s="106" t="s">
        <v>374</v>
      </c>
      <c r="B100" s="18"/>
      <c r="C100" s="303" t="s">
        <v>3624</v>
      </c>
      <c r="D100" s="303"/>
      <c r="E100" s="303"/>
      <c r="F100" s="303"/>
      <c r="G100" s="303"/>
      <c r="H100" s="305" t="s">
        <v>3625</v>
      </c>
      <c r="I100" t="str">
        <f t="shared" si="1"/>
        <v>"DRUID-Incantation animale":  {
 "Code" : "Incantation animale",
 "Class" : "DRUID",
 "Specialisation" : "",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319" t="s">
        <v>374</v>
      </c>
      <c r="B101" s="315"/>
      <c r="C101" s="317" t="s">
        <v>3626</v>
      </c>
      <c r="D101" s="317"/>
      <c r="E101" s="317"/>
      <c r="F101" s="317"/>
      <c r="G101" s="317"/>
      <c r="H101" s="322" t="s">
        <v>3627</v>
      </c>
      <c r="I101" t="str">
        <f t="shared" si="1"/>
        <v>"DRUID-Archidruide":  {
 "Code" : "Archidruide",
 "Class" : "DRUID",
 "Specialisation" : "",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106" t="s">
        <v>374</v>
      </c>
      <c r="B102" s="18" t="s">
        <v>3009</v>
      </c>
      <c r="C102" s="303" t="s">
        <v>3628</v>
      </c>
      <c r="D102" s="303"/>
      <c r="E102" s="303"/>
      <c r="F102" s="303"/>
      <c r="G102" s="303"/>
      <c r="H102" s="306" t="s">
        <v>3629</v>
      </c>
      <c r="I102" t="str">
        <f t="shared" si="1"/>
        <v>"DRUID-Forme sauvage de combat":  {
 "Code" : "Forme sauvage de combat",
 "Class" : "DRUID",
 "Specialisation" : "MOON_GROUP",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106" t="s">
        <v>374</v>
      </c>
      <c r="B103" s="18" t="s">
        <v>3009</v>
      </c>
      <c r="C103" s="303" t="s">
        <v>3630</v>
      </c>
      <c r="D103" s="303"/>
      <c r="E103" s="303"/>
      <c r="F103" s="303"/>
      <c r="G103" s="303"/>
      <c r="H103" s="296" t="s">
        <v>3631</v>
      </c>
      <c r="I103" t="str">
        <f t="shared" si="1"/>
        <v>"DRUID-Formes du cercle":  {
 "Code" : "Formes du cercle",
 "Class" : "DRUID",
 "Specialisation" : "MOON_GROUP",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106" t="s">
        <v>374</v>
      </c>
      <c r="B104" s="18" t="s">
        <v>3009</v>
      </c>
      <c r="C104" s="303" t="s">
        <v>3632</v>
      </c>
      <c r="D104" s="303"/>
      <c r="E104" s="303"/>
      <c r="F104" s="303"/>
      <c r="G104" s="303"/>
      <c r="H104" s="306" t="s">
        <v>3633</v>
      </c>
      <c r="I104" t="str">
        <f t="shared" si="1"/>
        <v>"DRUID-Frappe primitive":  {
 "Code" : "Frappe primitive",
 "Class" : "DRUID",
 "Specialisation" : "MOON_GROUP",
 "Description" : "À partir du niveau 6, vos attaques sous forme animale comptent comme des attaques magiques pour ce qui est de surmonter la résistance et l'immunité aux attaques et dégâts non magiques."
  }</v>
      </c>
    </row>
    <row r="105" spans="1:9">
      <c r="A105" s="106" t="s">
        <v>374</v>
      </c>
      <c r="B105" s="18" t="s">
        <v>3009</v>
      </c>
      <c r="C105" s="303" t="s">
        <v>3634</v>
      </c>
      <c r="D105" s="303"/>
      <c r="E105" s="303"/>
      <c r="F105" s="303"/>
      <c r="G105" s="303"/>
      <c r="H105" s="306" t="s">
        <v>3635</v>
      </c>
      <c r="I105" t="str">
        <f t="shared" si="1"/>
        <v>"DRUID-Forme sauvage élémentaire":  {
 "Code" : "Forme sauvage élémentaire",
 "Class" : "DRUID",
 "Specialisation" : "MOON_GROUP",
 "Description" : "Au niveau 10, vous pouvez dépenser deux utilisations de Forme sauvage en même temps pour vous transformer en un élémentaire de l'air, de l'eau, de la terre ou du feu."
  }</v>
      </c>
    </row>
    <row r="106" spans="1:9">
      <c r="A106" s="319" t="s">
        <v>374</v>
      </c>
      <c r="B106" s="315" t="s">
        <v>3009</v>
      </c>
      <c r="C106" s="317" t="s">
        <v>3636</v>
      </c>
      <c r="D106" s="317"/>
      <c r="E106" s="317"/>
      <c r="F106" s="317"/>
      <c r="G106" s="317"/>
      <c r="H106" s="318" t="s">
        <v>3637</v>
      </c>
      <c r="I106" t="str">
        <f t="shared" si="1"/>
        <v>"DRUID-Mille formes":  {
 "Code" : "Mille formes",
 "Class" : "DRUID",
 "Specialisation" : "MOON_GROUP",
 "Description" : "Au niveau 14, vous avez appris à utiliser la magie pour améliorer votre forme physique de façon plus subtile. Vous pouvez lancer le sort modification d'apparence à volonté."
  }</v>
      </c>
    </row>
    <row r="107" spans="1:9">
      <c r="A107" s="106" t="s">
        <v>374</v>
      </c>
      <c r="B107" s="18" t="s">
        <v>3008</v>
      </c>
      <c r="C107" s="303" t="s">
        <v>3533</v>
      </c>
      <c r="D107" s="303" t="s">
        <v>2950</v>
      </c>
      <c r="E107" s="303"/>
      <c r="F107" s="303"/>
      <c r="G107" s="303"/>
      <c r="H107" s="306" t="s">
        <v>3638</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106" t="s">
        <v>374</v>
      </c>
      <c r="B108" s="18" t="s">
        <v>3008</v>
      </c>
      <c r="C108" s="303" t="s">
        <v>3639</v>
      </c>
      <c r="D108" s="303"/>
      <c r="E108" s="303"/>
      <c r="F108" s="303"/>
      <c r="G108" s="303"/>
      <c r="H108" s="306" t="s">
        <v>3640</v>
      </c>
      <c r="I108" t="str">
        <f t="shared" si="1"/>
        <v>"DRUID-Récupération naturelle":  {
 "Code" : "Récupération naturelle",
 "Class" : "DRUID",
 "Specialisation" : "EARTH_GROUP",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106" t="s">
        <v>374</v>
      </c>
      <c r="B109" s="18" t="s">
        <v>3008</v>
      </c>
      <c r="C109" s="301" t="s">
        <v>3641</v>
      </c>
      <c r="D109" s="301"/>
      <c r="E109" s="301"/>
      <c r="F109" s="301"/>
      <c r="G109" s="301"/>
      <c r="H109" s="296" t="s">
        <v>3642</v>
      </c>
      <c r="I109" t="str">
        <f t="shared" si="1"/>
        <v>"DRUID-Sorts de cercle":  {
 "Code" : "Sorts de cercle",
 "Class" : "DRUID",
 "Specialisation" : "EARTH_GROUP",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106" t="s">
        <v>374</v>
      </c>
      <c r="B110" s="18" t="s">
        <v>3008</v>
      </c>
      <c r="C110" s="303" t="s">
        <v>3643</v>
      </c>
      <c r="D110" s="303"/>
      <c r="E110" s="303"/>
      <c r="F110" s="303"/>
      <c r="G110" s="303"/>
      <c r="H110" s="306" t="s">
        <v>3644</v>
      </c>
      <c r="I110" t="str">
        <f t="shared" si="1"/>
        <v>"DRUID-Traversée des terrains":  {
 "Code" : "Traversée des terrains",
 "Class" : "DRUID",
 "Specialisation" : "EARTH_GROUP",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106" t="s">
        <v>374</v>
      </c>
      <c r="B111" s="18" t="s">
        <v>3008</v>
      </c>
      <c r="C111" s="303" t="s">
        <v>3645</v>
      </c>
      <c r="D111" s="303" t="s">
        <v>2950</v>
      </c>
      <c r="E111" s="303"/>
      <c r="F111" s="303"/>
      <c r="G111" s="303"/>
      <c r="H111" s="306" t="s">
        <v>3646</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212" t="s">
        <v>374</v>
      </c>
      <c r="B112" s="83" t="s">
        <v>3008</v>
      </c>
      <c r="C112" s="307" t="s">
        <v>3647</v>
      </c>
      <c r="D112" s="307"/>
      <c r="E112" s="307"/>
      <c r="F112" s="307"/>
      <c r="G112" s="307"/>
      <c r="H112" s="308" t="s">
        <v>3648</v>
      </c>
      <c r="I112" t="str">
        <f t="shared" si="1"/>
        <v>"DRUID-Sanctuaire de la nature":  {
 "Code" : "Sanctuaire de la nature",
 "Class" : "DRUID",
 "Specialisation" : "EARTH_GROUP",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309" t="s">
        <v>375</v>
      </c>
      <c r="B113" s="194"/>
      <c r="C113" s="304" t="s">
        <v>1129</v>
      </c>
      <c r="D113" s="304" t="s">
        <v>2950</v>
      </c>
      <c r="E113" s="304" t="s">
        <v>2950</v>
      </c>
      <c r="F113" s="304" t="s">
        <v>2950</v>
      </c>
      <c r="G113" s="304"/>
      <c r="H113" s="310" t="s">
        <v>3649</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106" t="s">
        <v>375</v>
      </c>
      <c r="B114" s="18"/>
      <c r="C114" s="303" t="s">
        <v>4056</v>
      </c>
      <c r="D114" s="303" t="s">
        <v>2950</v>
      </c>
      <c r="E114" s="303" t="s">
        <v>2950</v>
      </c>
      <c r="F114" s="303"/>
      <c r="G114" s="303"/>
      <c r="H114" s="306" t="s">
        <v>4058</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106" t="s">
        <v>375</v>
      </c>
      <c r="B115" s="18"/>
      <c r="C115" s="303" t="s">
        <v>2972</v>
      </c>
      <c r="D115" s="303" t="s">
        <v>2950</v>
      </c>
      <c r="E115" s="303"/>
      <c r="F115" s="303"/>
      <c r="G115" s="303"/>
      <c r="H115" s="306" t="s">
        <v>4057</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106" t="s">
        <v>375</v>
      </c>
      <c r="B116" s="18"/>
      <c r="C116" s="303" t="s">
        <v>3650</v>
      </c>
      <c r="D116" s="303"/>
      <c r="E116" s="303"/>
      <c r="F116" s="303" t="s">
        <v>2950</v>
      </c>
      <c r="G116" s="303"/>
      <c r="H116" s="296" t="s">
        <v>3651</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106" t="s">
        <v>375</v>
      </c>
      <c r="B117" s="18"/>
      <c r="C117" s="303" t="s">
        <v>3652</v>
      </c>
      <c r="D117" s="303"/>
      <c r="E117" s="303"/>
      <c r="F117" s="303"/>
      <c r="G117" s="303"/>
      <c r="H117" s="305" t="s">
        <v>3653</v>
      </c>
      <c r="I117" t="str">
        <f t="shared" si="1"/>
        <v>"SORCERER-Métamagie":  {
 "Code" : "Métamagie",
 "Class" : "SORCERER",
 "Specialisation" : "",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106" t="s">
        <v>375</v>
      </c>
      <c r="B118" s="18"/>
      <c r="C118" s="303" t="s">
        <v>3654</v>
      </c>
      <c r="D118" s="303"/>
      <c r="E118" s="303"/>
      <c r="F118" s="303"/>
      <c r="G118" s="303"/>
      <c r="H118" s="305" t="s">
        <v>3655</v>
      </c>
      <c r="I118" t="str">
        <f t="shared" si="1"/>
        <v>"SORCERER-Sort accéléré":  {
 "Code" : "Sort accéléré",
 "Class" : "SORCERER",
 "Specialisation" : "",
 "Description" : "Lorsque vous lancez un sort qui a un temps d'incantation de 1 action, vous pouvez dépenser 2 points de sorcellerie pour changer le temps d'incantation à 1 action bonus pour lancer ce sort."
  }</v>
      </c>
    </row>
    <row r="119" spans="1:9">
      <c r="A119" s="106" t="s">
        <v>375</v>
      </c>
      <c r="B119" s="18"/>
      <c r="C119" s="303" t="s">
        <v>3656</v>
      </c>
      <c r="D119" s="303"/>
      <c r="E119" s="303"/>
      <c r="F119" s="303"/>
      <c r="G119" s="303"/>
      <c r="H119" s="305" t="s">
        <v>3657</v>
      </c>
      <c r="I119" t="str">
        <f t="shared" si="1"/>
        <v>"SORCERER-Sort distant":  {
 "Code" : "Sort distant",
 "Class" : "SORCERER",
 "Specialisation" : "",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106" t="s">
        <v>375</v>
      </c>
      <c r="B120" s="86"/>
      <c r="C120" s="303" t="s">
        <v>3658</v>
      </c>
      <c r="D120" s="303"/>
      <c r="E120" s="303"/>
      <c r="F120" s="303"/>
      <c r="G120" s="303"/>
      <c r="H120" s="305" t="s">
        <v>3659</v>
      </c>
      <c r="I120" t="str">
        <f t="shared" si="1"/>
        <v>"SORCERER-Sort étendu":  {
 "Code" : "Sort étendu",
 "Class" : "SORCERER",
 "Specialisation" : "",
 "Description" : "Lorsque vous lancez un sort qui a une durée de 1 minute ou plus, vous pouvez dépenser 1 point de sorcellerie pour doubler sa durée (maximum 24 heures)."
  }</v>
      </c>
    </row>
    <row r="121" spans="1:9">
      <c r="A121" s="106" t="s">
        <v>375</v>
      </c>
      <c r="B121" s="18"/>
      <c r="C121" s="303" t="s">
        <v>3660</v>
      </c>
      <c r="D121" s="303"/>
      <c r="E121" s="303"/>
      <c r="F121" s="303"/>
      <c r="G121" s="303"/>
      <c r="H121" s="306" t="s">
        <v>3661</v>
      </c>
      <c r="I121" t="str">
        <f t="shared" si="1"/>
        <v>"SORCERER-Sort intense":  {
 "Code" : "Sort intense",
 "Class" : "SORCERER",
 "Specialisation" : "",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106" t="s">
        <v>375</v>
      </c>
      <c r="B122" s="18"/>
      <c r="C122" s="303" t="s">
        <v>3662</v>
      </c>
      <c r="D122" s="303"/>
      <c r="E122" s="303"/>
      <c r="F122" s="303"/>
      <c r="G122" s="303"/>
      <c r="H122" s="296" t="s">
        <v>3663</v>
      </c>
      <c r="I122" t="str">
        <f t="shared" si="1"/>
        <v>"SORCERER-Sort jumeau":  {
 "Code" : "Sort jumeau",
 "Class" : "SORCERER",
 "Specialisation" : "",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106" t="s">
        <v>375</v>
      </c>
      <c r="B123" s="18"/>
      <c r="C123" s="303" t="s">
        <v>3664</v>
      </c>
      <c r="D123" s="303"/>
      <c r="E123" s="303"/>
      <c r="F123" s="303"/>
      <c r="G123" s="303"/>
      <c r="H123" s="306" t="s">
        <v>3665</v>
      </c>
      <c r="I123" t="str">
        <f t="shared" si="1"/>
        <v>"SORCERER-Sort prudent":  {
 "Code" : "Sort prudent",
 "Class" : "SORCERER",
 "Specialisation" : "",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106" t="s">
        <v>375</v>
      </c>
      <c r="B124" s="18"/>
      <c r="C124" s="303" t="s">
        <v>3666</v>
      </c>
      <c r="D124" s="303"/>
      <c r="E124" s="303"/>
      <c r="F124" s="303"/>
      <c r="G124" s="303"/>
      <c r="H124" s="306" t="s">
        <v>3667</v>
      </c>
      <c r="I124" t="str">
        <f t="shared" si="1"/>
        <v>"SORCERER-Sort puissant":  {
 "Code" : "Sort puissant",
 "Class" : "SORCERER",
 "Specialisation" : "",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106" t="s">
        <v>375</v>
      </c>
      <c r="B125" s="18"/>
      <c r="C125" s="303" t="s">
        <v>3668</v>
      </c>
      <c r="D125" s="303"/>
      <c r="E125" s="303"/>
      <c r="F125" s="303"/>
      <c r="G125" s="303"/>
      <c r="H125" s="358" t="s">
        <v>3669</v>
      </c>
      <c r="I125" t="str">
        <f t="shared" si="1"/>
        <v>"SORCERER-Sort subtil":  {
 "Code" : "Sort subtil",
 "Class" : "SORCERER",
 "Specialisation" : "",
 "Description" : "Lorsque vous lancez un sort, vous pouvez dépenser 1 point de sorcellerie pour le lancer sans composantes somatiques ou verbales."
  }</v>
      </c>
    </row>
    <row r="126" spans="1:9">
      <c r="A126" s="106" t="s">
        <v>375</v>
      </c>
      <c r="B126" s="18"/>
      <c r="C126" s="303" t="s">
        <v>240</v>
      </c>
      <c r="D126" s="303" t="s">
        <v>2950</v>
      </c>
      <c r="E126" s="303"/>
      <c r="F126" s="303"/>
      <c r="G126" s="303"/>
      <c r="H126" s="306" t="s">
        <v>272</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319" t="s">
        <v>375</v>
      </c>
      <c r="B127" s="320"/>
      <c r="C127" s="317" t="s">
        <v>3670</v>
      </c>
      <c r="D127" s="317"/>
      <c r="E127" s="317"/>
      <c r="F127" s="317"/>
      <c r="G127" s="317"/>
      <c r="H127" s="318" t="s">
        <v>3671</v>
      </c>
      <c r="I127" t="str">
        <f t="shared" si="1"/>
        <v>"SORCERER-Restauration magique":  {
 "Code" : "Restauration magique",
 "Class" : "SORCERER",
 "Specialisation" : "",
 "Description" : "Au niveau 20, vous regagnez 4 points de sorcellerie dépensés chaque fois que vous terminez un repos court."
  }</v>
      </c>
    </row>
    <row r="128" spans="1:9">
      <c r="A128" s="106" t="s">
        <v>375</v>
      </c>
      <c r="B128" s="86" t="s">
        <v>365</v>
      </c>
      <c r="C128" s="301" t="s">
        <v>3672</v>
      </c>
      <c r="D128" s="301" t="s">
        <v>2950</v>
      </c>
      <c r="E128" s="301"/>
      <c r="F128" s="301"/>
      <c r="G128" s="301"/>
      <c r="H128" s="296" t="s">
        <v>3673</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106" t="s">
        <v>375</v>
      </c>
      <c r="B129" s="86" t="s">
        <v>365</v>
      </c>
      <c r="C129" s="303" t="s">
        <v>3674</v>
      </c>
      <c r="D129" s="303"/>
      <c r="E129" s="303"/>
      <c r="F129" s="303"/>
      <c r="G129" s="303"/>
      <c r="H129" s="296" t="s">
        <v>3675</v>
      </c>
      <c r="I129" t="str">
        <f t="shared" si="1"/>
        <v>"SORCERER-Résistance draconique":  {
 "Code" : "Résistance draconique",
 "Class" : "SORCERER",
 "Specialisation" : "DRAGON_BORN",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106" t="s">
        <v>375</v>
      </c>
      <c r="B130" s="86" t="s">
        <v>365</v>
      </c>
      <c r="C130" s="303" t="s">
        <v>3676</v>
      </c>
      <c r="D130" s="303"/>
      <c r="E130" s="303"/>
      <c r="F130" s="303"/>
      <c r="G130" s="303"/>
      <c r="H130" s="306" t="s">
        <v>3677</v>
      </c>
      <c r="I130" t="str">
        <f t="shared" si="1"/>
        <v>"SORCERER-Affinité élémentaire":  {
 "Code" : "Affinité élémentaire",
 "Class" : "SORCERER",
 "Specialisation" : "DRAGON_BORN",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106" t="s">
        <v>375</v>
      </c>
      <c r="B131" s="86" t="s">
        <v>365</v>
      </c>
      <c r="C131" s="303" t="s">
        <v>3678</v>
      </c>
      <c r="D131" s="303"/>
      <c r="E131" s="303"/>
      <c r="F131" s="303"/>
      <c r="G131" s="303"/>
      <c r="H131" s="306" t="s">
        <v>3679</v>
      </c>
      <c r="I131" t="str">
        <f t="shared" si="1"/>
        <v>"SORCERER-Ailes de dragon":  {
 "Code" : "Ailes de dragon",
 "Class" : "SORCERER",
 "Specialisation" : "DRAGON_BORN",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319" t="s">
        <v>375</v>
      </c>
      <c r="B132" s="320" t="s">
        <v>365</v>
      </c>
      <c r="C132" s="317" t="s">
        <v>3680</v>
      </c>
      <c r="D132" s="317"/>
      <c r="E132" s="317"/>
      <c r="F132" s="317"/>
      <c r="G132" s="317"/>
      <c r="H132" s="318" t="s">
        <v>3681</v>
      </c>
      <c r="I132" t="str">
        <f t="shared" si="1"/>
        <v>"SORCERER-Présence draconique":  {
 "Code" : "Présence draconique",
 "Class" : "SORCERER",
 "Specialisation" : "DRAGON_BORN",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106" t="s">
        <v>375</v>
      </c>
      <c r="B133" s="86" t="s">
        <v>3012</v>
      </c>
      <c r="C133" s="303" t="s">
        <v>3682</v>
      </c>
      <c r="D133" s="303"/>
      <c r="E133" s="303"/>
      <c r="F133" s="303"/>
      <c r="G133" s="303"/>
      <c r="H133" s="306" t="s">
        <v>3683</v>
      </c>
      <c r="I133" t="str">
        <f t="shared" si="1"/>
        <v>"SORCERER-Sursaut de magie sauvage":  {
 "Code" : "Sursaut de magie sauvage",
 "Class" : "SORCERER",
 "Specialisation" : "WILD_MAGIC",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106" t="s">
        <v>375</v>
      </c>
      <c r="B134" s="86" t="s">
        <v>3012</v>
      </c>
      <c r="C134" s="303" t="s">
        <v>3684</v>
      </c>
      <c r="D134" s="303"/>
      <c r="E134" s="303"/>
      <c r="F134" s="303"/>
      <c r="G134" s="303"/>
      <c r="H134" s="296" t="s">
        <v>3685</v>
      </c>
      <c r="I134" t="str">
        <f t="shared" si="1"/>
        <v>"SORCERER-Vague de chaos":  {
 "Code" : "Vague de chaos",
 "Class" : "SORCERER",
 "Specialisation" : "WILD_MAGIC",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106" t="s">
        <v>375</v>
      </c>
      <c r="B135" s="86" t="s">
        <v>3012</v>
      </c>
      <c r="C135" s="303" t="s">
        <v>3686</v>
      </c>
      <c r="D135" s="303"/>
      <c r="E135" s="303"/>
      <c r="F135" s="303"/>
      <c r="G135" s="303"/>
      <c r="H135" s="306" t="s">
        <v>3687</v>
      </c>
      <c r="I135" t="str">
        <f t="shared" si="1"/>
        <v>"SORCERER-Chance forcée":  {
 "Code" : "Chance forcée",
 "Class" : "SORCERER",
 "Specialisation" : "WILD_MAGIC",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106" t="s">
        <v>375</v>
      </c>
      <c r="B136" s="86" t="s">
        <v>3012</v>
      </c>
      <c r="C136" s="303" t="s">
        <v>3688</v>
      </c>
      <c r="D136" s="303"/>
      <c r="E136" s="303"/>
      <c r="F136" s="303"/>
      <c r="G136" s="303"/>
      <c r="H136" s="306" t="s">
        <v>3689</v>
      </c>
      <c r="I136" t="str">
        <f t="shared" si="1"/>
        <v>"SORCERER-Chaos contrôlé":  {
 "Code" : "Chaos contrôlé",
 "Class" : "SORCERER",
 "Specialisation" : "WILD_MAGIC",
 "Description" : "Au niveau 14, vous commencez à contrôler vos Sursauts de magie sauvage. À chaque fois que vous faites un jet de Sursaut de magie sauvage (d100), vous pouvez lancez 2 fois les dés et conserver le résultat que vous souhaitez."
  }</v>
      </c>
    </row>
    <row r="137" spans="1:9">
      <c r="A137" s="212" t="s">
        <v>375</v>
      </c>
      <c r="B137" s="215" t="s">
        <v>3012</v>
      </c>
      <c r="C137" s="307" t="s">
        <v>3690</v>
      </c>
      <c r="D137" s="307"/>
      <c r="E137" s="307"/>
      <c r="F137" s="307"/>
      <c r="G137" s="307"/>
      <c r="H137" s="300" t="s">
        <v>3691</v>
      </c>
      <c r="I137" t="str">
        <f t="shared" si="1"/>
        <v>"SORCERER-Bombardement de sort":  {
 "Code" : "Bombardement de sort",
 "Class" : "SORCERER",
 "Specialisation" : "WILD_MAGIC",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309" t="s">
        <v>376</v>
      </c>
      <c r="B138" s="311"/>
      <c r="C138" s="304" t="s">
        <v>3692</v>
      </c>
      <c r="D138" s="304"/>
      <c r="E138" s="304"/>
      <c r="F138" s="304"/>
      <c r="G138" s="304"/>
      <c r="H138" s="312" t="s">
        <v>3693</v>
      </c>
      <c r="I138" t="str">
        <f t="shared" si="1"/>
        <v>"WARRIOR-Second souffle":  {
 "Code" : "Second souffle",
 "Class" : "WARRIOR",
 "Specialisation" : "",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106" t="s">
        <v>376</v>
      </c>
      <c r="B139" s="86"/>
      <c r="C139" s="303" t="s">
        <v>2973</v>
      </c>
      <c r="D139" s="303" t="s">
        <v>2950</v>
      </c>
      <c r="E139" s="303"/>
      <c r="F139" s="303"/>
      <c r="G139" s="303"/>
      <c r="H139" s="305" t="s">
        <v>4060</v>
      </c>
      <c r="I139" t="str">
        <f t="shared" si="1"/>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106" t="s">
        <v>376</v>
      </c>
      <c r="B140" s="86"/>
      <c r="C140" s="303" t="s">
        <v>4061</v>
      </c>
      <c r="D140" s="303" t="s">
        <v>2950</v>
      </c>
      <c r="E140" s="303"/>
      <c r="F140" s="303"/>
      <c r="G140" s="303"/>
      <c r="H140" s="305" t="s">
        <v>4062</v>
      </c>
      <c r="I140" t="str">
        <f t="shared" si="1"/>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106" t="s">
        <v>376</v>
      </c>
      <c r="B141" s="86"/>
      <c r="C141" s="303" t="s">
        <v>3694</v>
      </c>
      <c r="D141" s="303"/>
      <c r="E141" s="303"/>
      <c r="F141" s="303"/>
      <c r="G141" s="303"/>
      <c r="H141" s="305" t="s">
        <v>3695</v>
      </c>
      <c r="I141" t="str">
        <f t="shared" ref="I141:I205" si="2">""""&amp;A141&amp;"-"&amp;C141&amp;""":  {
 ""Code"" : """&amp;C141&amp;""",
 ""Class"" : """&amp;A141&amp;""",
 ""Specialisation"" : """&amp;B141&amp;""","
 &amp;IF(ISBLANK(D141),"", """Stats"" : "&amp;D141&amp;",")
 &amp;IF(ISBLANK(E141),"", """Auto"" : "&amp;E141&amp;",")
 &amp;IF(ISBLANK(G141),"", """UseNumber"" : "&amp;G141&amp;",")
 &amp;IF(ISBLANK(F141),"", """Special"" : "&amp;F141&amp;",")&amp;"
 ""Description"" : """&amp;SUBSTITUTE(H141,CHAR(10)," ")&amp;"""
  }"</f>
        <v>"WARRIOR-Sursaut":  {
 "Code" : "Sursaut",
 "Class" : "WARRIOR",
 "Specialisation" : "",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106" t="s">
        <v>376</v>
      </c>
      <c r="B142" s="18"/>
      <c r="C142" s="303" t="s">
        <v>240</v>
      </c>
      <c r="D142" s="303" t="s">
        <v>2950</v>
      </c>
      <c r="E142" s="303"/>
      <c r="F142" s="303"/>
      <c r="G142" s="303"/>
      <c r="H142" s="305" t="s">
        <v>3696</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106" t="s">
        <v>376</v>
      </c>
      <c r="B143" s="18"/>
      <c r="C143" s="303" t="s">
        <v>275</v>
      </c>
      <c r="D143" s="303"/>
      <c r="E143" s="303"/>
      <c r="F143" s="303"/>
      <c r="G143" s="303"/>
      <c r="H143" s="305" t="s">
        <v>3697</v>
      </c>
      <c r="I143" t="str">
        <f t="shared" si="2"/>
        <v>"WARRIOR-Attaque supplémentaire":  {
 "Code" : "Attaque supplémentaire",
 "Class" : "WARRIOR",
 "Specialisation" : "",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319" t="s">
        <v>376</v>
      </c>
      <c r="B144" s="315"/>
      <c r="C144" s="317" t="s">
        <v>3698</v>
      </c>
      <c r="D144" s="317"/>
      <c r="E144" s="317"/>
      <c r="F144" s="317"/>
      <c r="G144" s="317"/>
      <c r="H144" s="322" t="s">
        <v>3699</v>
      </c>
      <c r="I144" t="str">
        <f t="shared" si="2"/>
        <v>"WARRIOR-Indomptable":  {
 "Code" : "Indomptable",
 "Class" : "WARRIOR",
 "Specialisation" : "",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106" t="s">
        <v>376</v>
      </c>
      <c r="B145" s="285" t="s">
        <v>3391</v>
      </c>
      <c r="C145" s="303" t="s">
        <v>3700</v>
      </c>
      <c r="D145" s="303"/>
      <c r="E145" s="303"/>
      <c r="F145" s="303"/>
      <c r="G145" s="303"/>
      <c r="H145" s="305" t="s">
        <v>3701</v>
      </c>
      <c r="I145" t="str">
        <f t="shared" si="2"/>
        <v>"WARRIOR-Critique amélioré":  {
 "Code" : "Critique amélioré",
 "Class" : "WARRIOR",
 "Specialisation" : "CHAMPION",
 "Description" : "À partir du niveau 3, vos attaques avec des armes sont considérées comme un coup critique sur un jet naturel de 19 ou 20."
  }</v>
      </c>
    </row>
    <row r="146" spans="1:9">
      <c r="A146" s="106" t="s">
        <v>376</v>
      </c>
      <c r="B146" s="285" t="s">
        <v>3391</v>
      </c>
      <c r="C146" s="303" t="s">
        <v>3702</v>
      </c>
      <c r="D146" s="303"/>
      <c r="E146" s="303"/>
      <c r="F146" s="303"/>
      <c r="G146" s="303"/>
      <c r="H146" s="305" t="s">
        <v>3703</v>
      </c>
      <c r="I146" t="str">
        <f t="shared" si="2"/>
        <v>"WARRIOR-Athlète remarquable":  {
 "Code" : "Athlète remarquable",
 "Class" : "WARRIOR",
 "Specialisation" : "CHAMPION",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106" t="s">
        <v>376</v>
      </c>
      <c r="B147" s="285" t="s">
        <v>3391</v>
      </c>
      <c r="C147" s="303" t="s">
        <v>3704</v>
      </c>
      <c r="D147" s="303" t="s">
        <v>2950</v>
      </c>
      <c r="E147" s="303"/>
      <c r="F147" s="303"/>
      <c r="G147" s="303"/>
      <c r="H147" s="305" t="s">
        <v>3705</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106" t="s">
        <v>376</v>
      </c>
      <c r="B148" s="285" t="s">
        <v>3391</v>
      </c>
      <c r="C148" s="303" t="s">
        <v>3706</v>
      </c>
      <c r="D148" s="303"/>
      <c r="E148" s="303"/>
      <c r="F148" s="303"/>
      <c r="G148" s="303"/>
      <c r="H148" s="305" t="s">
        <v>3707</v>
      </c>
      <c r="I148" t="str">
        <f t="shared" si="2"/>
        <v>"WARRIOR-Critique supérieur":  {
 "Code" : "Critique supérieur",
 "Class" : "WARRIOR",
 "Specialisation" : "CHAMPION",
 "Description" : "À partir du niveau 15, vos attaques avec des armes sont considérées comme un coup critique sur un jet naturel de 18, 19 ou 20."
  }</v>
      </c>
    </row>
    <row r="149" spans="1:9">
      <c r="A149" s="319" t="s">
        <v>376</v>
      </c>
      <c r="B149" s="323" t="s">
        <v>3391</v>
      </c>
      <c r="C149" s="317" t="s">
        <v>3708</v>
      </c>
      <c r="D149" s="317"/>
      <c r="E149" s="317"/>
      <c r="F149" s="317"/>
      <c r="G149" s="317"/>
      <c r="H149" s="322" t="s">
        <v>3709</v>
      </c>
      <c r="I149" t="str">
        <f t="shared" si="2"/>
        <v>"WARRIOR-Survivant":  {
 "Code" : "Survivant",
 "Class" : "WARRIOR",
 "Specialisation" : "CHAMPION",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106" t="s">
        <v>376</v>
      </c>
      <c r="B150" s="285" t="s">
        <v>3393</v>
      </c>
      <c r="C150" s="301" t="s">
        <v>3710</v>
      </c>
      <c r="D150" s="301"/>
      <c r="E150" s="301"/>
      <c r="F150" s="301"/>
      <c r="G150" s="301"/>
      <c r="H150" s="296" t="s">
        <v>3711</v>
      </c>
      <c r="I150" t="str">
        <f t="shared" si="2"/>
        <v>"WARRIOR-Supériorité au combat":  {
 "Code" : "Supériorité au combat",
 "Class" : "WARRIOR",
 "Specialisation" : "WAR_MASTER",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106" t="s">
        <v>376</v>
      </c>
      <c r="B151" s="285" t="s">
        <v>3393</v>
      </c>
      <c r="C151" s="303" t="s">
        <v>3712</v>
      </c>
      <c r="D151" s="303" t="s">
        <v>2950</v>
      </c>
      <c r="E151" s="303"/>
      <c r="F151" s="303"/>
      <c r="G151" s="303"/>
      <c r="H151" s="305" t="s">
        <v>3713</v>
      </c>
      <c r="I151" t="str">
        <f t="shared" si="2"/>
        <v>"WARRIOR-Étudiant de guerre":  {
 "Code" : "Étudiant de guerre",
 "Class" : "WARRIOR",
 "Specialisation" : "WAR_MASTER","Stats" : true,
 "Description" : "Au niveau 3, vous gagnez la maîtrise d'un outil d'artisan de votre choix."
  }</v>
      </c>
    </row>
    <row r="152" spans="1:9">
      <c r="A152" s="106" t="s">
        <v>376</v>
      </c>
      <c r="B152" s="285" t="s">
        <v>3393</v>
      </c>
      <c r="C152" s="303" t="s">
        <v>3714</v>
      </c>
      <c r="D152" s="303"/>
      <c r="E152" s="303"/>
      <c r="F152" s="303"/>
      <c r="G152" s="303"/>
      <c r="H152" s="296" t="s">
        <v>3715</v>
      </c>
      <c r="I152" t="str">
        <f t="shared" si="2"/>
        <v>"WARRIOR-Connaître son ennemi":  {
 "Code" : "Connaître son ennemi",
 "Class" : "WARRIOR",
 "Specialisation" : "WAR_MASTER",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106" t="s">
        <v>376</v>
      </c>
      <c r="B153" s="285" t="s">
        <v>3393</v>
      </c>
      <c r="C153" s="303" t="s">
        <v>3716</v>
      </c>
      <c r="D153" s="303"/>
      <c r="E153" s="303"/>
      <c r="F153" s="303"/>
      <c r="G153" s="303"/>
      <c r="H153" s="305" t="s">
        <v>3717</v>
      </c>
      <c r="I153" t="str">
        <f t="shared" si="2"/>
        <v>"WARRIOR-Supériorité au combat améliorée":  {
 "Code" : "Supériorité au combat améliorée",
 "Class" : "WARRIOR",
 "Specialisation" : "WAR_MASTER",
 "Description" : "À partir du niveau 10, vos dés de supériorité deviennent des d10. À partir du niveau 18 ils deviennent des d12."
  }</v>
      </c>
    </row>
    <row r="154" spans="1:9">
      <c r="A154" s="106" t="s">
        <v>376</v>
      </c>
      <c r="B154" s="285" t="s">
        <v>3393</v>
      </c>
      <c r="C154" s="303" t="s">
        <v>3718</v>
      </c>
      <c r="D154" s="303"/>
      <c r="E154" s="303"/>
      <c r="F154" s="303"/>
      <c r="G154" s="303"/>
      <c r="H154" s="305" t="s">
        <v>3719</v>
      </c>
      <c r="I154" t="str">
        <f t="shared" si="2"/>
        <v>"WARRIOR-Implacable":  {
 "Code" : "Implacable",
 "Class" : "WARRIOR",
 "Specialisation" : "WAR_MASTER",
 "Description" : "À partir du niveau 15, si lorsque vous lancez votre jet d’initiative vous n’avez plus de dés de supériorité disponibles, vous en regagnez un."
  }</v>
      </c>
    </row>
    <row r="155" spans="1:9">
      <c r="A155" s="319" t="s">
        <v>376</v>
      </c>
      <c r="B155" s="323" t="s">
        <v>3393</v>
      </c>
      <c r="C155" s="317" t="s">
        <v>3720</v>
      </c>
      <c r="D155" s="317"/>
      <c r="E155" s="317"/>
      <c r="F155" s="317"/>
      <c r="G155" s="317"/>
      <c r="H155" s="316" t="s">
        <v>3721</v>
      </c>
      <c r="I155" t="str">
        <f t="shared" si="2"/>
        <v>"WARRIOR-Manœuvres":  {
 "Code" : "Manœuvres",
 "Class" : "WARRIOR",
 "Specialisation" : "WAR_MASTER",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106" t="s">
        <v>376</v>
      </c>
      <c r="B156" s="285" t="s">
        <v>3394</v>
      </c>
      <c r="C156" s="303" t="s">
        <v>3722</v>
      </c>
      <c r="D156" s="303" t="s">
        <v>2950</v>
      </c>
      <c r="E156" s="303" t="s">
        <v>2950</v>
      </c>
      <c r="F156" s="303"/>
      <c r="G156" s="303"/>
      <c r="H156" s="296" t="s">
        <v>3723</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106" t="s">
        <v>376</v>
      </c>
      <c r="B157" s="285" t="s">
        <v>3394</v>
      </c>
      <c r="C157" s="303" t="s">
        <v>3724</v>
      </c>
      <c r="D157" s="303"/>
      <c r="E157" s="303"/>
      <c r="F157" s="303"/>
      <c r="G157" s="303"/>
      <c r="H157" s="296" t="s">
        <v>3725</v>
      </c>
      <c r="I157" t="str">
        <f t="shared" si="2"/>
        <v>"WARRIOR-Lien avec une arme":  {
 "Code" : "Lien avec une arme",
 "Class" : "WARRIOR",
 "Specialisation" : "OCCULT_KNIGHT",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106" t="s">
        <v>376</v>
      </c>
      <c r="B158" s="285" t="s">
        <v>3394</v>
      </c>
      <c r="C158" s="303" t="s">
        <v>3726</v>
      </c>
      <c r="D158" s="303"/>
      <c r="E158" s="303"/>
      <c r="F158" s="303"/>
      <c r="G158" s="303"/>
      <c r="H158" s="296" t="s">
        <v>3727</v>
      </c>
      <c r="I158" t="str">
        <f t="shared" si="2"/>
        <v>"WARRIOR-Magie de guerre":  {
 "Code" : "Magie de guerre",
 "Class" : "WARRIOR",
 "Specialisation" : "OCCULT_KNIGHT",
 "Description" : "À partir du niveau 7, lorsque vous utilisez votre action pour lancer un sort mineur, vous pouvez effectuer une attaque avec une arme en tant qu'action bonus."
  }</v>
      </c>
    </row>
    <row r="159" spans="1:9">
      <c r="A159" s="106" t="s">
        <v>376</v>
      </c>
      <c r="B159" s="285" t="s">
        <v>3394</v>
      </c>
      <c r="C159" s="303" t="s">
        <v>3728</v>
      </c>
      <c r="D159" s="303"/>
      <c r="E159" s="303"/>
      <c r="F159" s="303"/>
      <c r="G159" s="303"/>
      <c r="H159" s="296" t="s">
        <v>3729</v>
      </c>
      <c r="I159" t="str">
        <f t="shared" si="2"/>
        <v>"WARRIOR-Frappe occulte":  {
 "Code" : "Frappe occulte",
 "Class" : "WARRIOR",
 "Specialisation" : "OCCULT_KNIGHT",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106" t="s">
        <v>376</v>
      </c>
      <c r="B160" s="285" t="s">
        <v>3394</v>
      </c>
      <c r="C160" s="303" t="s">
        <v>3730</v>
      </c>
      <c r="D160" s="303"/>
      <c r="E160" s="303"/>
      <c r="F160" s="303"/>
      <c r="G160" s="303"/>
      <c r="H160" s="296" t="s">
        <v>3731</v>
      </c>
      <c r="I160" t="str">
        <f t="shared" si="2"/>
        <v>"WARRIOR-Charge arcanique":  {
 "Code" : "Charge arcanique",
 "Class" : "WARRIOR",
 "Specialisation" : "OCCULT_KNIGHT",
 "Description" : "Au niveau 15, vous gagnez la capacité de vous téléporter jusqu'à 9 mètres dans un espace inoccupé que vous pouvez voir, lorsque vous utilisez votre Sursaut. Vous pouvez vous téléporter avant ou après l'action supplémentaire."
  }</v>
      </c>
    </row>
    <row r="161" spans="1:9">
      <c r="A161" s="212" t="s">
        <v>376</v>
      </c>
      <c r="B161" s="289" t="s">
        <v>3394</v>
      </c>
      <c r="C161" s="307" t="s">
        <v>3732</v>
      </c>
      <c r="D161" s="307"/>
      <c r="E161" s="307"/>
      <c r="F161" s="307"/>
      <c r="G161" s="307"/>
      <c r="H161" s="300" t="s">
        <v>3733</v>
      </c>
      <c r="I161" t="str">
        <f t="shared" si="2"/>
        <v>"WARRIOR-Magie de guerre améliorée":  {
 "Code" : "Magie de guerre améliorée",
 "Class" : "WARRIOR",
 "Specialisation" : "OCCULT_KNIGHT",
 "Description" : "À partir du niveau 18, lorsque vous utilisez votre action pour lancer un sort, vous pouvez effectuez une attaque avec une arme en tant qu'action bonus."
  }</v>
      </c>
    </row>
    <row r="162" spans="1:9">
      <c r="A162" s="309" t="s">
        <v>377</v>
      </c>
      <c r="B162" s="313"/>
      <c r="C162" s="304" t="s">
        <v>3734</v>
      </c>
      <c r="D162" s="304"/>
      <c r="E162" s="304"/>
      <c r="F162" s="304"/>
      <c r="G162" s="304"/>
      <c r="H162" s="295" t="s">
        <v>3735</v>
      </c>
      <c r="I162" t="str">
        <f t="shared" si="2"/>
        <v>"MAGICIAN-Récupération arcanique":  {
 "Code" : "Récupération arcanique",
 "Class" : "MAGICIAN",
 "Specialisation" : "",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106" t="s">
        <v>377</v>
      </c>
      <c r="B163" s="285"/>
      <c r="C163" s="303" t="s">
        <v>4051</v>
      </c>
      <c r="D163" s="303" t="s">
        <v>2950</v>
      </c>
      <c r="E163" s="303"/>
      <c r="F163" s="303"/>
      <c r="G163" s="303"/>
      <c r="H163" s="296" t="s">
        <v>4052</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106" t="s">
        <v>377</v>
      </c>
      <c r="B164" s="285"/>
      <c r="C164" s="303" t="s">
        <v>240</v>
      </c>
      <c r="D164" s="303" t="s">
        <v>2950</v>
      </c>
      <c r="E164" s="303"/>
      <c r="F164" s="303"/>
      <c r="G164" s="303"/>
      <c r="H164" s="305" t="s">
        <v>272</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106" t="s">
        <v>377</v>
      </c>
      <c r="B165" s="285"/>
      <c r="C165" s="303" t="s">
        <v>3736</v>
      </c>
      <c r="D165" s="303"/>
      <c r="E165" s="303"/>
      <c r="F165" s="303"/>
      <c r="G165" s="303"/>
      <c r="H165" s="305" t="s">
        <v>3737</v>
      </c>
      <c r="I165" t="str">
        <f t="shared" si="2"/>
        <v>"MAGICIAN-Maîtrise des sorts":  {
 "Code" : "Maîtrise des sorts",
 "Class" : "MAGICIAN",
 "Specialisation" : "",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319" t="s">
        <v>377</v>
      </c>
      <c r="B166" s="323"/>
      <c r="C166" s="317" t="s">
        <v>3738</v>
      </c>
      <c r="D166" s="317"/>
      <c r="E166" s="317"/>
      <c r="F166" s="317"/>
      <c r="G166" s="317"/>
      <c r="H166" s="322" t="s">
        <v>3739</v>
      </c>
      <c r="I166" t="str">
        <f t="shared" si="2"/>
        <v>"MAGICIAN-Sorts de prédilection":  {
 "Code" : "Sorts de prédilection",
 "Class" : "MAGICIAN",
 "Specialisation" : "",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106" t="s">
        <v>377</v>
      </c>
      <c r="B167" s="86" t="s">
        <v>3105</v>
      </c>
      <c r="C167" s="303" t="s">
        <v>3740</v>
      </c>
      <c r="D167" s="303"/>
      <c r="E167" s="303"/>
      <c r="F167" s="303"/>
      <c r="G167" s="303"/>
      <c r="H167" s="306" t="s">
        <v>3741</v>
      </c>
      <c r="I167" t="str">
        <f t="shared" si="2"/>
        <v>"MAGICIAN-Abjurateur érudit":  {
 "Code" : "Abjurateur érudit",
 "Class" : "MAGICIAN",
 "Specialisation" : "ABJURATION",
 "Description" : "Au niveau 2, lorsque vous choisissez cette école, l'or et le temps que vous devez dépenser pour copier un sort d'abjuration dans votre grimoire est divisé par deux."
  }</v>
      </c>
    </row>
    <row r="168" spans="1:9">
      <c r="A168" s="106" t="s">
        <v>377</v>
      </c>
      <c r="B168" s="86" t="s">
        <v>3105</v>
      </c>
      <c r="C168" s="303" t="s">
        <v>3742</v>
      </c>
      <c r="D168" s="303"/>
      <c r="E168" s="303"/>
      <c r="F168" s="303"/>
      <c r="G168" s="303"/>
      <c r="H168" s="296" t="s">
        <v>3743</v>
      </c>
      <c r="I168" t="str">
        <f t="shared" si="2"/>
        <v>"MAGICIAN-Protection arcanique":  {
 "Code" : "Protection arcanique",
 "Class" : "MAGICIAN",
 "Specialisation" : "ABJURATION",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106" t="s">
        <v>377</v>
      </c>
      <c r="B169" s="86" t="s">
        <v>3105</v>
      </c>
      <c r="C169" s="303" t="s">
        <v>3744</v>
      </c>
      <c r="D169" s="303"/>
      <c r="E169" s="303"/>
      <c r="F169" s="303"/>
      <c r="G169" s="303"/>
      <c r="H169" s="306" t="s">
        <v>3745</v>
      </c>
      <c r="I169" t="str">
        <f t="shared" si="2"/>
        <v>"MAGICIAN-Transmission de protection":  {
 "Code" : "Transmission de protection",
 "Class" : "MAGICIAN",
 "Specialisation" : "ABJURATION",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106" t="s">
        <v>377</v>
      </c>
      <c r="B170" s="86" t="s">
        <v>3105</v>
      </c>
      <c r="C170" s="303" t="s">
        <v>3746</v>
      </c>
      <c r="D170" s="303"/>
      <c r="E170" s="303"/>
      <c r="F170" s="303"/>
      <c r="G170" s="303"/>
      <c r="H170" s="306" t="s">
        <v>3747</v>
      </c>
      <c r="I170" t="str">
        <f t="shared" si="2"/>
        <v>"MAGICIAN-Abjuration améliorée":  {
 "Code" : "Abjuration améliorée",
 "Class" : "MAGICIAN",
 "Specialisation" : "ABJURATION",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106" t="s">
        <v>377</v>
      </c>
      <c r="B171" s="86" t="s">
        <v>3105</v>
      </c>
      <c r="C171" s="303" t="s">
        <v>3748</v>
      </c>
      <c r="D171" s="303"/>
      <c r="E171" s="303"/>
      <c r="F171" s="303"/>
      <c r="G171" s="303"/>
      <c r="H171" s="306" t="s">
        <v>3749</v>
      </c>
      <c r="I171" t="str">
        <f t="shared" si="2"/>
        <v>"MAGICIAN-Résistance aux sorts":  {
 "Code" : "Résistance aux sorts",
 "Class" : "MAGICIAN",
 "Specialisation" : "ABJURATION",
 "Description" : "À partir du niveau 14, vous avez l'avantage aux jets de sauvegarde contre les sorts. En outre, vous avez la résistance contre les dégâts des sorts."
  }</v>
      </c>
    </row>
    <row r="172" spans="1:9">
      <c r="A172" s="319" t="s">
        <v>377</v>
      </c>
      <c r="B172" s="320" t="s">
        <v>3105</v>
      </c>
      <c r="C172" s="317" t="s">
        <v>3750</v>
      </c>
      <c r="D172" s="317"/>
      <c r="E172" s="317"/>
      <c r="F172" s="317"/>
      <c r="G172" s="317"/>
      <c r="H172" s="318" t="s">
        <v>3751</v>
      </c>
      <c r="I172" t="str">
        <f t="shared" si="2"/>
        <v>"MAGICIAN-Devin érudit":  {
 "Code" : "Devin érudit",
 "Class" : "MAGICIAN",
 "Specialisation" : "ABJURATION",
 "Description" : "Au niveau 2, lorsque vous choisissez cette école, l'or et le temps que vous devez dépenser pour copier un sort de divination dans votre grimoire est divisé par deux."
  }</v>
      </c>
    </row>
    <row r="173" spans="1:9">
      <c r="A173" s="106" t="s">
        <v>377</v>
      </c>
      <c r="B173" s="86" t="s">
        <v>3043</v>
      </c>
      <c r="C173" s="303" t="s">
        <v>3752</v>
      </c>
      <c r="D173" s="303"/>
      <c r="E173" s="303"/>
      <c r="F173" s="303"/>
      <c r="G173" s="303"/>
      <c r="H173" s="306" t="s">
        <v>3753</v>
      </c>
      <c r="I173" t="str">
        <f t="shared" si="2"/>
        <v>"MAGICIAN-Présage":  {
 "Code" : "Présage",
 "Class" : "MAGICIAN",
 "Specialisation" : "DIVINATION",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106" t="s">
        <v>377</v>
      </c>
      <c r="B174" s="86" t="s">
        <v>3043</v>
      </c>
      <c r="C174" s="303" t="s">
        <v>3754</v>
      </c>
      <c r="D174" s="303"/>
      <c r="E174" s="303"/>
      <c r="F174" s="303"/>
      <c r="G174" s="303"/>
      <c r="H174" s="306" t="s">
        <v>3755</v>
      </c>
      <c r="I174" t="str">
        <f t="shared" si="2"/>
        <v>"MAGICIAN-Expert en divination":  {
 "Code" : "Expert en divination",
 "Class" : "MAGICIAN",
 "Specialisation" : "DIVINATION",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106" t="s">
        <v>377</v>
      </c>
      <c r="B175" s="86" t="s">
        <v>3043</v>
      </c>
      <c r="C175" s="303" t="s">
        <v>3756</v>
      </c>
      <c r="D175" s="303"/>
      <c r="E175" s="303"/>
      <c r="F175" s="303"/>
      <c r="G175" s="303"/>
      <c r="H175" s="296" t="s">
        <v>3757</v>
      </c>
      <c r="I175" t="str">
        <f t="shared" si="2"/>
        <v>"MAGICIAN-Troisième œil":  {
 "Code" : "Troisième œil",
 "Class" : "MAGICIAN",
 "Specialisation" : "DIVINATION",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319" t="s">
        <v>377</v>
      </c>
      <c r="B176" s="320" t="s">
        <v>3043</v>
      </c>
      <c r="C176" s="317" t="s">
        <v>3758</v>
      </c>
      <c r="D176" s="317"/>
      <c r="E176" s="317"/>
      <c r="F176" s="317"/>
      <c r="G176" s="317"/>
      <c r="H176" s="318" t="s">
        <v>3759</v>
      </c>
      <c r="I176" t="str">
        <f t="shared" si="2"/>
        <v>"MAGICIAN-Présage supérieur":  {
 "Code" : "Présage supérieur",
 "Class" : "MAGICIAN",
 "Specialisation" : "DIVINATION",
 "Description" : "À partir du niveau 14, les visions de vos rêves s'intensifient et brossent un tableau plus précis dans votre esprit de ce qui va se passer. Vous lancez 3 dés, au lieu de 2, pour votre capacité de Présage."
  }</v>
      </c>
    </row>
    <row r="177" spans="1:9">
      <c r="A177" s="106" t="s">
        <v>377</v>
      </c>
      <c r="B177" s="86" t="s">
        <v>3044</v>
      </c>
      <c r="C177" s="303" t="s">
        <v>3760</v>
      </c>
      <c r="D177" s="303"/>
      <c r="E177" s="303"/>
      <c r="F177" s="303"/>
      <c r="G177" s="303"/>
      <c r="H177" s="306" t="s">
        <v>3761</v>
      </c>
      <c r="I177" t="str">
        <f t="shared" si="2"/>
        <v>"MAGICIAN-Enchanteur érudit":  {
 "Code" : "Enchanteur érudit",
 "Class" : "MAGICIAN",
 "Specialisation" : "ENCHANTMENT",
 "Description" : "Au niveau 2, lorsque vous choisissez cette école, l'or et le temps que vous devez dépenser pour copier un sort d'enchantement dans votre grimoire est divisé par deux."
  }</v>
      </c>
    </row>
    <row r="178" spans="1:9">
      <c r="A178" s="106" t="s">
        <v>377</v>
      </c>
      <c r="B178" s="86" t="s">
        <v>3044</v>
      </c>
      <c r="C178" s="303" t="s">
        <v>3762</v>
      </c>
      <c r="D178" s="303"/>
      <c r="E178" s="303"/>
      <c r="F178" s="303"/>
      <c r="G178" s="303"/>
      <c r="H178" s="306" t="s">
        <v>3763</v>
      </c>
      <c r="I178" t="str">
        <f t="shared" si="2"/>
        <v>"MAGICIAN-Regard hypnotique":  {
 "Code" : "Regard hypnotique",
 "Class" : "MAGICIAN",
 "Specialisation" : "ENCHANTMENT",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106" t="s">
        <v>377</v>
      </c>
      <c r="B179" s="86" t="s">
        <v>3044</v>
      </c>
      <c r="C179" s="303" t="s">
        <v>3764</v>
      </c>
      <c r="D179" s="303"/>
      <c r="E179" s="303"/>
      <c r="F179" s="303"/>
      <c r="G179" s="303"/>
      <c r="H179" s="306" t="s">
        <v>3765</v>
      </c>
      <c r="I179" t="str">
        <f t="shared" si="2"/>
        <v>"MAGICIAN-Charme instinctif":  {
 "Code" : "Charme instinctif",
 "Class" : "MAGICIAN",
 "Specialisation" : "ENCHANTMENT",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106" t="s">
        <v>377</v>
      </c>
      <c r="B180" s="86" t="s">
        <v>3044</v>
      </c>
      <c r="C180" s="303" t="s">
        <v>3766</v>
      </c>
      <c r="D180" s="303"/>
      <c r="E180" s="303"/>
      <c r="F180" s="303"/>
      <c r="G180" s="303"/>
      <c r="H180" s="306" t="s">
        <v>3767</v>
      </c>
      <c r="I180" t="str">
        <f t="shared" si="2"/>
        <v>"MAGICIAN-Partage d'enchantement":  {
 "Code" : "Partage d'enchantement",
 "Class" : "MAGICIAN",
 "Specialisation" : "ENCHANTMENT",
 "Description" : "À partir du niveau 10, lorsque vous lancez un sort d'enchantement de niveau 1 ou plus ayant pour cible une seule créature, vous pouvez choisir de cibler avec ce sort une seconde créature."
  }</v>
      </c>
    </row>
    <row r="181" spans="1:9">
      <c r="A181" s="319" t="s">
        <v>377</v>
      </c>
      <c r="B181" s="320" t="s">
        <v>3044</v>
      </c>
      <c r="C181" s="317" t="s">
        <v>3768</v>
      </c>
      <c r="D181" s="317"/>
      <c r="E181" s="317"/>
      <c r="F181" s="317"/>
      <c r="G181" s="317"/>
      <c r="H181" s="318" t="s">
        <v>3769</v>
      </c>
      <c r="I181" t="str">
        <f t="shared" si="2"/>
        <v>"MAGICIAN-Altération de la mémoire":  {
 "Code" : "Altération de la mémoire",
 "Class" : "MAGICIAN",
 "Specialisation" : "ENCHANTMENT",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106" t="s">
        <v>377</v>
      </c>
      <c r="B182" s="86" t="s">
        <v>3045</v>
      </c>
      <c r="C182" s="303" t="s">
        <v>3770</v>
      </c>
      <c r="D182" s="303"/>
      <c r="E182" s="303"/>
      <c r="F182" s="303"/>
      <c r="G182" s="303"/>
      <c r="H182" s="306" t="s">
        <v>3771</v>
      </c>
      <c r="I182" t="str">
        <f t="shared" si="2"/>
        <v>"MAGICIAN-Évocateur érudit":  {
 "Code" : "Évocateur érudit",
 "Class" : "MAGICIAN",
 "Specialisation" : "EVOCATION",
 "Description" : "Au niveau 2, l'or et le temps que vous devez passer pour copier un sort d'évocation dans votre grimoire sont réduits de moitié."
  }</v>
      </c>
    </row>
    <row r="183" spans="1:9">
      <c r="A183" s="106" t="s">
        <v>377</v>
      </c>
      <c r="B183" s="86" t="s">
        <v>3045</v>
      </c>
      <c r="C183" s="303" t="s">
        <v>3772</v>
      </c>
      <c r="D183" s="303"/>
      <c r="E183" s="303"/>
      <c r="F183" s="303"/>
      <c r="G183" s="303"/>
      <c r="H183" s="306" t="s">
        <v>3773</v>
      </c>
      <c r="I183" t="str">
        <f t="shared" si="2"/>
        <v>"MAGICIAN-Façonneur de sorts":  {
 "Code" : "Façonneur de sorts",
 "Class" : "MAGICIAN",
 "Specialisation" : "EVOCATION",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106" t="s">
        <v>377</v>
      </c>
      <c r="B184" s="86" t="s">
        <v>3045</v>
      </c>
      <c r="C184" s="303" t="s">
        <v>3774</v>
      </c>
      <c r="D184" s="303"/>
      <c r="E184" s="303"/>
      <c r="F184" s="303"/>
      <c r="G184" s="303"/>
      <c r="H184" s="306" t="s">
        <v>3775</v>
      </c>
      <c r="I184" t="str">
        <f t="shared" si="2"/>
        <v>"MAGICIAN-Sort mineur puissant":  {
 "Code" : "Sort mineur puissant",
 "Class" : "MAGICIAN",
 "Specialisation" : "EVOCATION",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106" t="s">
        <v>377</v>
      </c>
      <c r="B185" s="86" t="s">
        <v>3045</v>
      </c>
      <c r="C185" s="303" t="s">
        <v>3776</v>
      </c>
      <c r="D185" s="303"/>
      <c r="E185" s="303"/>
      <c r="F185" s="303"/>
      <c r="G185" s="303"/>
      <c r="H185" s="306" t="s">
        <v>3777</v>
      </c>
      <c r="I185" t="str">
        <f t="shared" si="2"/>
        <v>"MAGICIAN-Évocation améliorée":  {
 "Code" : "Évocation améliorée",
 "Class" : "MAGICIAN",
 "Specialisation" : "EVOCATION",
 "Description" : "À partir du niveau 10, si vous lancez un sort de magicien d’évocation, vous pouvez ajouter votre modificateur d’Intelligence à un (et un seul) jet de dégâts."
  }</v>
      </c>
    </row>
    <row r="186" spans="1:9">
      <c r="A186" s="319" t="s">
        <v>377</v>
      </c>
      <c r="B186" s="320" t="s">
        <v>3045</v>
      </c>
      <c r="C186" s="317" t="s">
        <v>3778</v>
      </c>
      <c r="D186" s="317"/>
      <c r="E186" s="317"/>
      <c r="F186" s="317"/>
      <c r="G186" s="317"/>
      <c r="H186" s="318" t="s">
        <v>3779</v>
      </c>
      <c r="I186" t="str">
        <f t="shared" si="2"/>
        <v>"MAGICIAN-Surcharge magique":  {
 "Code" : "Surcharge magique",
 "Class" : "MAGICIAN",
 "Specialisation" : "EVOCATION",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106" t="s">
        <v>377</v>
      </c>
      <c r="B187" s="86" t="s">
        <v>3104</v>
      </c>
      <c r="C187" s="303" t="s">
        <v>3780</v>
      </c>
      <c r="D187" s="303"/>
      <c r="E187" s="303"/>
      <c r="F187" s="303"/>
      <c r="G187" s="303"/>
      <c r="H187" s="306" t="s">
        <v>3781</v>
      </c>
      <c r="I187" t="str">
        <f t="shared" si="2"/>
        <v>"MAGICIAN-Illusionniste érudit":  {
 "Code" : "Illusionniste érudit",
 "Class" : "MAGICIAN",
 "Specialisation" : "ILLUSION",
 "Description" : "Au niveau 2, lorsque vous choisissez cette école, l'or et le temps que vous devez dépenser pour copier un sort d'illusion dans votre grimoire est divisé par deux."
  }</v>
      </c>
    </row>
    <row r="188" spans="1:9">
      <c r="A188" s="106" t="s">
        <v>377</v>
      </c>
      <c r="B188" s="86" t="s">
        <v>3104</v>
      </c>
      <c r="C188" s="303" t="s">
        <v>3782</v>
      </c>
      <c r="D188" s="303" t="s">
        <v>2950</v>
      </c>
      <c r="E188" s="303"/>
      <c r="F188" s="303"/>
      <c r="G188" s="303"/>
      <c r="H188" s="306" t="s">
        <v>3783</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106" t="s">
        <v>377</v>
      </c>
      <c r="B189" s="86" t="s">
        <v>3104</v>
      </c>
      <c r="C189" s="303" t="s">
        <v>3784</v>
      </c>
      <c r="D189" s="303"/>
      <c r="E189" s="303"/>
      <c r="F189" s="303"/>
      <c r="G189" s="303"/>
      <c r="H189" s="306" t="s">
        <v>3785</v>
      </c>
      <c r="I189" t="str">
        <f t="shared" si="2"/>
        <v>"MAGICIAN-Illusions malléables":  {
 "Code" : "Illusions malléables",
 "Class" : "MAGICIAN",
 "Specialisation" : "ILLUSION",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106" t="s">
        <v>377</v>
      </c>
      <c r="B190" s="86" t="s">
        <v>3104</v>
      </c>
      <c r="C190" s="303" t="s">
        <v>1662</v>
      </c>
      <c r="D190" s="303"/>
      <c r="E190" s="303"/>
      <c r="F190" s="303"/>
      <c r="G190" s="303"/>
      <c r="H190" s="306" t="s">
        <v>3786</v>
      </c>
      <c r="I190" t="str">
        <f t="shared" si="2"/>
        <v>"MAGICIAN-Double illusoire":  {
 "Code" : "Double illusoire",
 "Class" : "MAGICIAN",
 "Specialisation" : "ILLUSION",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319" t="s">
        <v>377</v>
      </c>
      <c r="B191" s="320" t="s">
        <v>3104</v>
      </c>
      <c r="C191" s="317" t="s">
        <v>3787</v>
      </c>
      <c r="D191" s="317"/>
      <c r="E191" s="317"/>
      <c r="F191" s="317"/>
      <c r="G191" s="317"/>
      <c r="H191" s="318" t="s">
        <v>3788</v>
      </c>
      <c r="I191" t="str">
        <f t="shared" si="2"/>
        <v>"MAGICIAN-Réalité illusoire":  {
 "Code" : "Réalité illusoire",
 "Class" : "MAGICIAN",
 "Specialisation" : "ILLUSION",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106" t="s">
        <v>377</v>
      </c>
      <c r="B192" s="86" t="s">
        <v>3046</v>
      </c>
      <c r="C192" s="303" t="s">
        <v>3789</v>
      </c>
      <c r="D192" s="303"/>
      <c r="E192" s="303"/>
      <c r="F192" s="303"/>
      <c r="G192" s="303"/>
      <c r="H192" s="306" t="s">
        <v>3790</v>
      </c>
      <c r="I192" t="str">
        <f t="shared" si="2"/>
        <v>"MAGICIAN-Invocateur érudit":  {
 "Code" : "Invocateur érudit",
 "Class" : "MAGICIAN",
 "Specialisation" : "INVOCATION",
 "Description" : "Au niveau 2, lorsque vous choisissez cette école, l'or et le temps que vous devez dépenser pour copier un sort d'invocation dans votre grimoire est divisé par deux."
  }</v>
      </c>
    </row>
    <row r="193" spans="1:9">
      <c r="A193" s="106" t="s">
        <v>377</v>
      </c>
      <c r="B193" s="86" t="s">
        <v>3046</v>
      </c>
      <c r="C193" s="303" t="s">
        <v>3791</v>
      </c>
      <c r="D193" s="303"/>
      <c r="E193" s="303"/>
      <c r="F193" s="303"/>
      <c r="G193" s="303"/>
      <c r="H193" s="306" t="s">
        <v>3792</v>
      </c>
      <c r="I193" t="str">
        <f t="shared" si="2"/>
        <v>"MAGICIAN-Invocation mineure":  {
 "Code" : "Invocation mineure",
 "Class" : "MAGICIAN",
 "Specialisation" : "INVOCATION",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106" t="s">
        <v>377</v>
      </c>
      <c r="B194" s="86" t="s">
        <v>3046</v>
      </c>
      <c r="C194" s="303" t="s">
        <v>3793</v>
      </c>
      <c r="D194" s="303"/>
      <c r="E194" s="303"/>
      <c r="F194" s="303"/>
      <c r="G194" s="303"/>
      <c r="H194" s="306" t="s">
        <v>3794</v>
      </c>
      <c r="I194" t="str">
        <f t="shared" si="2"/>
        <v>"MAGICIAN-Transposition bénigne":  {
 "Code" : "Transposition bénigne",
 "Class" : "MAGICIAN",
 "Specialisation" : "INVOCATION",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106" t="s">
        <v>377</v>
      </c>
      <c r="B195" s="86" t="s">
        <v>3046</v>
      </c>
      <c r="C195" s="303" t="s">
        <v>3795</v>
      </c>
      <c r="D195" s="303"/>
      <c r="E195" s="303"/>
      <c r="F195" s="303"/>
      <c r="G195" s="303"/>
      <c r="H195" s="306" t="s">
        <v>3796</v>
      </c>
      <c r="I195" t="str">
        <f t="shared" si="2"/>
        <v>"MAGICIAN-Invocateur concentré":  {
 "Code" : "Invocateur concentré",
 "Class" : "MAGICIAN",
 "Specialisation" : "INVOCATION",
 "Description" : "À partir du niveau 10, lorsque vous vous concentrez sur un sort d'invocation, votre concentration ne peut être brisée par le fait de prendre des dégâts."
  }</v>
      </c>
    </row>
    <row r="196" spans="1:9">
      <c r="A196" s="319" t="s">
        <v>377</v>
      </c>
      <c r="B196" s="320" t="s">
        <v>3046</v>
      </c>
      <c r="C196" s="317" t="s">
        <v>3797</v>
      </c>
      <c r="D196" s="317"/>
      <c r="E196" s="317"/>
      <c r="F196" s="317"/>
      <c r="G196" s="317"/>
      <c r="H196" s="318" t="s">
        <v>3798</v>
      </c>
      <c r="I196" t="str">
        <f t="shared" si="2"/>
        <v>"MAGICIAN-Invocations durables":  {
 "Code" : "Invocations durables",
 "Class" : "MAGICIAN",
 "Specialisation" : "INVOCATION",
 "Description" : "À partir de niveau 14, une créature que vous invoquez ou créez avec un sort d'invocation possède 30 points de vie temporaires."
  }</v>
      </c>
    </row>
    <row r="197" spans="1:9">
      <c r="A197" s="106" t="s">
        <v>377</v>
      </c>
      <c r="B197" s="86" t="s">
        <v>3047</v>
      </c>
      <c r="C197" s="303" t="s">
        <v>3799</v>
      </c>
      <c r="D197" s="303"/>
      <c r="E197" s="303"/>
      <c r="F197" s="303"/>
      <c r="G197" s="303"/>
      <c r="H197" s="306" t="s">
        <v>3800</v>
      </c>
      <c r="I197" t="str">
        <f t="shared" si="2"/>
        <v>"MAGICIAN-Nécromancien érudit":  {
 "Code" : "Nécromancien érudit",
 "Class" : "MAGICIAN",
 "Specialisation" : "NECROMANCY",
 "Description" : "Au niveau 2, lorsque vous choisissez cette école, l'or et le temps que vous devez dépenser pour copier un sort de nécromancie dans votre grimoire est réduit de moitié."
  }</v>
      </c>
    </row>
    <row r="198" spans="1:9">
      <c r="A198" s="106" t="s">
        <v>377</v>
      </c>
      <c r="B198" s="86" t="s">
        <v>3047</v>
      </c>
      <c r="C198" s="303" t="s">
        <v>3801</v>
      </c>
      <c r="D198" s="303"/>
      <c r="E198" s="303"/>
      <c r="F198" s="303"/>
      <c r="G198" s="303"/>
      <c r="H198" s="306" t="s">
        <v>3802</v>
      </c>
      <c r="I198" t="str">
        <f t="shared" si="2"/>
        <v>"MAGICIAN-Sinistre moisson":  {
 "Code" : "Sinistre moisson",
 "Class" : "MAGICIAN",
 "Specialisation" : "NECROMANCY",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106" t="s">
        <v>377</v>
      </c>
      <c r="B199" s="86" t="s">
        <v>3047</v>
      </c>
      <c r="C199" s="303" t="s">
        <v>3803</v>
      </c>
      <c r="D199" s="303"/>
      <c r="E199" s="303"/>
      <c r="F199" s="303"/>
      <c r="G199" s="303"/>
      <c r="H199" s="296" t="s">
        <v>3804</v>
      </c>
      <c r="I199" t="str">
        <f t="shared" si="2"/>
        <v>"MAGICIAN-Serviteurs morts-vivants":  {
 "Code" : "Serviteurs morts-vivants",
 "Class" : "MAGICIAN",
 "Specialisation" : "NECROMANCY",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106" t="s">
        <v>377</v>
      </c>
      <c r="B200" s="86" t="s">
        <v>3047</v>
      </c>
      <c r="C200" s="303" t="s">
        <v>3805</v>
      </c>
      <c r="D200" s="303" t="s">
        <v>2950</v>
      </c>
      <c r="E200" s="303"/>
      <c r="F200" s="303"/>
      <c r="G200" s="303"/>
      <c r="H200" s="306" t="s">
        <v>3806</v>
      </c>
      <c r="I200" t="str">
        <f t="shared" si="2"/>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319" t="s">
        <v>377</v>
      </c>
      <c r="B201" s="320" t="s">
        <v>3047</v>
      </c>
      <c r="C201" s="317" t="s">
        <v>3807</v>
      </c>
      <c r="D201" s="317"/>
      <c r="E201" s="317"/>
      <c r="F201" s="317"/>
      <c r="G201" s="317"/>
      <c r="H201" s="316" t="s">
        <v>3808</v>
      </c>
      <c r="I201" t="str">
        <f t="shared" si="2"/>
        <v>"MAGICIAN-Contrôle des morts-vivants":  {
 "Code" : "Contrôle des morts-vivants",
 "Class" : "MAGICIAN",
 "Specialisation" : "NECROMANCY",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106" t="s">
        <v>377</v>
      </c>
      <c r="B202" s="86" t="s">
        <v>3048</v>
      </c>
      <c r="C202" s="303" t="s">
        <v>3809</v>
      </c>
      <c r="D202" s="303"/>
      <c r="E202" s="303"/>
      <c r="F202" s="303"/>
      <c r="G202" s="303"/>
      <c r="H202" s="306" t="s">
        <v>3810</v>
      </c>
      <c r="I202" t="str">
        <f t="shared" si="2"/>
        <v>"MAGICIAN-Transmutateur érudit":  {
 "Code" : "Transmutateur érudit",
 "Class" : "MAGICIAN",
 "Specialisation" : "TRANSMUTATION",
 "Description" : "Au niveau 2, lorsque vous choisissez cette école, l'or et le temps que vous devez dépenser pour copier un sort de transmutation dans votre grimoire est réduit de moitié."
  }</v>
      </c>
    </row>
    <row r="203" spans="1:9">
      <c r="A203" s="106" t="s">
        <v>377</v>
      </c>
      <c r="B203" s="86" t="s">
        <v>3048</v>
      </c>
      <c r="C203" s="303" t="s">
        <v>3811</v>
      </c>
      <c r="D203" s="303"/>
      <c r="E203" s="303"/>
      <c r="F203" s="303"/>
      <c r="G203" s="303"/>
      <c r="H203" s="306" t="s">
        <v>3812</v>
      </c>
      <c r="I203" t="str">
        <f t="shared" si="2"/>
        <v>"MAGICIAN-Alchimie mineure":  {
 "Code" : "Alchimie mineure",
 "Class" : "MAGICIAN",
 "Specialisation" : "TRANSMUTATION",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106" t="s">
        <v>377</v>
      </c>
      <c r="B204" s="86" t="s">
        <v>3048</v>
      </c>
      <c r="C204" s="303" t="s">
        <v>3813</v>
      </c>
      <c r="D204" s="303"/>
      <c r="E204" s="303"/>
      <c r="F204" s="303"/>
      <c r="G204" s="303"/>
      <c r="H204" s="296" t="s">
        <v>3814</v>
      </c>
      <c r="I204" t="str">
        <f t="shared" si="2"/>
        <v>"MAGICIAN-Pierre du transmutateur":  {
 "Code" : "Pierre du transmutateur",
 "Class" : "MAGICIAN",
 "Specialisation" : "TRANSMUTATION",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106" t="s">
        <v>377</v>
      </c>
      <c r="B205" s="86" t="s">
        <v>3048</v>
      </c>
      <c r="C205" s="303" t="s">
        <v>3815</v>
      </c>
      <c r="D205" s="303"/>
      <c r="E205" s="303"/>
      <c r="F205" s="303"/>
      <c r="G205" s="303"/>
      <c r="H205" s="306" t="s">
        <v>3816</v>
      </c>
      <c r="I205" t="str">
        <f t="shared" si="2"/>
        <v>"MAGICIAN-Métamorphe":  {
 "Code" : "Métamorphe",
 "Class" : "MAGICIAN",
 "Specialisation" : "TRANSMUTATION",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212" t="s">
        <v>377</v>
      </c>
      <c r="B206" s="215" t="s">
        <v>3048</v>
      </c>
      <c r="C206" s="307" t="s">
        <v>3817</v>
      </c>
      <c r="D206" s="307"/>
      <c r="E206" s="307"/>
      <c r="F206" s="307"/>
      <c r="G206" s="307"/>
      <c r="H206" s="300" t="s">
        <v>3818</v>
      </c>
      <c r="I206" t="str">
        <f t="shared" ref="I206:I271" si="3">""""&amp;A206&amp;"-"&amp;C206&amp;""":  {
 ""Code"" : """&amp;C206&amp;""",
 ""Class"" : """&amp;A206&amp;""",
 ""Specialisation"" : """&amp;B206&amp;""","
 &amp;IF(ISBLANK(D206),"", """Stats"" : "&amp;D206&amp;",")
 &amp;IF(ISBLANK(E206),"", """Auto"" : "&amp;E206&amp;",")
 &amp;IF(ISBLANK(G206),"", """UseNumber"" : "&amp;G206&amp;",")
 &amp;IF(ISBLANK(F206),"", """Special"" : "&amp;F206&amp;",")&amp;"
 ""Description"" : """&amp;SUBSTITUTE(H206,CHAR(10)," ")&amp;"""
  }"</f>
        <v>"MAGICIAN-Maître transmutateur":  {
 "Code" : "Maître transmutateur",
 "Class" : "MAGICIAN",
 "Specialisation" : "TRANSMUTATION",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309" t="s">
        <v>379</v>
      </c>
      <c r="B207" s="311"/>
      <c r="C207" s="304" t="s">
        <v>249</v>
      </c>
      <c r="D207" s="304" t="s">
        <v>2950</v>
      </c>
      <c r="E207" s="304" t="s">
        <v>2950</v>
      </c>
      <c r="F207" s="304"/>
      <c r="G207" s="304"/>
      <c r="H207" s="312" t="s">
        <v>250</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106" t="s">
        <v>379</v>
      </c>
      <c r="B208" s="86"/>
      <c r="C208" s="303" t="s">
        <v>268</v>
      </c>
      <c r="D208" s="303" t="s">
        <v>2950</v>
      </c>
      <c r="E208" s="303"/>
      <c r="F208" s="303"/>
      <c r="G208" s="303"/>
      <c r="H208" s="305" t="s">
        <v>269</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106" t="s">
        <v>379</v>
      </c>
      <c r="B209" s="86"/>
      <c r="C209" s="303" t="s">
        <v>251</v>
      </c>
      <c r="D209" s="303"/>
      <c r="E209" s="303"/>
      <c r="F209" s="303"/>
      <c r="G209" s="303"/>
      <c r="H209" s="296" t="s">
        <v>3819</v>
      </c>
      <c r="I209" t="str">
        <f t="shared" si="3"/>
        <v>"MONK-Arts martiaux":  {
 "Code" : "Arts martiaux",
 "Class" : "MONK",
 "Specialisation" : "",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106" t="s">
        <v>379</v>
      </c>
      <c r="B210" s="86"/>
      <c r="C210" s="303" t="s">
        <v>236</v>
      </c>
      <c r="D210" s="303" t="s">
        <v>2950</v>
      </c>
      <c r="E210" s="303" t="s">
        <v>2950</v>
      </c>
      <c r="F210" s="303" t="s">
        <v>2950</v>
      </c>
      <c r="H210" s="296" t="s">
        <v>3820</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106" t="s">
        <v>379</v>
      </c>
      <c r="B211" s="18"/>
      <c r="C211" s="303" t="s">
        <v>260</v>
      </c>
      <c r="D211" s="303"/>
      <c r="E211" s="303"/>
      <c r="F211" s="303" t="s">
        <v>2950</v>
      </c>
      <c r="H211" s="305" t="s">
        <v>261</v>
      </c>
      <c r="I211" t="str">
        <f t="shared" si="3"/>
        <v>"MONK-Défense patiente":  {
 "Code" : "Défense patiente",
 "Class" : "MONK",
 "Specialisation" : "","Special" : true,
 "Description" : "Vous pouvez dépenser 1 point ki pour utiliser l'action Esquiver via une action bonus au cours de votre tour."
  }</v>
      </c>
    </row>
    <row r="212" spans="1:9">
      <c r="A212" s="106" t="s">
        <v>379</v>
      </c>
      <c r="B212" s="18"/>
      <c r="C212" s="303" t="s">
        <v>262</v>
      </c>
      <c r="D212" s="303"/>
      <c r="E212" s="303"/>
      <c r="F212" s="303" t="s">
        <v>2950</v>
      </c>
      <c r="H212" s="305" t="s">
        <v>263</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106" t="s">
        <v>379</v>
      </c>
      <c r="B213" s="18"/>
      <c r="C213" s="303" t="s">
        <v>264</v>
      </c>
      <c r="D213" s="303"/>
      <c r="E213" s="303"/>
      <c r="F213" s="303" t="s">
        <v>2950</v>
      </c>
      <c r="H213" s="305" t="s">
        <v>265</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106" t="s">
        <v>379</v>
      </c>
      <c r="B214" s="18"/>
      <c r="C214" s="303" t="s">
        <v>266</v>
      </c>
      <c r="D214" s="303" t="s">
        <v>2950</v>
      </c>
      <c r="E214" s="303" t="s">
        <v>2950</v>
      </c>
      <c r="F214" s="303"/>
      <c r="G214" s="303"/>
      <c r="H214" s="305" t="s">
        <v>267</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106" t="s">
        <v>379</v>
      </c>
      <c r="B215" s="18"/>
      <c r="C215" s="303" t="s">
        <v>270</v>
      </c>
      <c r="D215" s="303"/>
      <c r="E215" s="303"/>
      <c r="F215" s="303"/>
      <c r="G215" s="303"/>
      <c r="H215" s="305" t="s">
        <v>271</v>
      </c>
      <c r="I215" t="str">
        <f t="shared" si="3"/>
        <v>"MONK-Parade de projectiles":  {
 "Code" : "Parade de projectiles",
 "Class" : "MONK",
 "Specialisation" : "",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106" t="s">
        <v>379</v>
      </c>
      <c r="B216" s="18"/>
      <c r="C216" s="303" t="s">
        <v>240</v>
      </c>
      <c r="D216" s="303" t="s">
        <v>2950</v>
      </c>
      <c r="E216" s="303"/>
      <c r="F216" s="303"/>
      <c r="G216" s="303"/>
      <c r="H216" s="306" t="s">
        <v>272</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106" t="s">
        <v>379</v>
      </c>
      <c r="B217" s="18"/>
      <c r="C217" s="303" t="s">
        <v>273</v>
      </c>
      <c r="D217" s="303"/>
      <c r="E217" s="303"/>
      <c r="F217" s="303"/>
      <c r="G217" s="303"/>
      <c r="H217" s="306" t="s">
        <v>274</v>
      </c>
      <c r="I217" t="str">
        <f t="shared" si="3"/>
        <v>"MONK-Chute ralentie":  {
 "Code" : "Chute ralentie",
 "Class" : "MONK",
 "Specialisation" : "",
 "Description" : "Dès le niveau 4, vous pouvez utiliser votre réaction lorsque vous tombez pour réduire les dégâts consécutifs à une chute d'un montant égal à cinq fois votre niveau de moine."
  }</v>
      </c>
    </row>
    <row r="218" spans="1:9">
      <c r="A218" s="106" t="s">
        <v>379</v>
      </c>
      <c r="B218" s="18"/>
      <c r="C218" s="303" t="s">
        <v>275</v>
      </c>
      <c r="D218" s="303"/>
      <c r="E218" s="303"/>
      <c r="F218" s="303"/>
      <c r="G218" s="303"/>
      <c r="H218" s="306" t="s">
        <v>276</v>
      </c>
      <c r="I218" t="str">
        <f t="shared" si="3"/>
        <v>"MONK-Attaque supplémentaire":  {
 "Code" : "Attaque supplémentaire",
 "Class" : "MONK",
 "Specialisation" : "",
 "Description" : "À partir du niveau 5, vous pouvez attaquer deux fois, au lieu d'une, lorsque vous utiliser une action Attaquer lors de votre tour."
  }</v>
      </c>
    </row>
    <row r="219" spans="1:9">
      <c r="A219" s="106" t="s">
        <v>379</v>
      </c>
      <c r="B219" s="18"/>
      <c r="C219" s="303" t="s">
        <v>277</v>
      </c>
      <c r="D219" s="303"/>
      <c r="E219" s="303"/>
      <c r="F219" s="303"/>
      <c r="G219" s="303"/>
      <c r="H219" s="306" t="s">
        <v>3821</v>
      </c>
      <c r="I219" t="str">
        <f t="shared" si="3"/>
        <v>"MONK-Frappe étourdissante":  {
 "Code" : "Frappe étourdissante",
 "Class" : "MONK",
 "Specialisation" : "",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106" t="s">
        <v>379</v>
      </c>
      <c r="B220" s="18"/>
      <c r="C220" s="303" t="s">
        <v>279</v>
      </c>
      <c r="D220" s="303"/>
      <c r="E220" s="303"/>
      <c r="F220" s="303"/>
      <c r="G220" s="303"/>
      <c r="H220" s="306" t="s">
        <v>280</v>
      </c>
      <c r="I220" t="str">
        <f t="shared" si="3"/>
        <v>"MONK-Frappes de ki":  {
 "Code" : "Frappes de ki",
 "Class" : "MONK",
 "Specialisation" : "",
 "Description" : "À partir du niveau 6, vos attaques à mains nues sont considérées comme des attaques magiques pour ce qui est de vaincre la résistance et l'immunité aux attaques et dégâts non-magiques."
  }</v>
      </c>
    </row>
    <row r="221" spans="1:9">
      <c r="A221" s="106" t="s">
        <v>379</v>
      </c>
      <c r="B221" s="18"/>
      <c r="C221" s="303" t="s">
        <v>281</v>
      </c>
      <c r="D221" s="303"/>
      <c r="E221" s="303"/>
      <c r="F221" s="303"/>
      <c r="G221" s="303"/>
      <c r="H221" s="306" t="s">
        <v>3822</v>
      </c>
      <c r="I221" t="str">
        <f t="shared" si="3"/>
        <v>"MONK-Dérobade":  {
 "Code" : "Dérobade",
 "Class" : "MONK",
 "Specialisation" : "",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106" t="s">
        <v>379</v>
      </c>
      <c r="B222" s="18"/>
      <c r="C222" s="303" t="s">
        <v>283</v>
      </c>
      <c r="D222" s="303"/>
      <c r="E222" s="303"/>
      <c r="F222" s="303"/>
      <c r="G222" s="303"/>
      <c r="H222" s="306" t="s">
        <v>284</v>
      </c>
      <c r="I222" t="str">
        <f t="shared" si="3"/>
        <v>"MONK-Tranquillité de l'esprit":  {
 "Code" : "Tranquillité de l'esprit",
 "Class" : "MONK",
 "Specialisation" : "",
 "Description" : "À partir du niveau 7, vous pouvez utiliser votre action pour mettre fin à un effet qui vous affecte et vous inflige la condition charmé ou effrayé."
  }</v>
      </c>
    </row>
    <row r="223" spans="1:9">
      <c r="A223" s="106" t="s">
        <v>379</v>
      </c>
      <c r="B223" s="18"/>
      <c r="C223" s="303" t="s">
        <v>241</v>
      </c>
      <c r="D223" s="303" t="s">
        <v>2950</v>
      </c>
      <c r="E223" s="303"/>
      <c r="F223" s="303"/>
      <c r="G223" s="303"/>
      <c r="H223" s="306" t="s">
        <v>285</v>
      </c>
      <c r="I223" t="str">
        <f t="shared" si="3"/>
        <v>"MONK-Pureté du corps":  {
 "Code" : "Pureté du corps",
 "Class" : "MONK",
 "Specialisation" : "","Stats" : true,
 "Description" : "Au niveau 10, votre maîtrise du flux de ki qui vous parcourt vous immunise aux maladies et aux poisons."
  }</v>
      </c>
    </row>
    <row r="224" spans="1:9">
      <c r="A224" s="106" t="s">
        <v>379</v>
      </c>
      <c r="B224" s="18"/>
      <c r="C224" s="303" t="s">
        <v>243</v>
      </c>
      <c r="D224" s="303"/>
      <c r="E224" s="303"/>
      <c r="F224" s="303"/>
      <c r="G224" s="303"/>
      <c r="H224" s="306" t="s">
        <v>286</v>
      </c>
      <c r="I224" t="str">
        <f t="shared" si="3"/>
        <v>"MONK-Langage du soleil et de la lune":  {
 "Code" : "Langage du soleil et de la lune",
 "Class" : "MONK",
 "Specialisation" : "",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106" t="s">
        <v>379</v>
      </c>
      <c r="B225" s="18"/>
      <c r="C225" s="303" t="s">
        <v>244</v>
      </c>
      <c r="D225" s="303" t="s">
        <v>2950</v>
      </c>
      <c r="E225" s="303"/>
      <c r="F225" s="303"/>
      <c r="G225" s="303"/>
      <c r="H225" s="306" t="s">
        <v>287</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106" t="s">
        <v>379</v>
      </c>
      <c r="B226" s="18"/>
      <c r="C226" s="303" t="s">
        <v>245</v>
      </c>
      <c r="D226" s="303"/>
      <c r="E226" s="303"/>
      <c r="F226" s="303"/>
      <c r="G226" s="303"/>
      <c r="H226" s="306" t="s">
        <v>288</v>
      </c>
      <c r="I226" t="str">
        <f t="shared" si="3"/>
        <v>"MONK-Jeunesse éternelle":  {
 "Code" : "Jeunesse éternelle",
 "Class" : "MONK",
 "Specialisation" : "",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106" t="s">
        <v>379</v>
      </c>
      <c r="B227" s="18"/>
      <c r="C227" s="303" t="s">
        <v>247</v>
      </c>
      <c r="D227" s="303"/>
      <c r="E227" s="303"/>
      <c r="F227" s="303" t="s">
        <v>2950</v>
      </c>
      <c r="H227" s="306" t="s">
        <v>3823</v>
      </c>
      <c r="I227" t="e">
        <f>""""&amp;A227&amp;"-"&amp;C227&amp;""":  {
 ""Code"" : """&amp;C227&amp;""",
 ""Class"" : """&amp;A227&amp;""",
 ""Specialisation"" : """&amp;B227&amp;""","
 &amp;IF(ISBLANK(D227),"", """Stats"" : "&amp;D227&amp;",")
 &amp;IF(ISBLANK(E227),"", """Auto"" : "&amp;E227&amp;",")
 &amp;IF(ISBLANK(F227),"", """UseNumber"" : "&amp;F227&amp;",")
 &amp;IF(ISBLANK(#REF!),"", """Special"" : "&amp;#REF!&amp;",")&amp;"
 ""Description"" : """&amp;SUBSTITUTE(H227,CHAR(10)," ")&amp;"""
  }"</f>
        <v>#REF!</v>
      </c>
    </row>
    <row r="228" spans="1:9">
      <c r="A228" s="319" t="s">
        <v>379</v>
      </c>
      <c r="B228" s="315"/>
      <c r="C228" s="317" t="s">
        <v>248</v>
      </c>
      <c r="D228" s="317"/>
      <c r="E228" s="317"/>
      <c r="F228" s="317"/>
      <c r="G228" s="317"/>
      <c r="H228" s="318" t="s">
        <v>290</v>
      </c>
      <c r="I228" t="str">
        <f t="shared" si="3"/>
        <v>"MONK-Perfection de l'être":  {
 "Code" : "Perfection de l'être",
 "Class" : "MONK",
 "Specialisation" : "",
 "Description" : "Au niveau 20, lorsque vous lancez l'initiative et n'avez plus de points de ki disponibles, vous regagnez 4 points ki."
  }</v>
      </c>
    </row>
    <row r="229" spans="1:9">
      <c r="A229" s="106" t="s">
        <v>379</v>
      </c>
      <c r="B229" s="18" t="s">
        <v>3032</v>
      </c>
      <c r="C229" s="303" t="s">
        <v>299</v>
      </c>
      <c r="D229" s="303"/>
      <c r="E229" s="303"/>
      <c r="F229" s="303"/>
      <c r="G229" s="303"/>
      <c r="H229" s="296" t="s">
        <v>3824</v>
      </c>
      <c r="I229" t="str">
        <f t="shared" si="3"/>
        <v>"MONK-Technique de la main ouverte":  {
 "Code" : "Technique de la main ouverte",
 "Class" : "MONK",
 "Specialisation" : "OPENED_HAND_WAY",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106" t="s">
        <v>379</v>
      </c>
      <c r="B230" s="18" t="s">
        <v>3032</v>
      </c>
      <c r="C230" s="303" t="s">
        <v>304</v>
      </c>
      <c r="D230" s="303"/>
      <c r="E230" s="303"/>
      <c r="F230" s="303"/>
      <c r="G230" s="303"/>
      <c r="H230" s="306" t="s">
        <v>305</v>
      </c>
      <c r="I230" t="str">
        <f t="shared" si="3"/>
        <v>"MONK-Intégrité physique":  {
 "Code" : "Intégrité physique",
 "Class" : "MONK",
 "Specialisation" : "OPENED_HAND_WAY",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106" t="s">
        <v>379</v>
      </c>
      <c r="B231" s="18" t="s">
        <v>3032</v>
      </c>
      <c r="C231" s="303" t="s">
        <v>306</v>
      </c>
      <c r="D231" s="303"/>
      <c r="E231" s="303"/>
      <c r="F231" s="303"/>
      <c r="G231" s="303"/>
      <c r="H231" s="306" t="s">
        <v>3825</v>
      </c>
      <c r="I231" t="str">
        <f t="shared" si="3"/>
        <v>"MONK-Tranquillité":  {
 "Code" : "Tranquillité",
 "Class" : "MONK",
 "Specialisation" : "OPENED_HAND_WAY",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319" t="s">
        <v>379</v>
      </c>
      <c r="B232" s="315" t="s">
        <v>3032</v>
      </c>
      <c r="C232" s="317" t="s">
        <v>308</v>
      </c>
      <c r="D232" s="317"/>
      <c r="E232" s="317"/>
      <c r="F232" s="317"/>
      <c r="G232" s="317"/>
      <c r="H232" s="318" t="s">
        <v>309</v>
      </c>
      <c r="I232" t="str">
        <f t="shared" si="3"/>
        <v>"MONK-Paume frémissante":  {
 "Code" : "Paume frémissante",
 "Class" : "MONK",
 "Specialisation" : "OPENED_HAND_WAY",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106" t="s">
        <v>379</v>
      </c>
      <c r="B233" s="18" t="s">
        <v>3033</v>
      </c>
      <c r="C233" s="303" t="s">
        <v>312</v>
      </c>
      <c r="D233" s="303"/>
      <c r="E233" s="303"/>
      <c r="F233" s="303" t="s">
        <v>2950</v>
      </c>
      <c r="G233" s="303"/>
      <c r="H233" s="306" t="s">
        <v>3826</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106" t="s">
        <v>379</v>
      </c>
      <c r="B234" s="18" t="s">
        <v>3033</v>
      </c>
      <c r="C234" s="303" t="s">
        <v>314</v>
      </c>
      <c r="D234" s="303"/>
      <c r="E234" s="303"/>
      <c r="F234" s="303"/>
      <c r="G234" s="303"/>
      <c r="H234" s="306" t="s">
        <v>315</v>
      </c>
      <c r="I234" t="str">
        <f t="shared" si="3"/>
        <v>"MONK-Pas de l'ombre":  {
 "Code" : "Pas de l'ombre",
 "Class" : "MONK",
 "Specialisation" : "SHADOW_WAY",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106" t="s">
        <v>379</v>
      </c>
      <c r="B235" s="18" t="s">
        <v>3033</v>
      </c>
      <c r="C235" s="303" t="s">
        <v>316</v>
      </c>
      <c r="D235" s="303"/>
      <c r="E235" s="303"/>
      <c r="F235" s="303"/>
      <c r="G235" s="303"/>
      <c r="H235" s="306" t="s">
        <v>317</v>
      </c>
      <c r="I235" t="str">
        <f t="shared" si="3"/>
        <v>"MONK-Linceul d'ombre":  {
 "Code" : "Linceul d'ombre",
 "Class" : "MONK",
 "Specialisation" : "SHADOW_WAY",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319" t="s">
        <v>379</v>
      </c>
      <c r="B236" s="315" t="s">
        <v>3033</v>
      </c>
      <c r="C236" s="317" t="s">
        <v>318</v>
      </c>
      <c r="D236" s="317"/>
      <c r="E236" s="317"/>
      <c r="F236" s="317"/>
      <c r="G236" s="317"/>
      <c r="H236" s="318" t="s">
        <v>319</v>
      </c>
      <c r="I236" t="str">
        <f t="shared" si="3"/>
        <v>"MONK-Opportuniste":  {
 "Code" : "Opportuniste",
 "Class" : "MONK",
 "Specialisation" : "SHADOW_WAY",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106" t="s">
        <v>379</v>
      </c>
      <c r="B237" s="18" t="s">
        <v>3034</v>
      </c>
      <c r="C237" s="303" t="s">
        <v>322</v>
      </c>
      <c r="D237" s="303"/>
      <c r="E237" s="303"/>
      <c r="F237" s="303"/>
      <c r="G237" s="303"/>
      <c r="H237" s="296" t="s">
        <v>3827</v>
      </c>
      <c r="I237" t="str">
        <f t="shared" si="3"/>
        <v>"MONK-Disciple des éléments":  {
 "Code" : "Disciple des éléments",
 "Class" : "MONK",
 "Specialisation" : "ELEMENTS_WAY",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106" t="s">
        <v>379</v>
      </c>
      <c r="B238" s="18" t="s">
        <v>3034</v>
      </c>
      <c r="C238" s="303" t="s">
        <v>3828</v>
      </c>
      <c r="D238" s="303"/>
      <c r="E238" s="303"/>
      <c r="F238" s="303" t="s">
        <v>2950</v>
      </c>
      <c r="H238" s="306" t="s">
        <v>3829</v>
      </c>
      <c r="I238" t="e">
        <f>""""&amp;A238&amp;"-"&amp;C238&amp;""":  {
 ""Code"" : """&amp;C238&amp;""",
 ""Class"" : """&amp;A238&amp;""",
 ""Specialisation"" : """&amp;B238&amp;""","
 &amp;IF(ISBLANK(D238),"", """Stats"" : "&amp;D238&amp;",")
 &amp;IF(ISBLANK(E238),"", """Auto"" : "&amp;E238&amp;",")
 &amp;IF(ISBLANK(F238),"", """UseNumber"" : "&amp;F238&amp;",")
 &amp;IF(ISBLANK(#REF!),"", """Special"" : "&amp;#REF!&amp;",")&amp;"
 ""Description"" : """&amp;SUBSTITUTE(H238,CHAR(10)," ")&amp;"""
  }"</f>
        <v>#REF!</v>
      </c>
    </row>
    <row r="239" spans="1:9">
      <c r="A239" s="106" t="s">
        <v>379</v>
      </c>
      <c r="B239" s="18" t="s">
        <v>3034</v>
      </c>
      <c r="C239" s="303" t="s">
        <v>3830</v>
      </c>
      <c r="D239" s="303"/>
      <c r="E239" s="303"/>
      <c r="F239" s="303" t="s">
        <v>2950</v>
      </c>
      <c r="H239" s="306" t="s">
        <v>3831</v>
      </c>
      <c r="I239" t="e">
        <f>""""&amp;A239&amp;"-"&amp;C239&amp;""":  {
 ""Code"" : """&amp;C239&amp;""",
 ""Class"" : """&amp;A239&amp;""",
 ""Specialisation"" : """&amp;B239&amp;""","
 &amp;IF(ISBLANK(D239),"", """Stats"" : "&amp;D239&amp;",")
 &amp;IF(ISBLANK(E239),"", """Auto"" : "&amp;E239&amp;",")
 &amp;IF(ISBLANK(F239),"", """UseNumber"" : "&amp;F239&amp;",")
 &amp;IF(ISBLANK(#REF!),"", """Special"" : "&amp;#REF!&amp;",")&amp;"
 ""Description"" : """&amp;SUBSTITUTE(H239,CHAR(10)," ")&amp;"""
  }"</f>
        <v>#REF!</v>
      </c>
    </row>
    <row r="240" spans="1:9">
      <c r="A240" s="106" t="s">
        <v>379</v>
      </c>
      <c r="B240" s="18" t="s">
        <v>3034</v>
      </c>
      <c r="C240" s="303" t="s">
        <v>3832</v>
      </c>
      <c r="D240" s="303"/>
      <c r="E240" s="303"/>
      <c r="F240" s="303" t="s">
        <v>2950</v>
      </c>
      <c r="H240" s="306" t="s">
        <v>3835</v>
      </c>
      <c r="I240" t="e">
        <f>""""&amp;A240&amp;"-"&amp;C240&amp;""":  {
 ""Code"" : """&amp;C240&amp;""",
 ""Class"" : """&amp;A240&amp;""",
 ""Specialisation"" : """&amp;B240&amp;""","
 &amp;IF(ISBLANK(D240),"", """Stats"" : "&amp;D240&amp;",")
 &amp;IF(ISBLANK(E240),"", """Auto"" : "&amp;E240&amp;",")
 &amp;IF(ISBLANK(F240),"", """UseNumber"" : "&amp;F240&amp;",")
 &amp;IF(ISBLANK(#REF!),"", """Special"" : "&amp;#REF!&amp;",")&amp;"
 ""Description"" : """&amp;SUBSTITUTE(H240,CHAR(10)," ")&amp;"""
  }"</f>
        <v>#REF!</v>
      </c>
    </row>
    <row r="241" spans="1:9">
      <c r="A241" s="106" t="s">
        <v>379</v>
      </c>
      <c r="B241" s="18" t="s">
        <v>3034</v>
      </c>
      <c r="C241" s="303" t="s">
        <v>3833</v>
      </c>
      <c r="D241" s="303"/>
      <c r="E241" s="303"/>
      <c r="F241" s="303" t="s">
        <v>2950</v>
      </c>
      <c r="H241" s="306" t="s">
        <v>3834</v>
      </c>
      <c r="I241" t="e">
        <f>""""&amp;A241&amp;"-"&amp;C241&amp;""":  {
 ""Code"" : """&amp;C241&amp;""",
 ""Class"" : """&amp;A241&amp;""",
 ""Specialisation"" : """&amp;B241&amp;""","
 &amp;IF(ISBLANK(D241),"", """Stats"" : "&amp;D241&amp;",")
 &amp;IF(ISBLANK(E241),"", """Auto"" : "&amp;E241&amp;",")
 &amp;IF(ISBLANK(F241),"", """UseNumber"" : "&amp;F241&amp;",")
 &amp;IF(ISBLANK(#REF!),"", """Special"" : "&amp;#REF!&amp;",")&amp;"
 ""Description"" : """&amp;SUBSTITUTE(H241,CHAR(10)," ")&amp;"""
  }"</f>
        <v>#REF!</v>
      </c>
    </row>
    <row r="242" spans="1:9">
      <c r="A242" s="106" t="s">
        <v>379</v>
      </c>
      <c r="B242" s="18" t="s">
        <v>3034</v>
      </c>
      <c r="C242" s="303" t="s">
        <v>3836</v>
      </c>
      <c r="D242" s="303"/>
      <c r="E242" s="303"/>
      <c r="F242" s="303" t="s">
        <v>2950</v>
      </c>
      <c r="H242" s="306" t="s">
        <v>3837</v>
      </c>
      <c r="I242" t="e">
        <f>""""&amp;A242&amp;"-"&amp;C242&amp;""":  {
 ""Code"" : """&amp;C242&amp;""",
 ""Class"" : """&amp;A242&amp;""",
 ""Specialisation"" : """&amp;B242&amp;""","
 &amp;IF(ISBLANK(D242),"", """Stats"" : "&amp;D242&amp;",")
 &amp;IF(ISBLANK(E242),"", """Auto"" : "&amp;E242&amp;",")
 &amp;IF(ISBLANK(F242),"", """UseNumber"" : "&amp;F242&amp;",")
 &amp;IF(ISBLANK(#REF!),"", """Special"" : "&amp;#REF!&amp;",")&amp;"
 ""Description"" : """&amp;SUBSTITUTE(H242,CHAR(10)," ")&amp;"""
  }"</f>
        <v>#REF!</v>
      </c>
    </row>
    <row r="243" spans="1:9">
      <c r="A243" s="106" t="s">
        <v>379</v>
      </c>
      <c r="B243" s="18" t="s">
        <v>3034</v>
      </c>
      <c r="C243" s="303" t="s">
        <v>3838</v>
      </c>
      <c r="D243" s="303"/>
      <c r="E243" s="303"/>
      <c r="F243" s="303" t="s">
        <v>2950</v>
      </c>
      <c r="H243" s="306" t="s">
        <v>3839</v>
      </c>
      <c r="I243" t="e">
        <f>""""&amp;A243&amp;"-"&amp;C243&amp;""":  {
 ""Code"" : """&amp;C243&amp;""",
 ""Class"" : """&amp;A243&amp;""",
 ""Specialisation"" : """&amp;B243&amp;""","
 &amp;IF(ISBLANK(D243),"", """Stats"" : "&amp;D243&amp;",")
 &amp;IF(ISBLANK(E243),"", """Auto"" : "&amp;E243&amp;",")
 &amp;IF(ISBLANK(F243),"", """UseNumber"" : "&amp;F243&amp;",")
 &amp;IF(ISBLANK(#REF!),"", """Special"" : "&amp;#REF!&amp;",")&amp;"
 ""Description"" : """&amp;SUBSTITUTE(H243,CHAR(10)," ")&amp;"""
  }"</f>
        <v>#REF!</v>
      </c>
    </row>
    <row r="244" spans="1:9">
      <c r="A244" s="106" t="s">
        <v>379</v>
      </c>
      <c r="B244" s="18" t="s">
        <v>3034</v>
      </c>
      <c r="C244" s="303" t="s">
        <v>3840</v>
      </c>
      <c r="D244" s="303"/>
      <c r="E244" s="303"/>
      <c r="F244" s="303" t="s">
        <v>2950</v>
      </c>
      <c r="H244" s="306" t="s">
        <v>3841</v>
      </c>
      <c r="I244" t="e">
        <f>""""&amp;A244&amp;"-"&amp;C244&amp;""":  {
 ""Code"" : """&amp;C244&amp;""",
 ""Class"" : """&amp;A244&amp;""",
 ""Specialisation"" : """&amp;B244&amp;""","
 &amp;IF(ISBLANK(D244),"", """Stats"" : "&amp;D244&amp;",")
 &amp;IF(ISBLANK(E244),"", """Auto"" : "&amp;E244&amp;",")
 &amp;IF(ISBLANK(F244),"", """UseNumber"" : "&amp;F244&amp;",")
 &amp;IF(ISBLANK(#REF!),"", """Special"" : "&amp;#REF!&amp;",")&amp;"
 ""Description"" : """&amp;SUBSTITUTE(H244,CHAR(10)," ")&amp;"""
  }"</f>
        <v>#REF!</v>
      </c>
    </row>
    <row r="245" spans="1:9">
      <c r="A245" s="106" t="s">
        <v>379</v>
      </c>
      <c r="B245" s="18" t="s">
        <v>3034</v>
      </c>
      <c r="C245" s="303" t="s">
        <v>3842</v>
      </c>
      <c r="D245" s="303"/>
      <c r="E245" s="303"/>
      <c r="F245" s="303" t="s">
        <v>2950</v>
      </c>
      <c r="H245" s="306" t="s">
        <v>3843</v>
      </c>
      <c r="I245" t="e">
        <f>""""&amp;A245&amp;"-"&amp;C245&amp;""":  {
 ""Code"" : """&amp;C245&amp;""",
 ""Class"" : """&amp;A245&amp;""",
 ""Specialisation"" : """&amp;B245&amp;""","
 &amp;IF(ISBLANK(D245),"", """Stats"" : "&amp;D245&amp;",")
 &amp;IF(ISBLANK(E245),"", """Auto"" : "&amp;E245&amp;",")
 &amp;IF(ISBLANK(F245),"", """UseNumber"" : "&amp;F245&amp;",")
 &amp;IF(ISBLANK(#REF!),"", """Special"" : "&amp;#REF!&amp;",")&amp;"
 ""Description"" : """&amp;SUBSTITUTE(H245,CHAR(10)," ")&amp;"""
  }"</f>
        <v>#REF!</v>
      </c>
    </row>
    <row r="246" spans="1:9">
      <c r="A246" s="106" t="s">
        <v>379</v>
      </c>
      <c r="B246" s="18" t="s">
        <v>3034</v>
      </c>
      <c r="C246" s="303" t="s">
        <v>3844</v>
      </c>
      <c r="D246" s="303"/>
      <c r="E246" s="303"/>
      <c r="F246" s="303" t="s">
        <v>2950</v>
      </c>
      <c r="H246" s="306" t="s">
        <v>3845</v>
      </c>
      <c r="I246" t="e">
        <f>""""&amp;A246&amp;"-"&amp;C246&amp;""":  {
 ""Code"" : """&amp;C246&amp;""",
 ""Class"" : """&amp;A246&amp;""",
 ""Specialisation"" : """&amp;B246&amp;""","
 &amp;IF(ISBLANK(D246),"", """Stats"" : "&amp;D246&amp;",")
 &amp;IF(ISBLANK(E246),"", """Auto"" : "&amp;E246&amp;",")
 &amp;IF(ISBLANK(F246),"", """UseNumber"" : "&amp;F246&amp;",")
 &amp;IF(ISBLANK(#REF!),"", """Special"" : "&amp;#REF!&amp;",")&amp;"
 ""Description"" : """&amp;SUBSTITUTE(H246,CHAR(10)," ")&amp;"""
  }"</f>
        <v>#REF!</v>
      </c>
    </row>
    <row r="247" spans="1:9">
      <c r="A247" s="106" t="s">
        <v>379</v>
      </c>
      <c r="B247" s="18" t="s">
        <v>3034</v>
      </c>
      <c r="C247" s="303" t="s">
        <v>3846</v>
      </c>
      <c r="D247" s="303"/>
      <c r="E247" s="303"/>
      <c r="F247" s="303"/>
      <c r="H247" s="296" t="s">
        <v>3847</v>
      </c>
      <c r="I247" t="e">
        <f>""""&amp;A247&amp;"-"&amp;C247&amp;""":  {
 ""Code"" : """&amp;C247&amp;""",
 ""Class"" : """&amp;A247&amp;""",
 ""Specialisation"" : """&amp;B247&amp;""","
 &amp;IF(ISBLANK(D247),"", """Stats"" : "&amp;D247&amp;",")
 &amp;IF(ISBLANK(E247),"", """Auto"" : "&amp;E247&amp;",")
 &amp;IF(ISBLANK(F247),"", """UseNumber"" : "&amp;F247&amp;",")
 &amp;IF(ISBLANK(#REF!),"", """Special"" : "&amp;#REF!&amp;",")&amp;"
 ""Description"" : """&amp;SUBSTITUTE(H247,CHAR(10)," ")&amp;"""
  }"</f>
        <v>#REF!</v>
      </c>
    </row>
    <row r="248" spans="1:9">
      <c r="A248" s="106" t="s">
        <v>379</v>
      </c>
      <c r="B248" s="18" t="s">
        <v>3034</v>
      </c>
      <c r="C248" s="303" t="s">
        <v>3848</v>
      </c>
      <c r="D248" s="303"/>
      <c r="E248" s="303"/>
      <c r="F248" s="303" t="s">
        <v>2950</v>
      </c>
      <c r="H248" s="306" t="s">
        <v>3849</v>
      </c>
      <c r="I248" t="e">
        <f>""""&amp;A248&amp;"-"&amp;C248&amp;""":  {
 ""Code"" : """&amp;C248&amp;""",
 ""Class"" : """&amp;A248&amp;""",
 ""Specialisation"" : """&amp;B248&amp;""","
 &amp;IF(ISBLANK(D248),"", """Stats"" : "&amp;D248&amp;",")
 &amp;IF(ISBLANK(E248),"", """Auto"" : "&amp;E248&amp;",")
 &amp;IF(ISBLANK(F248),"", """UseNumber"" : "&amp;F248&amp;",")
 &amp;IF(ISBLANK(#REF!),"", """Special"" : "&amp;#REF!&amp;",")&amp;"
 ""Description"" : """&amp;SUBSTITUTE(H248,CHAR(10)," ")&amp;"""
  }"</f>
        <v>#REF!</v>
      </c>
    </row>
    <row r="249" spans="1:9">
      <c r="A249" s="106" t="s">
        <v>379</v>
      </c>
      <c r="B249" s="18" t="s">
        <v>3034</v>
      </c>
      <c r="C249" s="303" t="s">
        <v>3850</v>
      </c>
      <c r="D249" s="303"/>
      <c r="E249" s="303"/>
      <c r="F249" s="303"/>
      <c r="H249" s="306" t="s">
        <v>3851</v>
      </c>
      <c r="I249" t="e">
        <f>""""&amp;A249&amp;"-"&amp;C249&amp;""":  {
 ""Code"" : """&amp;C249&amp;""",
 ""Class"" : """&amp;A249&amp;""",
 ""Specialisation"" : """&amp;B249&amp;""","
 &amp;IF(ISBLANK(D249),"", """Stats"" : "&amp;D249&amp;",")
 &amp;IF(ISBLANK(E249),"", """Auto"" : "&amp;E249&amp;",")
 &amp;IF(ISBLANK(F249),"", """UseNumber"" : "&amp;F249&amp;",")
 &amp;IF(ISBLANK(#REF!),"", """Special"" : "&amp;#REF!&amp;",")&amp;"
 ""Description"" : """&amp;SUBSTITUTE(H249,CHAR(10)," ")&amp;"""
  }"</f>
        <v>#REF!</v>
      </c>
    </row>
    <row r="250" spans="1:9">
      <c r="A250" s="106" t="s">
        <v>379</v>
      </c>
      <c r="B250" s="18" t="s">
        <v>3034</v>
      </c>
      <c r="C250" s="303" t="s">
        <v>3852</v>
      </c>
      <c r="D250" s="303"/>
      <c r="E250" s="303"/>
      <c r="F250" s="303" t="s">
        <v>2950</v>
      </c>
      <c r="H250" s="306" t="s">
        <v>3853</v>
      </c>
      <c r="I250" t="e">
        <f>""""&amp;A250&amp;"-"&amp;C250&amp;""":  {
 ""Code"" : """&amp;C250&amp;""",
 ""Class"" : """&amp;A250&amp;""",
 ""Specialisation"" : """&amp;B250&amp;""","
 &amp;IF(ISBLANK(D250),"", """Stats"" : "&amp;D250&amp;",")
 &amp;IF(ISBLANK(E250),"", """Auto"" : "&amp;E250&amp;",")
 &amp;IF(ISBLANK(F250),"", """UseNumber"" : "&amp;F250&amp;",")
 &amp;IF(ISBLANK(#REF!),"", """Special"" : "&amp;#REF!&amp;",")&amp;"
 ""Description"" : """&amp;SUBSTITUTE(H250,CHAR(10)," ")&amp;"""
  }"</f>
        <v>#REF!</v>
      </c>
    </row>
    <row r="251" spans="1:9">
      <c r="A251" s="106" t="s">
        <v>379</v>
      </c>
      <c r="B251" s="18" t="s">
        <v>3034</v>
      </c>
      <c r="C251" s="303" t="s">
        <v>3854</v>
      </c>
      <c r="D251" s="303"/>
      <c r="E251" s="303"/>
      <c r="F251" s="303" t="s">
        <v>2950</v>
      </c>
      <c r="H251" s="306" t="s">
        <v>3855</v>
      </c>
      <c r="I251" t="e">
        <f>""""&amp;A251&amp;"-"&amp;C251&amp;""":  {
 ""Code"" : """&amp;C251&amp;""",
 ""Class"" : """&amp;A251&amp;""",
 ""Specialisation"" : """&amp;B251&amp;""","
 &amp;IF(ISBLANK(D251),"", """Stats"" : "&amp;D251&amp;",")
 &amp;IF(ISBLANK(E251),"", """Auto"" : "&amp;E251&amp;",")
 &amp;IF(ISBLANK(F251),"", """UseNumber"" : "&amp;F251&amp;",")
 &amp;IF(ISBLANK(#REF!),"", """Special"" : "&amp;#REF!&amp;",")&amp;"
 ""Description"" : """&amp;SUBSTITUTE(H251,CHAR(10)," ")&amp;"""
  }"</f>
        <v>#REF!</v>
      </c>
    </row>
    <row r="252" spans="1:9">
      <c r="A252" s="106" t="s">
        <v>379</v>
      </c>
      <c r="B252" s="18" t="s">
        <v>3034</v>
      </c>
      <c r="C252" s="303" t="s">
        <v>3856</v>
      </c>
      <c r="D252" s="303"/>
      <c r="E252" s="303"/>
      <c r="F252" s="303" t="s">
        <v>2950</v>
      </c>
      <c r="H252" s="306" t="s">
        <v>3857</v>
      </c>
      <c r="I252" t="e">
        <f>""""&amp;A252&amp;"-"&amp;C252&amp;""":  {
 ""Code"" : """&amp;C252&amp;""",
 ""Class"" : """&amp;A252&amp;""",
 ""Specialisation"" : """&amp;B252&amp;""","
 &amp;IF(ISBLANK(D252),"", """Stats"" : "&amp;D252&amp;",")
 &amp;IF(ISBLANK(E252),"", """Auto"" : "&amp;E252&amp;",")
 &amp;IF(ISBLANK(F252),"", """UseNumber"" : "&amp;F252&amp;",")
 &amp;IF(ISBLANK(#REF!),"", """Special"" : "&amp;#REF!&amp;",")&amp;"
 ""Description"" : """&amp;SUBSTITUTE(H252,CHAR(10)," ")&amp;"""
  }"</f>
        <v>#REF!</v>
      </c>
    </row>
    <row r="253" spans="1:9">
      <c r="A253" s="106" t="s">
        <v>379</v>
      </c>
      <c r="B253" s="18" t="s">
        <v>3034</v>
      </c>
      <c r="C253" s="303" t="s">
        <v>3858</v>
      </c>
      <c r="D253" s="303"/>
      <c r="E253" s="303"/>
      <c r="F253" s="303" t="s">
        <v>2950</v>
      </c>
      <c r="H253" s="306" t="s">
        <v>3859</v>
      </c>
      <c r="I253" t="e">
        <f>""""&amp;A253&amp;"-"&amp;C253&amp;""":  {
 ""Code"" : """&amp;C253&amp;""",
 ""Class"" : """&amp;A253&amp;""",
 ""Specialisation"" : """&amp;B253&amp;""","
 &amp;IF(ISBLANK(D253),"", """Stats"" : "&amp;D253&amp;",")
 &amp;IF(ISBLANK(E253),"", """Auto"" : "&amp;E253&amp;",")
 &amp;IF(ISBLANK(F253),"", """UseNumber"" : "&amp;F253&amp;",")
 &amp;IF(ISBLANK(#REF!),"", """Special"" : "&amp;#REF!&amp;",")&amp;"
 ""Description"" : """&amp;SUBSTITUTE(H253,CHAR(10)," ")&amp;"""
  }"</f>
        <v>#REF!</v>
      </c>
    </row>
    <row r="254" spans="1:9">
      <c r="A254" s="212" t="s">
        <v>379</v>
      </c>
      <c r="B254" s="83" t="s">
        <v>3034</v>
      </c>
      <c r="C254" s="307" t="s">
        <v>3860</v>
      </c>
      <c r="D254" s="307"/>
      <c r="E254" s="307"/>
      <c r="F254" s="303" t="s">
        <v>2950</v>
      </c>
      <c r="H254" s="308" t="s">
        <v>3861</v>
      </c>
      <c r="I254" t="e">
        <f>""""&amp;A254&amp;"-"&amp;C254&amp;""":  {
 ""Code"" : """&amp;C254&amp;""",
 ""Class"" : """&amp;A254&amp;""",
 ""Specialisation"" : """&amp;B254&amp;""","
 &amp;IF(ISBLANK(D254),"", """Stats"" : "&amp;D254&amp;",")
 &amp;IF(ISBLANK(E254),"", """Auto"" : "&amp;E254&amp;",")
 &amp;IF(ISBLANK(F254),"", """UseNumber"" : "&amp;F254&amp;",")
 &amp;IF(ISBLANK(#REF!),"", """Special"" : "&amp;#REF!&amp;",")&amp;"
 ""Description"" : """&amp;SUBSTITUTE(H254,CHAR(10)," ")&amp;"""
  }"</f>
        <v>#REF!</v>
      </c>
    </row>
    <row r="255" spans="1:9">
      <c r="A255" s="309" t="s">
        <v>12</v>
      </c>
      <c r="B255" s="194"/>
      <c r="C255" s="304" t="s">
        <v>3862</v>
      </c>
      <c r="D255" s="304"/>
      <c r="E255" s="304"/>
      <c r="F255" s="304"/>
      <c r="G255" s="304"/>
      <c r="H255" s="295" t="s">
        <v>3863</v>
      </c>
      <c r="I255" t="str">
        <f t="shared" si="3"/>
        <v>"PALADIN-Sens divin":  {
 "Code" : "Sens divin",
 "Class" : "PALADIN",
 "Specialisation" : "",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106" t="s">
        <v>12</v>
      </c>
      <c r="B256" s="18"/>
      <c r="C256" s="303" t="s">
        <v>2973</v>
      </c>
      <c r="D256" s="303" t="s">
        <v>2950</v>
      </c>
      <c r="E256" s="303"/>
      <c r="F256" s="303"/>
      <c r="G256" s="303"/>
      <c r="H256" s="296" t="s">
        <v>4053</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106" t="s">
        <v>12</v>
      </c>
      <c r="B257" s="18"/>
      <c r="C257" s="303" t="s">
        <v>3864</v>
      </c>
      <c r="D257" s="303"/>
      <c r="E257" s="303"/>
      <c r="F257" s="303"/>
      <c r="G257" s="303"/>
      <c r="H257" s="296" t="s">
        <v>3865</v>
      </c>
      <c r="I257" t="str">
        <f t="shared" si="3"/>
        <v>"PALADIN-Imposition des mains":  {
 "Code" : "Imposition des mains",
 "Class" : "PALADIN",
 "Specialisation" : "",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106" t="s">
        <v>12</v>
      </c>
      <c r="B258" s="18"/>
      <c r="C258" s="303" t="s">
        <v>3866</v>
      </c>
      <c r="D258" s="303"/>
      <c r="E258" s="303"/>
      <c r="F258" s="303"/>
      <c r="G258" s="303"/>
      <c r="H258" s="306" t="s">
        <v>3867</v>
      </c>
      <c r="I258" t="str">
        <f t="shared" si="3"/>
        <v>"PALADIN-Châtiment divin":  {
 "Code" : "Châtiment divin",
 "Class" : "PALADIN",
 "Specialisation" : "",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106" t="s">
        <v>12</v>
      </c>
      <c r="B259" s="18"/>
      <c r="C259" s="303" t="s">
        <v>3868</v>
      </c>
      <c r="D259" s="303" t="s">
        <v>2950</v>
      </c>
      <c r="E259" s="303"/>
      <c r="F259" s="303"/>
      <c r="G259" s="303"/>
      <c r="H259" s="306" t="s">
        <v>3869</v>
      </c>
      <c r="I259" t="str">
        <f t="shared" si="3"/>
        <v>"PALADIN-Santé divine":  {
 "Code" : "Santé divine",
 "Class" : "PALADIN",
 "Specialisation" : "","Stats" : true,
 "Description" : "À partir du niveau 3, la magie divine qui coule en vous vous immunise contre les maladies."
  }</v>
      </c>
    </row>
    <row r="260" spans="1:9">
      <c r="A260" s="106" t="s">
        <v>12</v>
      </c>
      <c r="B260" s="18"/>
      <c r="C260" s="303" t="s">
        <v>3370</v>
      </c>
      <c r="D260" s="303"/>
      <c r="E260" s="303"/>
      <c r="F260" s="303"/>
      <c r="G260" s="303"/>
      <c r="H260" s="306" t="s">
        <v>3870</v>
      </c>
      <c r="I260" t="str">
        <f t="shared" si="3"/>
        <v>"PALADIN-Serment sacré":  {
 "Code" : "Serment sacré",
 "Class" : "PALADIN",
 "Specialisation" : "",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106" t="s">
        <v>12</v>
      </c>
      <c r="B261" s="18"/>
      <c r="C261" s="303" t="s">
        <v>3871</v>
      </c>
      <c r="D261" s="303"/>
      <c r="E261" s="303"/>
      <c r="F261" s="303"/>
      <c r="G261" s="303"/>
      <c r="H261" s="306" t="s">
        <v>3872</v>
      </c>
      <c r="I261" t="str">
        <f t="shared" si="3"/>
        <v>"PALADIN-Sorts de serment":  {
 "Code" : "Sorts de serment",
 "Class" : "PALADIN",
 "Specialisation" : "",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106" t="s">
        <v>12</v>
      </c>
      <c r="B262" s="18"/>
      <c r="C262" s="303" t="s">
        <v>3873</v>
      </c>
      <c r="D262" s="303"/>
      <c r="E262" s="303"/>
      <c r="F262" s="303"/>
      <c r="G262" s="303"/>
      <c r="H262" s="306" t="s">
        <v>3874</v>
      </c>
      <c r="I262" t="str">
        <f t="shared" si="3"/>
        <v>"PALADIN-Canalisation d'énergie divine":  {
 "Code" : "Canalisation d'énergie divine",
 "Class" : "PALADIN",
 "Specialisation" : "",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106" t="s">
        <v>12</v>
      </c>
      <c r="B263" s="18"/>
      <c r="C263" s="303" t="s">
        <v>240</v>
      </c>
      <c r="D263" s="303" t="s">
        <v>2950</v>
      </c>
      <c r="E263" s="303"/>
      <c r="F263" s="303"/>
      <c r="G263" s="303"/>
      <c r="H263" s="306" t="s">
        <v>272</v>
      </c>
      <c r="I263" t="str">
        <f t="shared" si="3"/>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106" t="s">
        <v>12</v>
      </c>
      <c r="B264" s="18"/>
      <c r="C264" s="303" t="s">
        <v>275</v>
      </c>
      <c r="D264" s="303"/>
      <c r="E264" s="303"/>
      <c r="F264" s="303"/>
      <c r="G264" s="303"/>
      <c r="H264" s="306" t="s">
        <v>3432</v>
      </c>
      <c r="I264" t="str">
        <f t="shared" si="3"/>
        <v>"PALADIN-Attaque supplémentaire":  {
 "Code" : "Attaque supplémentaire",
 "Class" : "PALADIN",
 "Specialisation" : "",
 "Description" : "À partir du niveau 5, vous pouvez attaquer deux fois, au lieu d'une seule, chaque fois que vous réalisez l'action Attaquer durant votre tour."
  }</v>
      </c>
    </row>
    <row r="265" spans="1:9">
      <c r="A265" s="106" t="s">
        <v>12</v>
      </c>
      <c r="B265" s="18"/>
      <c r="C265" s="303" t="s">
        <v>3875</v>
      </c>
      <c r="D265" s="303"/>
      <c r="E265" s="303"/>
      <c r="F265" s="303"/>
      <c r="G265" s="303"/>
      <c r="H265" s="306" t="s">
        <v>3876</v>
      </c>
      <c r="I265" t="str">
        <f t="shared" si="3"/>
        <v>"PALADIN-Aura de protection":  {
 "Code" : "Aura de protection",
 "Class" : "PALADIN",
 "Specialisation" : "",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106" t="s">
        <v>12</v>
      </c>
      <c r="B266" s="18"/>
      <c r="C266" s="303" t="s">
        <v>3877</v>
      </c>
      <c r="D266" s="303"/>
      <c r="E266" s="303"/>
      <c r="F266" s="303"/>
      <c r="G266" s="303"/>
      <c r="H266" s="306" t="s">
        <v>3878</v>
      </c>
      <c r="I266" t="str">
        <f t="shared" si="3"/>
        <v>"PALADIN-Aura de courage":  {
 "Code" : "Aura de courage",
 "Class" : "PALADIN",
 "Specialisation" : "",
 "Description" : "À partir du niveau 10, vous et toutes créatures amicales situées à 3 mètres ou moins de vous ne pouvez être effrayés tant que vous êtes conscient. Au niveau 18, le rayon de l'aura passe à 9 mètres."
  }</v>
      </c>
    </row>
    <row r="267" spans="1:9">
      <c r="A267" s="106" t="s">
        <v>12</v>
      </c>
      <c r="B267" s="18"/>
      <c r="C267" s="303" t="s">
        <v>3879</v>
      </c>
      <c r="D267" s="303"/>
      <c r="E267" s="303"/>
      <c r="F267" s="303"/>
      <c r="G267" s="303"/>
      <c r="H267" s="306" t="s">
        <v>3880</v>
      </c>
      <c r="I267" t="str">
        <f t="shared" si="3"/>
        <v>"PALADIN-Châtiment divin amélioré":  {
 "Code" : "Châtiment divin amélioré",
 "Class" : "PALADIN",
 "Specialisation" : "",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319" t="s">
        <v>12</v>
      </c>
      <c r="B268" s="315"/>
      <c r="C268" s="317" t="s">
        <v>3881</v>
      </c>
      <c r="D268" s="317"/>
      <c r="E268" s="317"/>
      <c r="F268" s="317"/>
      <c r="G268" s="317"/>
      <c r="H268" s="318" t="s">
        <v>3882</v>
      </c>
      <c r="I268" t="str">
        <f t="shared" si="3"/>
        <v>"PALADIN-Contact purifiant":  {
 "Code" : "Contact purifiant",
 "Class" : "PALADIN",
 "Specialisation" : "",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106" t="s">
        <v>12</v>
      </c>
      <c r="B269" s="86" t="s">
        <v>3374</v>
      </c>
      <c r="C269" s="303" t="s">
        <v>3883</v>
      </c>
      <c r="D269" s="303"/>
      <c r="E269" s="303"/>
      <c r="F269" s="303"/>
      <c r="G269" s="303"/>
      <c r="H269" s="296" t="s">
        <v>3884</v>
      </c>
      <c r="I269" t="str">
        <f t="shared" si="3"/>
        <v>"PALADIN-Principes de Dévotion":  {
 "Code" : "Principes de Dévotion",
 "Class" : "PALADIN",
 "Specialisation" : "DEVOTION",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106" t="s">
        <v>12</v>
      </c>
      <c r="B270" s="86" t="s">
        <v>3374</v>
      </c>
      <c r="C270" s="303" t="s">
        <v>3871</v>
      </c>
      <c r="D270" s="303"/>
      <c r="E270" s="303"/>
      <c r="F270" s="303"/>
      <c r="G270" s="303"/>
      <c r="H270" s="356" t="s">
        <v>3885</v>
      </c>
      <c r="I270" t="str">
        <f t="shared" si="3"/>
        <v>"PALADIN-Sorts de serment":  {
 "Code" : "Sorts de serment",
 "Class" : "PALADIN",
 "Specialisation" : "DEVOTION",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106" t="s">
        <v>12</v>
      </c>
      <c r="B271" s="86" t="s">
        <v>3374</v>
      </c>
      <c r="C271" s="301" t="s">
        <v>3873</v>
      </c>
      <c r="D271" s="301"/>
      <c r="E271" s="301"/>
      <c r="F271" s="301"/>
      <c r="G271" s="301"/>
      <c r="H271" s="356" t="s">
        <v>3886</v>
      </c>
      <c r="I271" t="str">
        <f t="shared" si="3"/>
        <v>"PALADIN-Canalisation d'énergie divine":  {
 "Code" : "Canalisation d'énergie divine",
 "Class" : "PALADIN",
 "Specialisation" : "DEVOTION",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106" t="s">
        <v>12</v>
      </c>
      <c r="B272" s="86" t="s">
        <v>3374</v>
      </c>
      <c r="C272" s="303" t="s">
        <v>3887</v>
      </c>
      <c r="D272" s="303"/>
      <c r="E272" s="303"/>
      <c r="F272" s="303"/>
      <c r="G272" s="303"/>
      <c r="H272" s="306" t="s">
        <v>3888</v>
      </c>
      <c r="I272" t="str">
        <f t="shared" ref="I272:I338" si="4">""""&amp;A272&amp;"-"&amp;C272&amp;""":  {
 ""Code"" : """&amp;C272&amp;""",
 ""Class"" : """&amp;A272&amp;""",
 ""Specialisation"" : """&amp;B272&amp;""","
 &amp;IF(ISBLANK(D272),"", """Stats"" : "&amp;D272&amp;",")
 &amp;IF(ISBLANK(E272),"", """Auto"" : "&amp;E272&amp;",")
 &amp;IF(ISBLANK(G272),"", """UseNumber"" : "&amp;G272&amp;",")
 &amp;IF(ISBLANK(F272),"", """Special"" : "&amp;F272&amp;",")&amp;"
 ""Description"" : """&amp;SUBSTITUTE(H272,CHAR(10)," ")&amp;"""
  }"</f>
        <v>"PALADIN-Aura de dévotion":  {
 "Code" : "Aura de dévotion",
 "Class" : "PALADIN",
 "Specialisation" : "DEVOTION",
 "Description" : "À partir du niveau 7, vous et toutes créatures amicales à 3 mètres ou moins de vous ne peuvent être charmées tant que vous êtes conscient. Au niveau 18, le rayon de l'aura passe à 9 mètres."
  }</v>
      </c>
    </row>
    <row r="273" spans="1:9">
      <c r="A273" s="106" t="s">
        <v>12</v>
      </c>
      <c r="B273" s="86" t="s">
        <v>3374</v>
      </c>
      <c r="C273" s="303" t="s">
        <v>3889</v>
      </c>
      <c r="D273" s="303"/>
      <c r="E273" s="303"/>
      <c r="F273" s="303"/>
      <c r="G273" s="303"/>
      <c r="H273" s="296" t="s">
        <v>3890</v>
      </c>
      <c r="I273" t="str">
        <f t="shared" si="4"/>
        <v>"PALADIN-Pureté de l'esprit":  {
 "Code" : "Pureté de l'esprit",
 "Class" : "PALADIN",
 "Specialisation" : "DEVOTION",
 "Description" : "À partir du niveau 15, vous êtes en permanence sous l'effet d'un sort de protection contre le mal et le bien."
  }</v>
      </c>
    </row>
    <row r="274" spans="1:9">
      <c r="A274" s="319" t="s">
        <v>12</v>
      </c>
      <c r="B274" s="320" t="s">
        <v>3374</v>
      </c>
      <c r="C274" s="317" t="s">
        <v>3891</v>
      </c>
      <c r="D274" s="317"/>
      <c r="E274" s="317"/>
      <c r="F274" s="317"/>
      <c r="G274" s="317"/>
      <c r="H274" s="316" t="s">
        <v>3892</v>
      </c>
      <c r="I274" t="str">
        <f t="shared" si="4"/>
        <v>"PALADIN-Halo sacré":  {
 "Code" : "Halo sacré",
 "Class" : "PALADIN",
 "Specialisation" : "DEVOTION",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106" t="s">
        <v>12</v>
      </c>
      <c r="B275" s="86" t="s">
        <v>3380</v>
      </c>
      <c r="C275" s="301" t="s">
        <v>3893</v>
      </c>
      <c r="D275" s="301"/>
      <c r="E275" s="301"/>
      <c r="F275" s="301"/>
      <c r="G275" s="301"/>
      <c r="H275" s="296" t="s">
        <v>3894</v>
      </c>
      <c r="I275" t="str">
        <f t="shared" si="4"/>
        <v>"PALADIN-Principes des Anciens":  {
 "Code" : "Principes des Anciens",
 "Class" : "PALADIN",
 "Specialisation" : "OLD",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106" t="s">
        <v>12</v>
      </c>
      <c r="B276" s="86" t="s">
        <v>3380</v>
      </c>
      <c r="C276" s="303" t="s">
        <v>3871</v>
      </c>
      <c r="D276" s="303"/>
      <c r="E276" s="303"/>
      <c r="F276" s="303"/>
      <c r="G276" s="303"/>
      <c r="H276" s="356" t="s">
        <v>3895</v>
      </c>
      <c r="I276" t="str">
        <f t="shared" si="4"/>
        <v>"PALADIN-Sorts de serment":  {
 "Code" : "Sorts de serment",
 "Class" : "PALADIN",
 "Specialisation" : "OLD",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106" t="s">
        <v>12</v>
      </c>
      <c r="B277" s="86" t="s">
        <v>3380</v>
      </c>
      <c r="C277" s="301" t="s">
        <v>3873</v>
      </c>
      <c r="D277" s="301"/>
      <c r="E277" s="301"/>
      <c r="F277" s="301"/>
      <c r="G277" s="301"/>
      <c r="H277" s="356" t="s">
        <v>3896</v>
      </c>
      <c r="I277" t="str">
        <f t="shared" si="4"/>
        <v>"PALADIN-Canalisation d'énergie divine":  {
 "Code" : "Canalisation d'énergie divine",
 "Class" : "PALADIN",
 "Specialisation" : "OLD",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106" t="s">
        <v>12</v>
      </c>
      <c r="B278" s="86" t="s">
        <v>3380</v>
      </c>
      <c r="C278" s="303" t="s">
        <v>3897</v>
      </c>
      <c r="D278" s="303"/>
      <c r="E278" s="303"/>
      <c r="F278" s="303"/>
      <c r="G278" s="303"/>
      <c r="H278" s="306" t="s">
        <v>3898</v>
      </c>
      <c r="I278" t="str">
        <f t="shared" si="4"/>
        <v>"PALADIN-Aura de résistance":  {
 "Code" : "Aura de résistance",
 "Class" : "PALADIN",
 "Specialisation" : "OLD",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106" t="s">
        <v>12</v>
      </c>
      <c r="B279" s="86" t="s">
        <v>3380</v>
      </c>
      <c r="C279" s="301" t="s">
        <v>3899</v>
      </c>
      <c r="D279" s="301"/>
      <c r="E279" s="301"/>
      <c r="F279" s="301"/>
      <c r="G279" s="301"/>
      <c r="H279" s="306" t="s">
        <v>3900</v>
      </c>
      <c r="I279" t="str">
        <f t="shared" si="4"/>
        <v>"PALADIN-Sentinelle immortelle":  {
 "Code" : "Sentinelle immortelle",
 "Class" : "PALADIN",
 "Specialisation" : "OLD",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319" t="s">
        <v>12</v>
      </c>
      <c r="B280" s="320" t="s">
        <v>3380</v>
      </c>
      <c r="C280" s="317" t="s">
        <v>3901</v>
      </c>
      <c r="D280" s="317"/>
      <c r="E280" s="317"/>
      <c r="F280" s="317"/>
      <c r="G280" s="317"/>
      <c r="H280" s="316" t="s">
        <v>3902</v>
      </c>
      <c r="I280" t="str">
        <f t="shared" si="4"/>
        <v>"PALADIN-Champion des Anciens":  {
 "Code" : "Champion des Anciens",
 "Class" : "PALADIN",
 "Specialisation" : "OLD",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106" t="s">
        <v>12</v>
      </c>
      <c r="B281" s="86" t="s">
        <v>3385</v>
      </c>
      <c r="C281" s="303" t="s">
        <v>3903</v>
      </c>
      <c r="D281" s="303"/>
      <c r="E281" s="303"/>
      <c r="F281" s="303"/>
      <c r="G281" s="303"/>
      <c r="H281" s="296" t="s">
        <v>3904</v>
      </c>
      <c r="I281" t="str">
        <f t="shared" si="4"/>
        <v>"PALADIN-Principes de Vengeance":  {
 "Code" : "Principes de Vengeance",
 "Class" : "PALADIN",
 "Specialisation" : "REVENGE",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106" t="s">
        <v>12</v>
      </c>
      <c r="B282" s="86" t="s">
        <v>3385</v>
      </c>
      <c r="C282" s="301" t="s">
        <v>3873</v>
      </c>
      <c r="D282" s="301"/>
      <c r="E282" s="301"/>
      <c r="F282" s="301"/>
      <c r="G282" s="301"/>
      <c r="H282" s="356" t="s">
        <v>3905</v>
      </c>
      <c r="I282" t="str">
        <f t="shared" si="4"/>
        <v>"PALADIN-Canalisation d'énergie divine":  {
 "Code" : "Canalisation d'énergie divine",
 "Class" : "PALADIN",
 "Specialisation" : "REVENGE",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106" t="s">
        <v>12</v>
      </c>
      <c r="B283" s="86" t="s">
        <v>3385</v>
      </c>
      <c r="C283" s="303" t="s">
        <v>3906</v>
      </c>
      <c r="D283" s="303"/>
      <c r="E283" s="303"/>
      <c r="F283" s="303"/>
      <c r="G283" s="303"/>
      <c r="H283" s="306" t="s">
        <v>3907</v>
      </c>
      <c r="I283" t="str">
        <f t="shared" si="4"/>
        <v>"PALADIN-Vengeur implacable":  {
 "Code" : "Vengeur implacable",
 "Class" : "PALADIN",
 "Specialisation" : "REVENGE",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106" t="s">
        <v>12</v>
      </c>
      <c r="B284" s="86" t="s">
        <v>3385</v>
      </c>
      <c r="C284" s="303" t="s">
        <v>3908</v>
      </c>
      <c r="D284" s="303"/>
      <c r="E284" s="303"/>
      <c r="F284" s="303"/>
      <c r="G284" s="303"/>
      <c r="H284" s="306" t="s">
        <v>3909</v>
      </c>
      <c r="I284" t="str">
        <f t="shared" si="4"/>
        <v>"PALADIN-Âme vengeresse":  {
 "Code" : "Âme vengeresse",
 "Class" : "PALADIN",
 "Specialisation" : "REVENGE",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106" t="s">
        <v>12</v>
      </c>
      <c r="B285" s="86" t="s">
        <v>3385</v>
      </c>
      <c r="C285" s="303" t="s">
        <v>3910</v>
      </c>
      <c r="D285" s="303"/>
      <c r="E285" s="303"/>
      <c r="F285" s="303"/>
      <c r="G285" s="303"/>
      <c r="H285" s="296" t="s">
        <v>3911</v>
      </c>
      <c r="I285" t="str">
        <f t="shared" si="4"/>
        <v>"PALADIN-Ange de la vengeance":  {
 "Code" : "Ange de la vengeance",
 "Class" : "PALADIN",
 "Specialisation" : "REVENGE",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309" t="s">
        <v>380</v>
      </c>
      <c r="B286" s="311"/>
      <c r="C286" s="304" t="s">
        <v>3912</v>
      </c>
      <c r="D286" s="304"/>
      <c r="E286" s="304"/>
      <c r="F286" s="304"/>
      <c r="G286" s="304"/>
      <c r="H286" s="295" t="s">
        <v>3913</v>
      </c>
      <c r="I286" t="str">
        <f t="shared" si="4"/>
        <v>"PROWLER-Ennemi juré":  {
 "Code" : "Ennemi juré",
 "Class" : "PROWLER",
 "Specialisation" : "",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106" t="s">
        <v>380</v>
      </c>
      <c r="B287" s="86"/>
      <c r="C287" s="303" t="s">
        <v>2973</v>
      </c>
      <c r="D287" s="303" t="s">
        <v>2950</v>
      </c>
      <c r="E287" s="303"/>
      <c r="F287" s="303"/>
      <c r="G287" s="303"/>
      <c r="H287" s="296" t="s">
        <v>4054</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106" t="s">
        <v>380</v>
      </c>
      <c r="B288" s="86"/>
      <c r="C288" s="303" t="s">
        <v>3371</v>
      </c>
      <c r="D288" s="303" t="s">
        <v>2950</v>
      </c>
      <c r="E288" s="303"/>
      <c r="F288" s="303"/>
      <c r="G288" s="303"/>
      <c r="H288" s="296" t="s">
        <v>4055</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106" t="s">
        <v>380</v>
      </c>
      <c r="B289" s="86"/>
      <c r="C289" s="303" t="s">
        <v>3914</v>
      </c>
      <c r="D289" s="303"/>
      <c r="E289" s="303"/>
      <c r="F289" s="303"/>
      <c r="G289" s="303"/>
      <c r="H289" s="296" t="s">
        <v>3915</v>
      </c>
      <c r="I289" t="str">
        <f t="shared" si="4"/>
        <v>"PROWLER-Explorateur-né":  {
 "Code" : "Explorateur-né",
 "Class" : "PROWLER",
 "Specialisation" : "",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106" t="s">
        <v>380</v>
      </c>
      <c r="B290" s="86"/>
      <c r="C290" s="303" t="s">
        <v>3916</v>
      </c>
      <c r="D290" s="303"/>
      <c r="E290" s="303"/>
      <c r="F290" s="303"/>
      <c r="G290" s="303"/>
      <c r="H290" s="305" t="s">
        <v>3917</v>
      </c>
      <c r="I290" t="str">
        <f t="shared" si="4"/>
        <v>"PROWLER-Sens primitifs":  {
 "Code" : "Sens primitifs",
 "Class" : "PROWLER",
 "Specialisation" : "",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106" t="s">
        <v>380</v>
      </c>
      <c r="B291" s="86"/>
      <c r="C291" s="303" t="s">
        <v>240</v>
      </c>
      <c r="D291" s="303"/>
      <c r="E291" s="303" t="s">
        <v>2950</v>
      </c>
      <c r="F291" s="303"/>
      <c r="G291" s="303"/>
      <c r="H291" s="305" t="s">
        <v>272</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106" t="s">
        <v>380</v>
      </c>
      <c r="B292" s="86"/>
      <c r="C292" s="303" t="s">
        <v>275</v>
      </c>
      <c r="D292" s="303"/>
      <c r="E292" s="303"/>
      <c r="F292" s="303"/>
      <c r="G292" s="303"/>
      <c r="H292" s="305" t="s">
        <v>3918</v>
      </c>
      <c r="I292" t="str">
        <f t="shared" si="4"/>
        <v>"PROWLER-Attaque supplémentaire":  {
 "Code" : "Attaque supplémentaire",
 "Class" : "PROWLER",
 "Specialisation" : "",
 "Description" : "À partir du niveau 5, vous pouvez attaquer deux fois, au lieu d'une seule, chaque fois que vous réalisez l’action Attaquer durant votre tour."
  }</v>
      </c>
    </row>
    <row r="293" spans="1:9">
      <c r="A293" s="106" t="s">
        <v>380</v>
      </c>
      <c r="B293" s="86"/>
      <c r="C293" s="303" t="s">
        <v>3643</v>
      </c>
      <c r="D293" s="303"/>
      <c r="E293" s="303"/>
      <c r="F293" s="303"/>
      <c r="G293" s="303"/>
      <c r="H293" s="305" t="s">
        <v>3919</v>
      </c>
      <c r="I293" t="str">
        <f t="shared" si="4"/>
        <v>"PROWLER-Traversée des terrains":  {
 "Code" : "Traversée des terrains",
 "Class" : "PROWLER",
 "Specialisation" : "",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106" t="s">
        <v>380</v>
      </c>
      <c r="B294" s="86"/>
      <c r="C294" s="303" t="s">
        <v>3920</v>
      </c>
      <c r="D294" s="303"/>
      <c r="E294" s="303"/>
      <c r="F294" s="303"/>
      <c r="G294" s="303"/>
      <c r="H294" s="305" t="s">
        <v>3921</v>
      </c>
      <c r="I294" t="str">
        <f t="shared" si="4"/>
        <v>"PROWLER-Camouflage naturel":  {
 "Code" : "Camouflage naturel",
 "Class" : "PROWLER",
 "Specialisation" : "",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106" t="s">
        <v>380</v>
      </c>
      <c r="B295" s="86"/>
      <c r="C295" s="303" t="s">
        <v>3922</v>
      </c>
      <c r="D295" s="303"/>
      <c r="E295" s="303"/>
      <c r="F295" s="303"/>
      <c r="G295" s="303"/>
      <c r="H295" s="305" t="s">
        <v>3923</v>
      </c>
      <c r="I295" t="str">
        <f t="shared" si="4"/>
        <v>"PROWLER-Disparition":  {
 "Code" : "Disparition",
 "Class" : "PROWLER",
 "Specialisation" : "",
 "Description" : "À partir du niveau 14, vous pouvez utiliser l’action Se cacher en tant qu'action bonus à votre tour. En outre, vous ne pouvez pas être suivi par des moyens non magiques, sauf si vous choisissez de laisser une trace."
  }</v>
      </c>
    </row>
    <row r="296" spans="1:9">
      <c r="A296" s="106" t="s">
        <v>380</v>
      </c>
      <c r="B296" s="86"/>
      <c r="C296" s="303" t="s">
        <v>3924</v>
      </c>
      <c r="D296" s="303"/>
      <c r="E296" s="303"/>
      <c r="F296" s="303"/>
      <c r="G296" s="303"/>
      <c r="H296" s="305" t="s">
        <v>3925</v>
      </c>
      <c r="I296" t="str">
        <f t="shared" si="4"/>
        <v>"PROWLER-Sens sauvages":  {
 "Code" : "Sens sauvages",
 "Class" : "PROWLER",
 "Specialisation" : "",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319" t="s">
        <v>380</v>
      </c>
      <c r="B297" s="315"/>
      <c r="C297" s="317" t="s">
        <v>3926</v>
      </c>
      <c r="D297" s="317"/>
      <c r="E297" s="317"/>
      <c r="F297" s="317"/>
      <c r="G297" s="317"/>
      <c r="H297" s="318" t="s">
        <v>3927</v>
      </c>
      <c r="I297" t="str">
        <f t="shared" si="4"/>
        <v>"PROWLER-Tueur d'ennemis":  {
 "Code" : "Tueur d'ennemis",
 "Class" : "PROWLER",
 "Specialisation" : "",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106" t="s">
        <v>380</v>
      </c>
      <c r="B298" s="18" t="s">
        <v>3358</v>
      </c>
      <c r="C298" s="301" t="s">
        <v>3928</v>
      </c>
      <c r="D298" s="301"/>
      <c r="E298" s="301"/>
      <c r="F298" s="301"/>
      <c r="G298" s="301"/>
      <c r="H298" s="356" t="s">
        <v>3929</v>
      </c>
      <c r="I298" t="str">
        <f t="shared" si="4"/>
        <v>"PROWLER-Proie du chasseur":  {
 "Code" : "Proie du chasseur",
 "Class" : "PROWLER",
 "Specialisation" : "HUNTER",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106" t="s">
        <v>380</v>
      </c>
      <c r="B299" s="18" t="s">
        <v>3358</v>
      </c>
      <c r="C299" s="301" t="s">
        <v>3930</v>
      </c>
      <c r="D299" s="301"/>
      <c r="E299" s="301"/>
      <c r="F299" s="301"/>
      <c r="G299" s="301"/>
      <c r="H299" s="356" t="s">
        <v>3931</v>
      </c>
      <c r="I299" t="str">
        <f t="shared" si="4"/>
        <v>"PROWLER-Tactiques défensives":  {
 "Code" : "Tactiques défensives",
 "Class" : "PROWLER",
 "Specialisation" : "HUNTER",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106" t="s">
        <v>380</v>
      </c>
      <c r="B300" s="18" t="s">
        <v>3358</v>
      </c>
      <c r="C300" s="301" t="s">
        <v>3932</v>
      </c>
      <c r="D300" s="301"/>
      <c r="E300" s="301"/>
      <c r="F300" s="301"/>
      <c r="G300" s="301"/>
      <c r="H300" s="356" t="s">
        <v>3933</v>
      </c>
      <c r="I300" t="str">
        <f t="shared" si="4"/>
        <v>"PROWLER-Attaques multiples":  {
 "Code" : "Attaques multiples",
 "Class" : "PROWLER",
 "Specialisation" : "HUNTER",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319" t="s">
        <v>380</v>
      </c>
      <c r="B301" s="315" t="s">
        <v>3358</v>
      </c>
      <c r="C301" s="321" t="s">
        <v>3934</v>
      </c>
      <c r="D301" s="321"/>
      <c r="E301" s="321"/>
      <c r="F301" s="321"/>
      <c r="G301" s="321"/>
      <c r="H301" s="359" t="s">
        <v>3935</v>
      </c>
      <c r="I301" t="str">
        <f t="shared" si="4"/>
        <v>"PROWLER-Défense du chasseur supérieure":  {
 "Code" : "Défense du chasseur supérieure",
 "Class" : "PROWLER",
 "Specialisation" : "HUNTER",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106" t="s">
        <v>380</v>
      </c>
      <c r="B302" s="18" t="s">
        <v>3364</v>
      </c>
      <c r="C302" s="303" t="s">
        <v>3936</v>
      </c>
      <c r="D302" s="303"/>
      <c r="E302" s="303"/>
      <c r="F302" s="303"/>
      <c r="G302" s="303"/>
      <c r="H302" s="296" t="s">
        <v>3937</v>
      </c>
      <c r="I302" t="str">
        <f t="shared" si="4"/>
        <v>"PROWLER-Compagnon du rôdeur":  {
 "Code" : "Compagnon du rôdeur",
 "Class" : "PROWLER",
 "Specialisation" : "BEAST_MASTER",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106" t="s">
        <v>380</v>
      </c>
      <c r="B303" s="18" t="s">
        <v>3364</v>
      </c>
      <c r="C303" s="303" t="s">
        <v>3938</v>
      </c>
      <c r="D303" s="303"/>
      <c r="E303" s="303"/>
      <c r="F303" s="303"/>
      <c r="G303" s="303"/>
      <c r="H303" s="296" t="s">
        <v>3939</v>
      </c>
      <c r="I303" t="str">
        <f t="shared" si="4"/>
        <v>"PROWLER-Entraînement exceptionnel":  {
 "Code" : "Entraînement exceptionnel",
 "Class" : "PROWLER",
 "Specialisation" : "BEAST_MASTER",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106" t="s">
        <v>380</v>
      </c>
      <c r="B304" s="18" t="s">
        <v>3364</v>
      </c>
      <c r="C304" s="303" t="s">
        <v>3940</v>
      </c>
      <c r="D304" s="303"/>
      <c r="E304" s="303"/>
      <c r="F304" s="303"/>
      <c r="G304" s="303"/>
      <c r="H304" s="306" t="s">
        <v>3941</v>
      </c>
      <c r="I304" t="str">
        <f t="shared" si="4"/>
        <v>"PROWLER-Fureur bestiale":  {
 "Code" : "Fureur bestiale",
 "Class" : "PROWLER",
 "Specialisation" : "BEAST_MASTER",
 "Description" : "À partir du niveau 11, lorsque vous ordonnez à votre compagnon animal d'effectuer l'action Attaquer, celui-ci peut attaquer deux fois ou prendre l'action Attaques multiples s'il la possède."
  }</v>
      </c>
    </row>
    <row r="305" spans="1:9">
      <c r="A305" s="212" t="s">
        <v>380</v>
      </c>
      <c r="B305" s="83" t="s">
        <v>3364</v>
      </c>
      <c r="C305" s="307" t="s">
        <v>3942</v>
      </c>
      <c r="D305" s="307"/>
      <c r="E305" s="307"/>
      <c r="F305" s="307"/>
      <c r="G305" s="307"/>
      <c r="H305" s="308" t="s">
        <v>3943</v>
      </c>
      <c r="I305" t="str">
        <f t="shared" si="4"/>
        <v>"PROWLER-Partage des sorts":  {
 "Code" : "Partage des sorts",
 "Class" : "PROWLER",
 "Specialisation" : "BEAST_MASTER",
 "Description" : "À partir du niveau 15, lorsque vous lancez un sort vous prenant pour cible, vous pouvez aussi affecter votre compagnon animal avec le même sort si la bête se trouve à 9 mètres ou moins de vous."
  }</v>
      </c>
    </row>
    <row r="306" spans="1:9">
      <c r="A306" s="309" t="s">
        <v>381</v>
      </c>
      <c r="B306" s="194"/>
      <c r="C306" s="194" t="s">
        <v>3944</v>
      </c>
      <c r="D306" s="194" t="s">
        <v>2950</v>
      </c>
      <c r="E306" s="194"/>
      <c r="F306" s="194"/>
      <c r="G306" s="194"/>
      <c r="H306" s="295" t="s">
        <v>3945</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106" t="s">
        <v>381</v>
      </c>
      <c r="B307" s="18"/>
      <c r="C307" s="86" t="s">
        <v>1131</v>
      </c>
      <c r="D307" s="18" t="s">
        <v>2950</v>
      </c>
      <c r="E307" s="18"/>
      <c r="F307" s="18"/>
      <c r="G307" s="18"/>
      <c r="H307" s="296" t="s">
        <v>4059</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106" t="s">
        <v>381</v>
      </c>
      <c r="B308" s="18"/>
      <c r="C308" s="86" t="s">
        <v>1141</v>
      </c>
      <c r="D308" s="86"/>
      <c r="E308" s="86"/>
      <c r="F308" s="86"/>
      <c r="G308" s="86"/>
      <c r="H308" s="296" t="s">
        <v>3946</v>
      </c>
      <c r="I308" t="str">
        <f t="shared" si="4"/>
        <v>"WILY-Attaque sournoise":  {
 "Code" : "Attaque sournoise",
 "Class" : "WILY",
 "Specialisation" : "",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106" t="s">
        <v>381</v>
      </c>
      <c r="B309" s="18"/>
      <c r="C309" s="86" t="s">
        <v>3947</v>
      </c>
      <c r="D309" s="86"/>
      <c r="E309" s="86"/>
      <c r="F309" s="86"/>
      <c r="G309" s="86"/>
      <c r="H309" s="296" t="s">
        <v>3948</v>
      </c>
      <c r="I309" t="str">
        <f t="shared" si="4"/>
        <v>"WILY-Jargon des voleurs":  {
 "Code" : "Jargon des voleurs",
 "Class" : "WILY",
 "Specialisation" : "",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106" t="s">
        <v>381</v>
      </c>
      <c r="B310" s="18"/>
      <c r="C310" s="86" t="s">
        <v>3949</v>
      </c>
      <c r="D310" s="86"/>
      <c r="E310" s="86"/>
      <c r="F310" s="86"/>
      <c r="G310" s="86"/>
      <c r="H310" s="296" t="s">
        <v>3950</v>
      </c>
      <c r="I310" t="str">
        <f t="shared" si="4"/>
        <v>"WILY-Ruse":  {
 "Code" : "Ruse",
 "Class" : "WILY",
 "Specialisation" : "",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106" t="s">
        <v>381</v>
      </c>
      <c r="B311" s="18"/>
      <c r="C311" s="86" t="s">
        <v>240</v>
      </c>
      <c r="D311" s="86" t="s">
        <v>2950</v>
      </c>
      <c r="E311" s="86"/>
      <c r="F311" s="86"/>
      <c r="G311" s="86"/>
      <c r="H311" s="296" t="s">
        <v>3951</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106" t="s">
        <v>381</v>
      </c>
      <c r="B312" s="86"/>
      <c r="C312" s="86" t="s">
        <v>3952</v>
      </c>
      <c r="D312" s="86"/>
      <c r="E312" s="86"/>
      <c r="F312" s="86"/>
      <c r="G312" s="86"/>
      <c r="H312" s="296" t="s">
        <v>3953</v>
      </c>
      <c r="I312" t="str">
        <f t="shared" si="4"/>
        <v>"WILY-Esquive instinctive":  {
 "Code" : "Esquive instinctive",
 "Class" : "WILY",
 "Specialisation" : "",
 "Description" : "À partir du niveau 5, quand un attaquant que vous pouvez voir vous touche avec une attaque, vous pouvez utiliser votre réaction pour réduire de moitié les dégâts de l'attaque contre vous."
  }</v>
      </c>
    </row>
    <row r="313" spans="1:9">
      <c r="A313" s="106" t="s">
        <v>381</v>
      </c>
      <c r="B313" s="86"/>
      <c r="C313" s="86" t="s">
        <v>281</v>
      </c>
      <c r="D313" s="86"/>
      <c r="E313" s="86"/>
      <c r="F313" s="86"/>
      <c r="G313" s="86"/>
      <c r="H313" s="296" t="s">
        <v>3954</v>
      </c>
      <c r="I313" t="str">
        <f t="shared" si="4"/>
        <v>"WILY-Dérobade":  {
 "Code" : "Dérobade",
 "Class" : "WILY",
 "Specialisation" : "",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106" t="s">
        <v>381</v>
      </c>
      <c r="B314" s="86"/>
      <c r="C314" s="86" t="s">
        <v>3955</v>
      </c>
      <c r="D314" s="86"/>
      <c r="E314" s="86"/>
      <c r="F314" s="86"/>
      <c r="G314" s="86"/>
      <c r="H314" s="296" t="s">
        <v>3956</v>
      </c>
      <c r="I314" t="str">
        <f t="shared" si="4"/>
        <v>"WILY-Talent":  {
 "Code" : "Talent",
 "Class" : "WILY",
 "Specialisation" : "",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106" t="s">
        <v>381</v>
      </c>
      <c r="B315" s="86"/>
      <c r="C315" s="86" t="s">
        <v>3957</v>
      </c>
      <c r="D315" s="86"/>
      <c r="E315" s="86"/>
      <c r="F315" s="86"/>
      <c r="G315" s="86"/>
      <c r="H315" s="296" t="s">
        <v>3958</v>
      </c>
      <c r="I315" t="str">
        <f t="shared" si="4"/>
        <v>"WILY-Ouïe fine":  {
 "Code" : "Ouïe fine",
 "Class" : "WILY",
 "Specialisation" : "",
 "Description" : "À partir du niveau 14, si vous êtes capable d'entendre, vous pouvez assumer l'emplacement de n'importe quelle créature cachée ou invisible à 3 mètres ou moins de vous."
  }</v>
      </c>
    </row>
    <row r="316" spans="1:9">
      <c r="A316" s="106" t="s">
        <v>381</v>
      </c>
      <c r="B316" s="86"/>
      <c r="C316" s="86" t="s">
        <v>1138</v>
      </c>
      <c r="D316" s="86"/>
      <c r="E316" s="86"/>
      <c r="F316" s="86"/>
      <c r="G316" s="86"/>
      <c r="H316" s="296" t="s">
        <v>3959</v>
      </c>
      <c r="I316" t="str">
        <f t="shared" si="4"/>
        <v>"WILY-Esprit impénétrable":  {
 "Code" : "Esprit impénétrable",
 "Class" : "WILY",
 "Specialisation" : "",
 "Description" : "À partir du niveau 15, vous avez acquis une plus grande force mentale. Vous gagnez la maîtrise aux jets de sauvegarde de Sagesse."
  }</v>
      </c>
    </row>
    <row r="317" spans="1:9">
      <c r="A317" s="106" t="s">
        <v>381</v>
      </c>
      <c r="B317" s="86"/>
      <c r="C317" s="86" t="s">
        <v>3960</v>
      </c>
      <c r="D317" s="86"/>
      <c r="E317" s="86"/>
      <c r="F317" s="86"/>
      <c r="G317" s="86"/>
      <c r="H317" s="296" t="s">
        <v>3961</v>
      </c>
      <c r="I317" t="str">
        <f t="shared" si="4"/>
        <v>"WILY-Insaisissable":  {
 "Code" : "Insaisissable",
 "Class" : "WILY",
 "Specialisation" : "",
 "Description" : "À partir du niveau 18, les attaquants gagnent rarement le dessus sur vous. Aucun jet d'attaque n'a d'avantage contre vous tant que vous n'êtes pas incapable d'agir."
  }</v>
      </c>
    </row>
    <row r="318" spans="1:9">
      <c r="A318" s="319" t="s">
        <v>381</v>
      </c>
      <c r="B318" s="320"/>
      <c r="C318" s="320" t="s">
        <v>3962</v>
      </c>
      <c r="D318" s="320"/>
      <c r="E318" s="320"/>
      <c r="F318" s="320"/>
      <c r="G318" s="320"/>
      <c r="H318" s="316" t="s">
        <v>3963</v>
      </c>
      <c r="I318" t="str">
        <f t="shared" si="4"/>
        <v>"WILY-Coup de chance":  {
 "Code" : "Coup de chance",
 "Class" : "WILY",
 "Specialisation" : "",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106" t="s">
        <v>381</v>
      </c>
      <c r="B319" s="86" t="s">
        <v>3053</v>
      </c>
      <c r="C319" s="86" t="s">
        <v>3485</v>
      </c>
      <c r="D319" s="86" t="s">
        <v>2950</v>
      </c>
      <c r="E319" s="86"/>
      <c r="F319" s="86"/>
      <c r="G319" s="86"/>
      <c r="H319" s="296" t="s">
        <v>3964</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106" t="s">
        <v>381</v>
      </c>
      <c r="B320" s="86" t="s">
        <v>3053</v>
      </c>
      <c r="C320" s="86" t="s">
        <v>3965</v>
      </c>
      <c r="D320" s="86"/>
      <c r="E320" s="86"/>
      <c r="F320" s="86"/>
      <c r="G320" s="86"/>
      <c r="H320" s="296" t="s">
        <v>3966</v>
      </c>
      <c r="I320" t="str">
        <f t="shared" si="4"/>
        <v>"WILY-Assassinat":  {
 "Code" : "Assassinat",
 "Class" : "WILY",
 "Specialisation" : "ASSASSIN",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106" t="s">
        <v>381</v>
      </c>
      <c r="B321" s="86" t="s">
        <v>3053</v>
      </c>
      <c r="C321" s="86" t="s">
        <v>3967</v>
      </c>
      <c r="D321" s="86"/>
      <c r="E321" s="86"/>
      <c r="F321" s="86"/>
      <c r="G321" s="86"/>
      <c r="H321" s="296" t="s">
        <v>3968</v>
      </c>
      <c r="I321" t="str">
        <f t="shared" si="4"/>
        <v>"WILY-Expert en infiltration":  {
 "Code" : "Expert en infiltration",
 "Class" : "WILY",
 "Specialisation" : "ASSASSIN",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106" t="s">
        <v>381</v>
      </c>
      <c r="B322" s="86" t="s">
        <v>3053</v>
      </c>
      <c r="C322" s="86" t="s">
        <v>3969</v>
      </c>
      <c r="D322" s="86"/>
      <c r="E322" s="86"/>
      <c r="F322" s="86"/>
      <c r="G322" s="86"/>
      <c r="H322" s="296" t="s">
        <v>3970</v>
      </c>
      <c r="I322" t="str">
        <f t="shared" si="4"/>
        <v>"WILY-Imposteur":  {
 "Code" : "Imposteur",
 "Class" : "WILY",
 "Specialisation" : "ASSASSIN",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319" t="s">
        <v>381</v>
      </c>
      <c r="B323" s="320" t="s">
        <v>3053</v>
      </c>
      <c r="C323" s="320" t="s">
        <v>3971</v>
      </c>
      <c r="D323" s="320"/>
      <c r="E323" s="320"/>
      <c r="F323" s="320"/>
      <c r="G323" s="320"/>
      <c r="H323" s="316" t="s">
        <v>3972</v>
      </c>
      <c r="I323" t="str">
        <f t="shared" si="4"/>
        <v>"WILY-Frappe mortelle":  {
 "Code" : "Frappe mortelle",
 "Class" : "WILY",
 "Specialisation" : "ASSASSIN",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106" t="s">
        <v>381</v>
      </c>
      <c r="B324" s="86" t="s">
        <v>3054</v>
      </c>
      <c r="C324" s="86" t="s">
        <v>3973</v>
      </c>
      <c r="D324" s="86"/>
      <c r="E324" s="86"/>
      <c r="F324" s="86"/>
      <c r="G324" s="86"/>
      <c r="H324" s="296" t="s">
        <v>3974</v>
      </c>
      <c r="I324" t="str">
        <f t="shared" si="4"/>
        <v>"WILY-Mains lestes":  {
 "Code" : "Mains lestes",
 "Class" : "WILY",
 "Specialisation" : "ROBBER",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106" t="s">
        <v>381</v>
      </c>
      <c r="B325" s="86" t="s">
        <v>3054</v>
      </c>
      <c r="C325" s="86" t="s">
        <v>3975</v>
      </c>
      <c r="D325" s="86"/>
      <c r="E325" s="86"/>
      <c r="F325" s="86"/>
      <c r="G325" s="86"/>
      <c r="H325" s="296" t="s">
        <v>3976</v>
      </c>
      <c r="I325" t="str">
        <f t="shared" si="4"/>
        <v>"WILY-Monte-en-l'air":  {
 "Code" : "Monte-en-l'air",
 "Class" : "WILY",
 "Specialisation" : "ROBBER",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106" t="s">
        <v>381</v>
      </c>
      <c r="B326" s="86" t="s">
        <v>3054</v>
      </c>
      <c r="C326" s="86" t="s">
        <v>3977</v>
      </c>
      <c r="D326" s="86"/>
      <c r="E326" s="86"/>
      <c r="F326" s="86"/>
      <c r="G326" s="86"/>
      <c r="H326" s="296" t="s">
        <v>3978</v>
      </c>
      <c r="I326" t="str">
        <f t="shared" si="4"/>
        <v>"WILY-Discrétion suprême":  {
 "Code" : "Discrétion suprême",
 "Class" : "WILY",
 "Specialisation" : "ROBBER",
 "Description" : "À partir du niveau 9, vous avez un avantage à tous vos jets de Dextérité (Discrétion) si vous ne vous déplacez pas de plus de la moitié de votre vitesse durant le même tour."
  }</v>
      </c>
    </row>
    <row r="327" spans="1:9">
      <c r="A327" s="106" t="s">
        <v>381</v>
      </c>
      <c r="B327" s="86" t="s">
        <v>3054</v>
      </c>
      <c r="C327" s="86" t="s">
        <v>3979</v>
      </c>
      <c r="D327" s="86"/>
      <c r="E327" s="86"/>
      <c r="F327" s="86"/>
      <c r="G327" s="86"/>
      <c r="H327" s="296" t="s">
        <v>3980</v>
      </c>
      <c r="I327" t="str">
        <f t="shared" si="4"/>
        <v>"WILY-Utilisation des objets magiques":  {
 "Code" : "Utilisation des objets magiques",
 "Class" : "WILY",
 "Specialisation" : "ROBBER",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319" t="s">
        <v>381</v>
      </c>
      <c r="B328" s="320" t="s">
        <v>3054</v>
      </c>
      <c r="C328" s="320" t="s">
        <v>3981</v>
      </c>
      <c r="D328" s="320"/>
      <c r="E328" s="320"/>
      <c r="F328" s="320"/>
      <c r="G328" s="320"/>
      <c r="H328" s="316" t="s">
        <v>3982</v>
      </c>
      <c r="I328" t="str">
        <f t="shared" si="4"/>
        <v>"WILY-Réflexes de voleur":  {
 "Code" : "Réflexes de voleur",
 "Class" : "WILY",
 "Specialisation" : "ROBBER",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106" t="s">
        <v>381</v>
      </c>
      <c r="B329" s="86" t="s">
        <v>3055</v>
      </c>
      <c r="C329" s="86" t="s">
        <v>3722</v>
      </c>
      <c r="D329" s="86" t="s">
        <v>2950</v>
      </c>
      <c r="E329" s="86"/>
      <c r="F329" s="86"/>
      <c r="G329" s="86"/>
      <c r="H329" s="296" t="s">
        <v>3983</v>
      </c>
      <c r="I329" t="str">
        <f t="shared" si="4"/>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106" t="s">
        <v>381</v>
      </c>
      <c r="B330" s="86" t="s">
        <v>3055</v>
      </c>
      <c r="C330" s="86" t="s">
        <v>3984</v>
      </c>
      <c r="D330" s="86"/>
      <c r="E330" s="86"/>
      <c r="F330" s="86"/>
      <c r="G330" s="86"/>
      <c r="H330" s="296" t="s">
        <v>3985</v>
      </c>
      <c r="I330" t="str">
        <f t="shared" si="4"/>
        <v>"WILY-Escamotage et main de mage":  {
 "Code" : "Escamotage et main de mage",
 "Class" : "WILY",
 "Specialisation" : "ARCANE_SWINDLER",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106" t="s">
        <v>381</v>
      </c>
      <c r="B331" s="86" t="s">
        <v>3055</v>
      </c>
      <c r="C331" s="86" t="s">
        <v>3986</v>
      </c>
      <c r="D331" s="86"/>
      <c r="E331" s="86"/>
      <c r="F331" s="86"/>
      <c r="G331" s="86"/>
      <c r="H331" s="296" t="s">
        <v>3987</v>
      </c>
      <c r="I331" t="str">
        <f t="shared" si="4"/>
        <v>"WILY-Embuscade magique":  {
 "Code" : "Embuscade magique",
 "Class" : "WILY",
 "Specialisation" : "ARCANE_SWINDLER",
 "Description" : "À partir du niveau 9, si vous êtes caché d'une créature quand vous lui lancez un sort, la créature a un désavantage à tous les jets de sauvegarde contre ce sort pendant ce tour."
  }</v>
      </c>
    </row>
    <row r="332" spans="1:9">
      <c r="A332" s="106" t="s">
        <v>381</v>
      </c>
      <c r="B332" s="86" t="s">
        <v>3055</v>
      </c>
      <c r="C332" s="86" t="s">
        <v>3988</v>
      </c>
      <c r="D332" s="86"/>
      <c r="E332" s="86"/>
      <c r="F332" s="86"/>
      <c r="G332" s="86"/>
      <c r="H332" s="296" t="s">
        <v>3989</v>
      </c>
      <c r="I332" t="str">
        <f t="shared" si="4"/>
        <v>"WILY-Escroc polyvalent":  {
 "Code" : "Escroc polyvalent",
 "Class" : "WILY",
 "Specialisation" : "ARCANE_SWINDLER",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319" t="s">
        <v>381</v>
      </c>
      <c r="B333" s="320" t="s">
        <v>3055</v>
      </c>
      <c r="C333" s="320" t="s">
        <v>3990</v>
      </c>
      <c r="D333" s="320"/>
      <c r="E333" s="320"/>
      <c r="F333" s="320"/>
      <c r="G333" s="320"/>
      <c r="H333" s="316" t="s">
        <v>3991</v>
      </c>
      <c r="I333" t="str">
        <f t="shared" si="4"/>
        <v>"WILY-Voleur de sorts":  {
 "Code" : "Voleur de sorts",
 "Class" : "WILY",
 "Specialisation" : "ARCANE_SWINDLER",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106" t="s">
        <v>381</v>
      </c>
      <c r="B334" s="86" t="s">
        <v>3056</v>
      </c>
      <c r="C334" s="86" t="s">
        <v>3992</v>
      </c>
      <c r="D334" s="86"/>
      <c r="E334" s="86"/>
      <c r="F334" s="86"/>
      <c r="G334" s="86"/>
      <c r="H334" s="296" t="s">
        <v>3993</v>
      </c>
      <c r="I334" t="str">
        <f t="shared" si="4"/>
        <v>"WILY-Maître des intrigues":  {
 "Code" : "Maître des intrigues",
 "Class" : "WILY",
 "Specialisation" : "CONSPIRATOR",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106" t="s">
        <v>381</v>
      </c>
      <c r="B335" s="86" t="s">
        <v>3056</v>
      </c>
      <c r="C335" s="86" t="s">
        <v>3994</v>
      </c>
      <c r="D335" s="86"/>
      <c r="E335" s="86"/>
      <c r="F335" s="86"/>
      <c r="G335" s="86"/>
      <c r="H335" s="296" t="s">
        <v>3995</v>
      </c>
      <c r="I335" t="str">
        <f t="shared" si="4"/>
        <v>"WILY-Maître des tactiques":  {
 "Code" : "Maître des tactiques",
 "Class" : "WILY",
 "Specialisation" : "CONSPIRATOR",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106" t="s">
        <v>381</v>
      </c>
      <c r="B336" s="86" t="s">
        <v>3056</v>
      </c>
      <c r="C336" s="86" t="s">
        <v>3996</v>
      </c>
      <c r="D336" s="86"/>
      <c r="E336" s="86"/>
      <c r="F336" s="86"/>
      <c r="G336" s="86"/>
      <c r="H336" s="296" t="s">
        <v>3997</v>
      </c>
      <c r="I336" t="str">
        <f t="shared" si="4"/>
        <v>"WILY-Manipulateur perspicace":  {
 "Code" : "Manipulateur perspicace",
 "Class" : "WILY",
 "Specialisation" : "CONSPIRATOR",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106" t="s">
        <v>381</v>
      </c>
      <c r="B337" s="86" t="s">
        <v>3056</v>
      </c>
      <c r="C337" s="86" t="s">
        <v>3998</v>
      </c>
      <c r="D337" s="86"/>
      <c r="E337" s="86"/>
      <c r="F337" s="86"/>
      <c r="G337" s="86"/>
      <c r="H337" s="296" t="s">
        <v>3999</v>
      </c>
      <c r="I337" t="str">
        <f t="shared" si="4"/>
        <v>"WILY-Redirection":  {
 "Code" : "Redirection",
 "Class" : "WILY",
 "Specialisation" : "CONSPIRATOR",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212" t="s">
        <v>381</v>
      </c>
      <c r="B338" s="215" t="s">
        <v>3056</v>
      </c>
      <c r="C338" s="83" t="s">
        <v>4000</v>
      </c>
      <c r="D338" s="83"/>
      <c r="E338" s="83"/>
      <c r="F338" s="83"/>
      <c r="G338" s="83"/>
      <c r="H338" s="300" t="s">
        <v>4001</v>
      </c>
      <c r="I338" t="str">
        <f t="shared" si="4"/>
        <v>"WILY-Âme de trompeur":  {
 "Code" : "Âme de trompeur",
 "Class" : "WILY",
 "Specialisation" : "CONSPIRATOR",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309" t="s">
        <v>378</v>
      </c>
      <c r="B339" s="194"/>
      <c r="C339" s="194" t="s">
        <v>4002</v>
      </c>
      <c r="D339" s="194"/>
      <c r="E339" s="194"/>
      <c r="F339" s="194"/>
      <c r="G339" s="194"/>
      <c r="H339" s="295" t="s">
        <v>4003</v>
      </c>
      <c r="I339" t="str">
        <f t="shared" ref="I339:I360" si="5">""""&amp;A339&amp;"-"&amp;C339&amp;""":  {
 ""Code"" : """&amp;C339&amp;""",
 ""Class"" : """&amp;A339&amp;""",
 ""Specialisation"" : """&amp;B339&amp;""","
 &amp;IF(ISBLANK(D339),"", """Stats"" : "&amp;D339&amp;",")
 &amp;IF(ISBLANK(E339),"", """Auto"" : "&amp;E339&amp;",")
 &amp;IF(ISBLANK(G339),"", """UseNumber"" : "&amp;G339&amp;",")
 &amp;IF(ISBLANK(F339),"", """Special"" : "&amp;F339&amp;",")&amp;"
 ""Description"" : """&amp;SUBSTITUTE(H339,CHAR(10)," ")&amp;"""
  }"</f>
        <v>"WIZARD-Faveur de pacte":  {
 "Code" : "Faveur de pacte",
 "Class" : "WIZARD",
 "Specialisation" : "",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106" t="s">
        <v>378</v>
      </c>
      <c r="B340" s="18"/>
      <c r="C340" s="86" t="s">
        <v>2976</v>
      </c>
      <c r="D340" s="18" t="s">
        <v>2950</v>
      </c>
      <c r="E340" s="18"/>
      <c r="F340" s="18"/>
      <c r="G340" s="18"/>
      <c r="H340" s="296" t="s">
        <v>4111</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106" t="s">
        <v>378</v>
      </c>
      <c r="B341" s="18"/>
      <c r="C341" s="86" t="s">
        <v>4112</v>
      </c>
      <c r="D341" s="18"/>
      <c r="E341" s="18"/>
      <c r="F341" s="18"/>
      <c r="G341" s="18"/>
      <c r="H341" s="296" t="s">
        <v>4113</v>
      </c>
      <c r="I341" t="str">
        <f t="shared" si="5"/>
        <v>"WIZARD-Invocations occultes":  {
 "Code" : "Invocations occultes",
 "Class" : "WIZARD",
 "Specialisation" : "",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106" t="s">
        <v>378</v>
      </c>
      <c r="B342" s="18"/>
      <c r="C342" s="86" t="s">
        <v>4114</v>
      </c>
      <c r="D342" s="18"/>
      <c r="E342" s="18"/>
      <c r="F342" s="18"/>
      <c r="G342" s="18"/>
      <c r="H342" s="296" t="s">
        <v>4115</v>
      </c>
      <c r="I342" t="str">
        <f t="shared" si="5"/>
        <v>"WIZARD-Magie de pacte":  {
 "Code" : "Magie de pacte",
 "Class" : "WIZARD",
 "Specialisation" : "",
 "Description" : "Vos recherches arcaniques et la magie qui vous est conférée par votre patron vous ont donné des facilités avec les sorts."
  }</v>
      </c>
    </row>
    <row r="343" spans="1:9">
      <c r="A343" s="106" t="s">
        <v>378</v>
      </c>
      <c r="B343" s="18"/>
      <c r="C343" s="86" t="s">
        <v>240</v>
      </c>
      <c r="D343" s="86" t="s">
        <v>2950</v>
      </c>
      <c r="E343" s="86"/>
      <c r="F343" s="86"/>
      <c r="G343" s="86"/>
      <c r="H343" s="296" t="s">
        <v>272</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106" t="s">
        <v>378</v>
      </c>
      <c r="B344" s="18"/>
      <c r="C344" s="86" t="s">
        <v>4004</v>
      </c>
      <c r="D344" s="86" t="s">
        <v>2950</v>
      </c>
      <c r="E344" s="86"/>
      <c r="F344" s="86"/>
      <c r="G344" s="86"/>
      <c r="H344" s="356" t="s">
        <v>4005</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319" t="s">
        <v>378</v>
      </c>
      <c r="B345" s="315"/>
      <c r="C345" s="320" t="s">
        <v>4006</v>
      </c>
      <c r="D345" s="320"/>
      <c r="E345" s="320"/>
      <c r="F345" s="320"/>
      <c r="G345" s="320"/>
      <c r="H345" s="316" t="s">
        <v>4007</v>
      </c>
      <c r="I345" t="str">
        <f t="shared" si="5"/>
        <v>"WIZARD-Maître de l'occulte":  {
 "Code" : "Maître de l'occulte",
 "Class" : "WIZARD",
 "Specialisation" : "",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106" t="s">
        <v>378</v>
      </c>
      <c r="B346" s="18" t="s">
        <v>3060</v>
      </c>
      <c r="C346" s="86" t="s">
        <v>4008</v>
      </c>
      <c r="D346" s="86" t="s">
        <v>2950</v>
      </c>
      <c r="E346" s="86"/>
      <c r="F346" s="86"/>
      <c r="G346" s="86"/>
      <c r="H346" s="356" t="s">
        <v>4009</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106" t="s">
        <v>378</v>
      </c>
      <c r="B347" s="18" t="s">
        <v>3060</v>
      </c>
      <c r="C347" s="86" t="s">
        <v>4010</v>
      </c>
      <c r="D347" s="86"/>
      <c r="E347" s="86"/>
      <c r="F347" s="86"/>
      <c r="G347" s="86"/>
      <c r="H347" s="296" t="s">
        <v>4011</v>
      </c>
      <c r="I347" t="str">
        <f t="shared" si="5"/>
        <v>"WIZARD-Présence féerique":  {
 "Code" : "Présence féerique",
 "Class" : "WIZARD",
 "Specialisation" : "ARCHFAIRY",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106" t="s">
        <v>378</v>
      </c>
      <c r="B348" s="18" t="s">
        <v>3060</v>
      </c>
      <c r="C348" s="86" t="s">
        <v>4012</v>
      </c>
      <c r="D348" s="86"/>
      <c r="E348" s="86"/>
      <c r="F348" s="86"/>
      <c r="G348" s="86"/>
      <c r="H348" s="296" t="s">
        <v>4013</v>
      </c>
      <c r="I348" t="str">
        <f t="shared" si="5"/>
        <v>"WIZARD-Échappatoire brumeuse":  {
 "Code" : "Échappatoire brumeuse",
 "Class" : "WIZARD",
 "Specialisation" : "ARCHFAIRY",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106" t="s">
        <v>378</v>
      </c>
      <c r="B349" s="18" t="s">
        <v>3060</v>
      </c>
      <c r="C349" s="86" t="s">
        <v>4014</v>
      </c>
      <c r="D349" s="86"/>
      <c r="E349" s="86"/>
      <c r="F349" s="86"/>
      <c r="G349" s="86"/>
      <c r="H349" s="296" t="s">
        <v>4015</v>
      </c>
      <c r="I349" t="str">
        <f t="shared" si="5"/>
        <v>"WIZARD-Défenses séduisantes":  {
 "Code" : "Défenses séduisantes",
 "Class" : "WIZARD",
 "Specialisation" : "ARCHFAIRY",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319" t="s">
        <v>378</v>
      </c>
      <c r="B350" s="315" t="s">
        <v>3060</v>
      </c>
      <c r="C350" s="320" t="s">
        <v>4016</v>
      </c>
      <c r="D350" s="320"/>
      <c r="E350" s="320"/>
      <c r="F350" s="320"/>
      <c r="G350" s="320"/>
      <c r="H350" s="316" t="s">
        <v>4017</v>
      </c>
      <c r="I350" t="str">
        <f t="shared" si="5"/>
        <v>"WIZARD-Sombre délire":  {
 "Code" : "Sombre délire",
 "Class" : "WIZARD",
 "Specialisation" : "ARCHFAIRY",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106" t="s">
        <v>378</v>
      </c>
      <c r="B351" s="18" t="s">
        <v>3061</v>
      </c>
      <c r="C351" s="86" t="s">
        <v>4008</v>
      </c>
      <c r="D351" s="86"/>
      <c r="E351" s="86"/>
      <c r="F351" s="86"/>
      <c r="G351" s="86"/>
      <c r="H351" s="356" t="s">
        <v>4018</v>
      </c>
      <c r="I351" t="str">
        <f t="shared" si="5"/>
        <v>"WIZARD-Liste de sorts étendue":  {
 "Code" : "Liste de sorts étendue",
 "Class" : "WIZARD",
 "Specialisation" : "FIENDISH",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106" t="s">
        <v>378</v>
      </c>
      <c r="B352" s="18" t="s">
        <v>3061</v>
      </c>
      <c r="C352" s="86" t="s">
        <v>4019</v>
      </c>
      <c r="D352" s="86"/>
      <c r="E352" s="86"/>
      <c r="F352" s="86"/>
      <c r="G352" s="86"/>
      <c r="H352" s="296" t="s">
        <v>4020</v>
      </c>
      <c r="I352" t="str">
        <f t="shared" si="5"/>
        <v>"WIZARD-Bénédiction du ténébreux":  {
 "Code" : "Bénédiction du ténébreux",
 "Class" : "WIZARD",
 "Specialisation" : "FIENDISH",
 "Description" : "À partir du niveau 1, lorsque vous réduisez une créature hostile à 0 point de vie, vous gagnez un nombre de points de vie temporaires égal à votre modificateur de Charisme + votre niveau de sorcier (minimum 1)."
  }</v>
      </c>
    </row>
    <row r="353" spans="1:9">
      <c r="A353" s="106" t="s">
        <v>378</v>
      </c>
      <c r="B353" s="18" t="s">
        <v>3061</v>
      </c>
      <c r="C353" s="86" t="s">
        <v>4021</v>
      </c>
      <c r="D353" s="86"/>
      <c r="E353" s="86"/>
      <c r="F353" s="86"/>
      <c r="G353" s="86"/>
      <c r="H353" s="296" t="s">
        <v>4022</v>
      </c>
      <c r="I353" t="str">
        <f t="shared" si="5"/>
        <v>"WIZARD-Chance du ténébreux":  {
 "Code" : "Chance du ténébreux",
 "Class" : "WIZARD",
 "Specialisation" : "FIENDISH",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106" t="s">
        <v>378</v>
      </c>
      <c r="B354" s="18" t="s">
        <v>3061</v>
      </c>
      <c r="C354" s="86" t="s">
        <v>4023</v>
      </c>
      <c r="D354" s="86"/>
      <c r="E354" s="86"/>
      <c r="F354" s="86"/>
      <c r="G354" s="86"/>
      <c r="H354" s="296" t="s">
        <v>4024</v>
      </c>
      <c r="I354" t="str">
        <f t="shared" si="5"/>
        <v>"WIZARD-Résistance fiélonne":  {
 "Code" : "Résistance fiélonne",
 "Class" : "WIZARD",
 "Specialisation" : "FIENDISH",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319" t="s">
        <v>378</v>
      </c>
      <c r="B355" s="315" t="s">
        <v>3061</v>
      </c>
      <c r="C355" s="320" t="s">
        <v>4025</v>
      </c>
      <c r="D355" s="320"/>
      <c r="E355" s="320"/>
      <c r="F355" s="320"/>
      <c r="G355" s="320"/>
      <c r="H355" s="316" t="s">
        <v>4026</v>
      </c>
      <c r="I355" t="str">
        <f t="shared" si="5"/>
        <v>"WIZARD-Traversée des enfers":  {
 "Code" : "Traversée des enfers",
 "Class" : "WIZARD",
 "Specialisation" : "FIENDISH",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106" t="s">
        <v>378</v>
      </c>
      <c r="B356" s="18" t="s">
        <v>3062</v>
      </c>
      <c r="C356" s="86" t="s">
        <v>4008</v>
      </c>
      <c r="D356" s="86"/>
      <c r="E356" s="86"/>
      <c r="F356" s="86"/>
      <c r="G356" s="86"/>
      <c r="H356" s="356" t="s">
        <v>4027</v>
      </c>
      <c r="I356" t="str">
        <f t="shared" si="5"/>
        <v>"WIZARD-Liste de sorts étendue":  {
 "Code" : "Liste de sorts étendue",
 "Class" : "WIZARD",
 "Specialisation" : "GREAT_OLD",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106" t="s">
        <v>378</v>
      </c>
      <c r="B357" s="18" t="s">
        <v>3062</v>
      </c>
      <c r="C357" s="86" t="s">
        <v>4028</v>
      </c>
      <c r="D357" s="86"/>
      <c r="E357" s="86"/>
      <c r="F357" s="86"/>
      <c r="G357" s="86"/>
      <c r="H357" s="296" t="s">
        <v>4029</v>
      </c>
      <c r="I357" t="str">
        <f t="shared" si="5"/>
        <v>"WIZARD-Esprit éveillé":  {
 "Code" : "Esprit éveillé",
 "Class" : "WIZARD",
 "Specialisation" : "GREAT_OLD",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106" t="s">
        <v>378</v>
      </c>
      <c r="B358" s="18" t="s">
        <v>3062</v>
      </c>
      <c r="C358" s="86" t="s">
        <v>4030</v>
      </c>
      <c r="D358" s="86"/>
      <c r="E358" s="86"/>
      <c r="F358" s="86"/>
      <c r="G358" s="86"/>
      <c r="H358" s="296" t="s">
        <v>4031</v>
      </c>
      <c r="I358" t="str">
        <f t="shared" si="5"/>
        <v>"WIZARD-Protection entropique":  {
 "Code" : "Protection entropique",
 "Class" : "WIZARD",
 "Specialisation" : "GREAT_OLD",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106" t="s">
        <v>378</v>
      </c>
      <c r="B359" s="18" t="s">
        <v>3062</v>
      </c>
      <c r="C359" s="86" t="s">
        <v>4032</v>
      </c>
      <c r="D359" s="86"/>
      <c r="E359" s="86"/>
      <c r="F359" s="86"/>
      <c r="G359" s="86"/>
      <c r="H359" s="296" t="s">
        <v>4033</v>
      </c>
      <c r="I359" t="str">
        <f t="shared" si="5"/>
        <v>"WIZARD-Bouclier mental":  {
 "Code" : "Bouclier mental",
 "Class" : "WIZARD",
 "Specialisation" : "GREAT_OLD",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212" t="s">
        <v>378</v>
      </c>
      <c r="B360" s="83" t="s">
        <v>3062</v>
      </c>
      <c r="C360" s="83" t="s">
        <v>4034</v>
      </c>
      <c r="D360" s="83"/>
      <c r="E360" s="83"/>
      <c r="F360" s="83"/>
      <c r="G360" s="83"/>
      <c r="H360" s="300" t="s">
        <v>4035</v>
      </c>
      <c r="I360" t="str">
        <f t="shared" si="5"/>
        <v>"WIZARD-Asservissement":  {
 "Code" : "Asservissement",
 "Class" : "WIZARD",
 "Specialisation" : "GREAT_OLD",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86"/>
      <c r="B361" s="18"/>
    </row>
    <row r="362" spans="1:9">
      <c r="A362" s="86"/>
      <c r="B362" s="18"/>
    </row>
    <row r="363" spans="1:9">
      <c r="A363" s="86"/>
      <c r="B363" s="18"/>
    </row>
    <row r="364" spans="1:9">
      <c r="A364" s="86"/>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
 "Description" : "À partir du niveau 2, vous pouvez ajouter la moitié de votre bonus de maîtrise (arrondi au chiffre inférieur) à tout jet de caractéristique qui n'applique pas déjà votre bonus de maîtrise."
  },
"BARD-Chant de repos":  {
 "Code" : "Chant de repos",
 "Class" : "BARD",
 "Specialisation" : "",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
 "Description" : "À partir du niveau 5, vous regagnez vos Inspirations bardiques utilisées lorsque vous terminez un repos court ou long."
  },
"BARD-Contre charme":  {
 "Code" : "Contre charme",
 "Class" : "BARD",
 "Specialisation" : "",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
 "Description" : "À partir de niveau 6, vous pouvez attaquer deux fois, au lieu d'une seule, chaque fois que vous réalisez l’action Attaquer durant votre tour."
  },
"BARD-Magie de combat":  {
 "Code" : "Magie de combat",
 "Class" : "BARD",
 "Specialisation" : "BRAVERY_SCHOOL",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86"/>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
 "Description" : "À partir du niveau 8, vous ajoutez votre modificateur de Sagesse aux dégâts que vous infligez avec n'importe quel sort mineur de clerc."
  },
"CLERK-Halo de lumière":  {
 "Code" : "Halo de lumière",
 "Class" : "CLERK",
 "Specialisation" : "LIGHT_FIELD",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
 "Description" : "À partir du niveau 8, vous ajoutez votre modificateur de Sagesse aux dégâts que vous infligez avec tous sorts mineurs de clerc."
  },
"CLERK-Visions du passé":  {
 "Code" : "Visions du passé",
 "Class" : "CLERK",
 "Specialisation" : "KNOWLEDGE_FIELD",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
 "Description" : "Au niveau 6, lorsque vous infligez des dégâts de foudre à une créature de taille G ou inférieure, vous pouvez également la repousser à 3 mètres de vous."
  },
"CLERK-Frappe divine":  {
 "Code" : "Frappe divine",
 "Class" : "CLERK",
 "Specialisation" : "STORM_FIELD",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
 "Description" : "Parvenu au niveau 18, La magie primordiale qui vous parcourt ralentit le vieillissement de votre corps. Vous ne prenez qu'un an d'âge toutes les dix années écoulées."
  },
"DRUID-Incantation animale":  {
 "Code" : "Incantation animale",
 "Class" : "DRUID",
 "Specialisation" : "",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
 "Description" : "Au niveau 10, vous pouvez dépenser deux utilisations de Forme sauvage en même temps pour vous transformer en un élémentaire de l'air, de l'eau, de la terre ou du feu."
  },
"DRUID-Mille formes":  {
 "Code" : "Mille formes",
 "Class" : "DRUID",
 "Specialisation" : "MOON_GROUP",
 "Description" : "Au niveau 14, vous avez appris à utiliser la magie pour améliorer votre forme physique de façon plus subtile. Vous pouvez lancer le sort modification d'apparence à volonté."
  },
</v>
      </c>
    </row>
    <row r="366" spans="1:9">
      <c r="A366" s="86"/>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
 "Description" : "Lorsque vous lancez un sort qui a un temps d'incantation de 1 action, vous pouvez dépenser 2 points de sorcellerie pour changer le temps d'incantation à 1 action bonus pour lancer ce sort."
  },
"SORCERER-Sort distant":  {
 "Code" : "Sort distant",
 "Class" : "SORCERER",
 "Specialisation" : "",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
 "Description" : "Lorsque vous lancez un sort qui a une durée de 1 minute ou plus, vous pouvez dépenser 1 point de sorcellerie pour doubler sa durée (maximum 24 heures)."
  },
"SORCERER-Sort intense":  {
 "Code" : "Sort intense",
 "Class" : "SORCERER",
 "Specialisation" : "",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
 "Description" : "À partir du niveau 3, vos attaques avec des armes sont considérées comme un coup critique sur un jet naturel de 19 ou 20."
  },
"WARRIOR-Athlète remarquable":  {
 "Code" : "Athlète remarquable",
 "Class" : "WARRIOR",
 "Specialisation" : "CHAMPION",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
 "Description" : "À partir du niveau 15, vos attaques avec des armes sont considérées comme un coup critique sur un jet naturel de 18, 19 ou 20."
  },
"WARRIOR-Survivant":  {
 "Code" : "Survivant",
 "Class" : "WARRIOR",
 "Specialisation" : "CHAMPION",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86"/>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
 "Description" : "À partir du niveau 10, vos dés de supériorité deviennent des d10. À partir du niveau 18 ils deviennent des d12."
  },
"WARRIOR-Implacable":  {
 "Code" : "Implacable",
 "Class" : "WARRIOR",
 "Specialisation" : "WAR_MASTER",
 "Description" : "À partir du niveau 15, si lorsque vous lancez votre jet d’initiative vous n’avez plus de dés de supériorité disponibles, vous en regagnez un."
  },
"WARRIOR-Manœuvres":  {
 "Code" : "Manœuvres",
 "Class" : "WARRIOR",
 "Specialisation" : "WAR_MASTER",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
 "Description" : "À partir du niveau 7, lorsque vous utilisez votre action pour lancer un sort mineur, vous pouvez effectuer une attaque avec une arme en tant qu'action bonus."
  },
"WARRIOR-Frappe occulte":  {
 "Code" : "Frappe occulte",
 "Class" : "WARRIOR",
 "Specialisation" : "OCCULT_KNIGHT",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
 "Description" : "À partir du niveau 18, lorsque vous utilisez votre action pour lancer un sort, vous pouvez effectuez une attaque avec une arme en tant qu'action bonus."
  },
"MAGICIAN-Récupération arcanique":  {
 "Code" : "Récupération arcanique",
 "Class" : "MAGICIAN",
 "Specialisation" : "",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
 "Description" : "Au niveau 2, lorsque vous choisissez cette école, l'or et le temps que vous devez dépenser pour copier un sort d'abjuration dans votre grimoire est divisé par deux."
  },
"MAGICIAN-Protection arcanique":  {
 "Code" : "Protection arcanique",
 "Class" : "MAGICIAN",
 "Specialisation" : "ABJURATION",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
 "Description" : "À partir du niveau 14, vous avez l'avantage aux jets de sauvegarde contre les sorts. En outre, vous avez la résistance contre les dégâts des sorts."
  },
"MAGICIAN-Devin érudit":  {
 "Code" : "Devin érudit",
 "Class" : "MAGICIAN",
 "Specialisation" : "ABJURATION",
 "Description" : "Au niveau 2, lorsque vous choisissez cette école, l'or et le temps que vous devez dépenser pour copier un sort de divination dans votre grimoire est divisé par deux."
  },
"MAGICIAN-Présage":  {
 "Code" : "Présage",
 "Class" : "MAGICIAN",
 "Specialisation" : "DIVINATION",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
 "Description" : "Au niveau 2, lorsque vous choisissez cette école, l'or et le temps que vous devez dépenser pour copier un sort d'enchantement dans votre grimoire est divisé par deux."
  },
"MAGICIAN-Regard hypnotique":  {
 "Code" : "Regard hypnotique",
 "Class" : "MAGICIAN",
 "Specialisation" : "ENCHANTMENT",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
 "Description" : "Au niveau 2, l'or et le temps que vous devez passer pour copier un sort d'évocation dans votre grimoire sont réduits de moitié."
  },
"MAGICIAN-Façonneur de sorts":  {
 "Code" : "Façonneur de sorts",
 "Class" : "MAGICIAN",
 "Specialisation" : "EVOCATION",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
 "Description" : "À partir du niveau 10, si vous lancez un sort de magicien d’évocation, vous pouvez ajouter votre modificateur d’Intelligence à un (et un seul) jet de dégâts."
  },
"MAGICIAN-Surcharge magique":  {
 "Code" : "Surcharge magique",
 "Class" : "MAGICIAN",
 "Specialisation" : "EVOCATION",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
 "Description" : "Au niveau 2, lorsque vous choisissez cette école, l'or et le temps que vous devez dépenser pour copier un sort d'invocation dans votre grimoire est divisé par deux."
  },
"MAGICIAN-Invocation mineure":  {
 "Code" : "Invocation mineure",
 "Class" : "MAGICIAN",
 "Specialisation" : "INVOCATION",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86"/>
      <c r="B368" s="18"/>
      <c r="I368" t="e">
        <f>CONCATENATE(I194,",
",I195,",
",I196,",
",I197,",
",I198,",
",I199,",
",I200,",
",I201,",
",I202,",
",I203,",
",I204,",
",I205,",
",I206,",
",I207,",
",I208,",
",I209,",
",I210,",
",I211,",
",I212,",
",I213,",
",I214,",
",I215,",
",I216,",
",I217,",
",I218,",
",I219,",
",I220,",
",I221,",
",I222,",
",I223,",
",I224,",
",I225,",
",I226,",
",I227,",
",I228,",
",I229,",
",I230,",
",I231,",
",I232,",
",I233,",
",I234,",
",I235,",
",I236,",
",I237,",
",I238,",
",I239,",
",I240,",
",I241,",
",I242,",
")</f>
        <v>#REF!</v>
      </c>
    </row>
    <row r="369" spans="1:9">
      <c r="A369" s="86"/>
      <c r="B369" s="18"/>
      <c r="I369" t="e">
        <f>CONCATENATE(I243,",
",I244,",
",I245,",
",I246,",
",I247,",
",I248,",
",I249,",
",I250,",
",I251,",
",I252,",
",I253,",
",I254,",
",I255,",
",I256,",
",I257,",
",I258,",
",I259,",
",I260,",
",I261,",
",I262,",
",I263,",
",I264,",
",I265,",
",I266,",
",I267,",
",I268,",
",I269,",
",I270,",
",I271,",
",I272,",
",I273,",
",I274,",
",I275,",
",I276,",
",I277,",
",I278,",
",I279,",
",I280,",
",I281,",
",I282,",
",I283,",
",I284,",
",I285,",
",I286,",
",I287,",
",I288,",
",I289,",
",I290,",
",I291,",
",I292,",
",I293,",
")</f>
        <v>#REF!</v>
      </c>
    </row>
    <row r="370" spans="1:9">
      <c r="A370" s="86"/>
      <c r="B370" s="18"/>
      <c r="I370" t="str">
        <f>CONCATENATE(I294,",
",I295,",
",I296,",
",I297,",
",I298,",
",I299,",
",I300,",
",I301,",
",I302,",
",I303,",
",I304,",
",I305,",
",I306,",
",I307,",
",I308,",
",I309,",
",I310,",
",I311,",
",I312,",
",I313,",
",I314,",
",I315,",
",I316,",
",I317,",
",I318,",
",I319,",
",I320,",
",I321,",
",I322,",
",I323,",
",I324,",
",I325,",
",I326,",
",I327,",
",I328,",
",I329,",
",I330,",
",I331,",
",I332,",
",I333,",
",I334,",
",I335,",
",I336,",
",I337,",
",I338,",
",I339,",
",I340,",
")</f>
        <v xml:space="preserve">"PROWLER-Camouflage naturel":  {
 "Code" : "Camouflage naturel",
 "Class" : "PROWLER",
 "Specialisation" : "",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
 "Description" : "À partir du niveau 5, quand un attaquant que vous pouvez voir vous touche avec une attaque, vous pouvez utiliser votre réaction pour réduire de moitié les dégâts de l'attaque contre vous."
  },
"WILY-Dérobade":  {
 "Code" : "Dérobade",
 "Class" : "WILY",
 "Specialisation" : "",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
 "Description" : "À partir du niveau 14, si vous êtes capable d'entendre, vous pouvez assumer l'emplacement de n'importe quelle créature cachée ou invisible à 3 mètres ou moins de vous."
  },
"WILY-Esprit impénétrable":  {
 "Code" : "Esprit impénétrable",
 "Class" : "WILY",
 "Specialisation" : "",
 "Description" : "À partir du niveau 15, vous avez acquis une plus grande force mentale. Vous gagnez la maîtrise aux jets de sauvegarde de Sagesse."
  },
"WILY-Insaisissable":  {
 "Code" : "Insaisissable",
 "Class" : "WILY",
 "Specialisation" : "",
 "Description" : "À partir du niveau 18, les attaquants gagnent rarement le dessus sur vous. Aucun jet d'attaque n'a d'avantage contre vous tant que vous n'êtes pas incapable d'agir."
  },
"WILY-Coup de chance":  {
 "Code" : "Coup de chance",
 "Class" : "WILY",
 "Specialisation" : "",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"WIZARD-Faveur de pacte":  {
 "Code" : "Faveur de pacte",
 "Class" : "WIZARD",
 "Specialisation" : "",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v>
      </c>
    </row>
    <row r="371" spans="1:9">
      <c r="A371" s="86"/>
      <c r="B371" s="18"/>
      <c r="I371" t="str">
        <f>CONCATENATE(I341,",
",I342,",
",I343,",
",I344,",
",I345,",
",I346,",
",I347,",
",I348,",
",I349,",
",I350,",
",I351,",
",I352,",
",I353,",
",I354,",
",I355,",
",I356,",
",I357,",
",I358,",
",I359,",
",I360)</f>
        <v>"WIZARD-Invocations occultes":  {
 "Code" : "Invocations occultes",
 "Class" : "WIZARD",
 "Specialisation" : "",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86"/>
      <c r="B372" s="18"/>
    </row>
    <row r="373" spans="1:9">
      <c r="A373" s="86"/>
      <c r="B373" s="18"/>
    </row>
    <row r="374" spans="1:9">
      <c r="A374" s="86"/>
      <c r="B374" s="18"/>
    </row>
    <row r="375" spans="1:9">
      <c r="A375" s="86"/>
      <c r="B375" s="18"/>
    </row>
    <row r="376" spans="1:9">
      <c r="A376" s="86"/>
      <c r="B376" s="18"/>
    </row>
    <row r="377" spans="1:9">
      <c r="A377" s="86"/>
      <c r="B377" s="18"/>
    </row>
    <row r="378" spans="1:9">
      <c r="A378" s="86"/>
      <c r="B378" s="18"/>
    </row>
    <row r="379" spans="1:9">
      <c r="A379" s="86"/>
      <c r="B379" s="18"/>
    </row>
    <row r="380" spans="1:9">
      <c r="A380" s="86"/>
      <c r="B380" s="18"/>
    </row>
    <row r="381" spans="1:9">
      <c r="A381" s="86"/>
      <c r="B381" s="18"/>
    </row>
    <row r="382" spans="1:9">
      <c r="A382" s="86"/>
      <c r="B382" s="18"/>
    </row>
    <row r="383" spans="1:9">
      <c r="A383" s="86"/>
      <c r="B383" s="18"/>
    </row>
    <row r="384" spans="1:9">
      <c r="A384" s="86"/>
      <c r="B384" s="18"/>
    </row>
    <row r="385" spans="1:2">
      <c r="A385" s="86"/>
      <c r="B385" s="18"/>
    </row>
    <row r="386" spans="1:2">
      <c r="A386" s="86"/>
      <c r="B386" s="18"/>
    </row>
    <row r="387" spans="1:2">
      <c r="A387" s="86"/>
      <c r="B387" s="18"/>
    </row>
    <row r="388" spans="1:2">
      <c r="A388" s="86"/>
      <c r="B388" s="18"/>
    </row>
    <row r="389" spans="1:2">
      <c r="A389" s="86"/>
      <c r="B389" s="18"/>
    </row>
    <row r="390" spans="1:2">
      <c r="A390" s="86"/>
      <c r="B390" s="18"/>
    </row>
    <row r="391" spans="1:2">
      <c r="A391" s="86"/>
      <c r="B391" s="18"/>
    </row>
    <row r="392" spans="1:2">
      <c r="A392" s="86"/>
      <c r="B392" s="18"/>
    </row>
    <row r="393" spans="1:2">
      <c r="A393" s="86"/>
      <c r="B393" s="18"/>
    </row>
    <row r="394" spans="1:2">
      <c r="A394" s="86"/>
      <c r="B394" s="18"/>
    </row>
    <row r="395" spans="1:2">
      <c r="A395" s="86"/>
      <c r="B395" s="18"/>
    </row>
    <row r="396" spans="1:2">
      <c r="A396" s="86"/>
      <c r="B396" s="18"/>
    </row>
    <row r="397" spans="1:2">
      <c r="A397" s="86"/>
      <c r="B397" s="18"/>
    </row>
    <row r="398" spans="1:2">
      <c r="A398" s="86"/>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63"/>
  <sheetViews>
    <sheetView tabSelected="1" zoomScaleNormal="100" workbookViewId="0">
      <pane ySplit="1" topLeftCell="A8" activePane="bottomLeft" state="frozenSplit"/>
      <selection activeCell="D1" sqref="D1"/>
      <selection pane="bottomLeft" activeCell="E21" sqref="E21"/>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11.85546875" customWidth="1"/>
    <col min="7" max="7" width="10.140625" customWidth="1"/>
    <col min="8" max="8" width="146.28515625" style="293" customWidth="1"/>
  </cols>
  <sheetData>
    <row r="1" spans="1:9">
      <c r="A1" s="198" t="s">
        <v>432</v>
      </c>
      <c r="B1" s="198" t="s">
        <v>4116</v>
      </c>
      <c r="C1" s="198" t="s">
        <v>1085</v>
      </c>
      <c r="D1" s="198" t="s">
        <v>4039</v>
      </c>
      <c r="E1" s="198" t="s">
        <v>4036</v>
      </c>
      <c r="F1" s="198" t="s">
        <v>4038</v>
      </c>
      <c r="G1" s="198" t="s">
        <v>4129</v>
      </c>
      <c r="H1" s="294" t="s">
        <v>1207</v>
      </c>
    </row>
    <row r="2" spans="1:9">
      <c r="A2" s="193"/>
      <c r="B2" s="194" t="s">
        <v>461</v>
      </c>
      <c r="C2" s="194" t="s">
        <v>4117</v>
      </c>
      <c r="D2" s="194"/>
      <c r="E2" s="194"/>
      <c r="F2" s="194">
        <v>-1</v>
      </c>
      <c r="G2" s="194"/>
      <c r="H2" s="295" t="s">
        <v>4118</v>
      </c>
      <c r="I2" t="str">
        <f>""""&amp;C2&amp;""":  {
 ""Code"" : """&amp;C2&amp;""",
 ""Class"" : """&amp;A2&amp;""",
 ""Specialisation"" : """&amp;B2&amp;""","
 &amp;IF(ISBLANK(D2),"", """Stats"" : "&amp;D2&amp;",")
 &amp;IF(ISBLANK(E2),"", """Auto"" : "&amp;E2&amp;",")
 &amp;IF(ISBLANK(F2),"", """UseNumber"" : "&amp;F2&amp;",")&amp;"
 ""Description"" : """&amp;SUBSTITUTE(H2,CHAR(10)," ")&amp;"""
  }"</f>
        <v>"Souffle sans fin":  {
 "Code" : "Souffle sans fin",
 "Class" : "",
 "Specialisation" : "AIR_GENASI","UseNumber" : -1,
 "Description" : "Vous pouvez retenir votre respiration indéfiniment tant que vous n’êtes pas incapable d'agir."
  }</v>
      </c>
    </row>
    <row r="3" spans="1:9">
      <c r="A3" s="314"/>
      <c r="B3" s="315" t="s">
        <v>461</v>
      </c>
      <c r="C3" s="315" t="s">
        <v>4119</v>
      </c>
      <c r="D3" s="315"/>
      <c r="E3" s="315"/>
      <c r="F3" s="315">
        <v>1</v>
      </c>
      <c r="G3" s="315"/>
      <c r="H3" s="316" t="s">
        <v>4120</v>
      </c>
      <c r="I3" t="str">
        <f t="shared" ref="I3:I25" si="0">""""&amp;C3&amp;""":  {
 ""Code"" : """&amp;C3&amp;""",
 ""Class"" : """&amp;A3&amp;""",
 ""Specialisation"" : """&amp;B3&amp;""","
 &amp;IF(ISBLANK(D3),"", """Stats"" : "&amp;D3&amp;",")
 &amp;IF(ISBLANK(E3),"", """Auto"" : "&amp;E3&amp;",")
 &amp;IF(ISBLANK(F3),"", """UseNumber"" : "&amp;F3&amp;",")&amp;"
 ""Description"" : """&amp;SUBSTITUTE(H3,CHAR(10)," ")&amp;"""
  }"</f>
        <v>"Se mêler au vent":  {
 "Code" : "Se mêler au vent",
 "Class" : "",
 "Specialisation"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79"/>
      <c r="B4" s="18" t="s">
        <v>464</v>
      </c>
      <c r="C4" s="18" t="s">
        <v>4121</v>
      </c>
      <c r="D4" s="18"/>
      <c r="E4" s="18"/>
      <c r="F4" s="18">
        <v>-1</v>
      </c>
      <c r="G4" s="18"/>
      <c r="H4" s="296" t="s">
        <v>4122</v>
      </c>
      <c r="I4" t="str">
        <f t="shared" si="0"/>
        <v>"Marche de la terre":  {
 "Code" : "Marche de la terre",
 "Class" : "",
 "Specialisation" : "EARTH_GENASI","UseNumber" : -1,
 "Description" : "Vous pouvez vous déplacer sur des terrains difficiles faits de pierre ou de terre sans dépenser de mouvement supplémentaire."
  }</v>
      </c>
    </row>
    <row r="5" spans="1:9">
      <c r="A5" s="314"/>
      <c r="B5" s="320" t="s">
        <v>464</v>
      </c>
      <c r="C5" s="320" t="s">
        <v>4123</v>
      </c>
      <c r="D5" s="315"/>
      <c r="E5" s="315"/>
      <c r="F5" s="320">
        <v>1</v>
      </c>
      <c r="G5" s="320"/>
      <c r="H5" s="316" t="s">
        <v>4124</v>
      </c>
      <c r="I5" t="str">
        <f t="shared" si="0"/>
        <v>"Fusionner avec la pierre":  {
 "Code" : "Fusionner avec la pierre",
 "Class" : "",
 "Specialisation"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79"/>
      <c r="B6" s="86" t="s">
        <v>466</v>
      </c>
      <c r="C6" s="86" t="s">
        <v>4125</v>
      </c>
      <c r="D6" s="18" t="s">
        <v>2950</v>
      </c>
      <c r="E6" s="86" t="s">
        <v>2950</v>
      </c>
      <c r="F6" s="18"/>
      <c r="G6" s="18"/>
      <c r="H6" s="296" t="s">
        <v>4128</v>
      </c>
      <c r="I6" t="str">
        <f t="shared" si="0"/>
        <v>"Résistance au feu":  {
 "Code" : "Résistance au feu",
 "Class" : "",
 "Specialisation" : "FIRE_GENASI","Stats" : true,"Auto" : true,
 "Description" : "Vous avez la résistance aux dégâts de feu."
  }</v>
      </c>
    </row>
    <row r="7" spans="1:9">
      <c r="A7" s="314"/>
      <c r="B7" s="320" t="s">
        <v>466</v>
      </c>
      <c r="C7" s="320" t="s">
        <v>4126</v>
      </c>
      <c r="D7" s="315"/>
      <c r="E7" s="315"/>
      <c r="F7" s="320">
        <v>1</v>
      </c>
      <c r="G7" s="320">
        <v>3</v>
      </c>
      <c r="H7" s="316" t="s">
        <v>4127</v>
      </c>
      <c r="I7" t="str">
        <f t="shared" si="0"/>
        <v>"Atteindre le brasier":  {
 "Code" : "Atteindre le brasier",
 "Class" : "",
 "Specialisation" : "FIRE_GENASI","UseNumber" : 1,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79"/>
      <c r="B8" s="86" t="s">
        <v>468</v>
      </c>
      <c r="C8" s="86" t="s">
        <v>4130</v>
      </c>
      <c r="D8" s="18" t="s">
        <v>2950</v>
      </c>
      <c r="E8" s="86" t="s">
        <v>2950</v>
      </c>
      <c r="F8" s="18"/>
      <c r="G8" s="18"/>
      <c r="H8" s="296" t="s">
        <v>4131</v>
      </c>
      <c r="I8" t="str">
        <f t="shared" si="0"/>
        <v>"Résistance à l’acide":  {
 "Code" : "Résistance à l’acide",
 "Class" : "",
 "Specialisation" : "WATER_GENASI","Stats" : true,"Auto" : true,
 "Description" : "Vous avez la résistance aux dégâts d’acide."
  }</v>
      </c>
    </row>
    <row r="9" spans="1:9">
      <c r="A9" s="79"/>
      <c r="B9" s="86" t="s">
        <v>468</v>
      </c>
      <c r="C9" s="86" t="s">
        <v>4132</v>
      </c>
      <c r="D9" s="18"/>
      <c r="E9" s="18"/>
      <c r="F9" s="86">
        <v>-1</v>
      </c>
      <c r="G9" s="18"/>
      <c r="H9" s="360" t="s">
        <v>4133</v>
      </c>
      <c r="I9" t="str">
        <f t="shared" si="0"/>
        <v>"Amphibien":  {
 "Code" : "Amphibien",
 "Class" : "",
 "Specialisation" : "WATER_GENASI","UseNumber" : -1,
 "Description" : "Vous pouvez respirer aussi bien dans l'air que sous l'eau."
  }</v>
      </c>
    </row>
    <row r="10" spans="1:9">
      <c r="A10" s="79"/>
      <c r="B10" s="86" t="s">
        <v>468</v>
      </c>
      <c r="C10" s="86" t="s">
        <v>4134</v>
      </c>
      <c r="D10" s="18"/>
      <c r="E10" s="18"/>
      <c r="F10" s="18">
        <v>-1</v>
      </c>
      <c r="G10" s="18"/>
      <c r="H10" s="296" t="s">
        <v>4135</v>
      </c>
      <c r="I10" t="str">
        <f t="shared" si="0"/>
        <v>"Nage":  {
 "Code" : "Nage",
 "Class" : "",
 "Specialisation" : "WATER_GENASI","UseNumber" : -1,
 "Description" : "Votre vitesse de nage est de 9 mètres."
  }</v>
      </c>
    </row>
    <row r="11" spans="1:9">
      <c r="A11" s="82"/>
      <c r="B11" s="215" t="s">
        <v>468</v>
      </c>
      <c r="C11" s="215" t="s">
        <v>4136</v>
      </c>
      <c r="D11" s="83"/>
      <c r="E11" s="83"/>
      <c r="F11" s="83">
        <v>1</v>
      </c>
      <c r="G11" s="83">
        <v>3</v>
      </c>
      <c r="H11" s="300" t="s">
        <v>4137</v>
      </c>
      <c r="I11" t="str">
        <f t="shared" si="0"/>
        <v>"Appeler la vague":  {
 "Code" : "Appeler la vague",
 "Class" : "",
 "Specialisation" : "WATER_GENASI","UseNumber" : 1,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65" t="s">
        <v>360</v>
      </c>
      <c r="B12" s="18"/>
      <c r="C12" s="86" t="s">
        <v>2661</v>
      </c>
      <c r="D12" s="18"/>
      <c r="E12" s="18"/>
      <c r="F12" s="86">
        <v>-1</v>
      </c>
      <c r="G12" s="18"/>
      <c r="H12" s="366" t="s">
        <v>4138</v>
      </c>
      <c r="I12" t="str">
        <f t="shared" si="0"/>
        <v>"Vision dans le noir":  {
 "Code" : "Vision dans le noir",
 "Class" : "ELF",
 "Specialisation"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65" t="s">
        <v>360</v>
      </c>
      <c r="B13" s="18"/>
      <c r="C13" s="86" t="s">
        <v>4139</v>
      </c>
      <c r="D13" s="18" t="s">
        <v>2950</v>
      </c>
      <c r="E13" s="18"/>
      <c r="F13" s="18"/>
      <c r="G13" s="18"/>
      <c r="H13" s="366" t="s">
        <v>4140</v>
      </c>
      <c r="I13" t="str">
        <f t="shared" si="0"/>
        <v>"Sens aiguisés":  {
 "Code" : "Sens aiguisés",
 "Class" : "ELF",
 "Specialisation" : "","Stats" : true,
 "Description" : "Vous maîtrisez la compétence Perception."
  }</v>
      </c>
    </row>
    <row r="14" spans="1:9">
      <c r="A14" s="365" t="s">
        <v>360</v>
      </c>
      <c r="B14" s="18"/>
      <c r="C14" s="86" t="s">
        <v>4141</v>
      </c>
      <c r="D14" s="18" t="s">
        <v>2950</v>
      </c>
      <c r="E14" s="18"/>
      <c r="F14" s="18"/>
      <c r="G14" s="18"/>
      <c r="H14" s="366" t="s">
        <v>4142</v>
      </c>
      <c r="I14" t="str">
        <f t="shared" si="0"/>
        <v>"Ascendance féerique":  {
 "Code" : "Ascendance féerique",
 "Class" : "ELF",
 "Specialisation" : "","Stats" : true,
 "Description" : "Vous avez un avantage aux jets de sauvegarde contre les effets de charme et la magie ne peut pas vous endormir."
  }</v>
      </c>
    </row>
    <row r="15" spans="1:9">
      <c r="A15" s="367" t="s">
        <v>360</v>
      </c>
      <c r="B15" s="315"/>
      <c r="C15" s="320" t="s">
        <v>4143</v>
      </c>
      <c r="D15" s="315"/>
      <c r="E15" s="315"/>
      <c r="F15" s="320">
        <v>-1</v>
      </c>
      <c r="G15" s="315"/>
      <c r="H15" s="368" t="s">
        <v>4144</v>
      </c>
    </row>
    <row r="16" spans="1:9">
      <c r="A16" s="374"/>
      <c r="B16" s="361" t="s">
        <v>435</v>
      </c>
      <c r="C16" s="363" t="s">
        <v>4145</v>
      </c>
      <c r="D16" s="362"/>
      <c r="E16" s="362"/>
      <c r="F16" s="363">
        <v>-1</v>
      </c>
      <c r="G16" s="362"/>
      <c r="H16" s="364" t="s">
        <v>4146</v>
      </c>
    </row>
    <row r="17" spans="1:9">
      <c r="A17" s="367"/>
      <c r="B17" s="315" t="s">
        <v>435</v>
      </c>
      <c r="C17" s="320" t="s">
        <v>4155</v>
      </c>
      <c r="D17" s="315" t="s">
        <v>2950</v>
      </c>
      <c r="E17" s="315"/>
      <c r="F17" s="320"/>
      <c r="G17" s="315"/>
      <c r="H17" s="373" t="s">
        <v>4156</v>
      </c>
    </row>
    <row r="18" spans="1:9">
      <c r="A18" s="365"/>
      <c r="B18" s="18" t="s">
        <v>441</v>
      </c>
      <c r="C18" s="86" t="s">
        <v>4147</v>
      </c>
      <c r="D18" s="18"/>
      <c r="E18" s="18"/>
      <c r="F18" s="86">
        <v>-1</v>
      </c>
      <c r="G18" s="18"/>
      <c r="H18" s="366" t="s">
        <v>4148</v>
      </c>
    </row>
    <row r="19" spans="1:9">
      <c r="A19" s="365"/>
      <c r="B19" s="18" t="s">
        <v>441</v>
      </c>
      <c r="C19" s="86" t="s">
        <v>4149</v>
      </c>
      <c r="D19" s="18"/>
      <c r="E19" s="18"/>
      <c r="F19" s="86">
        <v>-1</v>
      </c>
      <c r="G19" s="18"/>
      <c r="H19" s="366" t="s">
        <v>4150</v>
      </c>
    </row>
    <row r="20" spans="1:9">
      <c r="A20" s="365"/>
      <c r="B20" s="86" t="s">
        <v>441</v>
      </c>
      <c r="C20" s="86" t="s">
        <v>4153</v>
      </c>
      <c r="D20" s="18" t="s">
        <v>2950</v>
      </c>
      <c r="E20" s="18"/>
      <c r="F20" s="86"/>
      <c r="G20" s="18"/>
      <c r="H20" s="366" t="s">
        <v>4154</v>
      </c>
    </row>
    <row r="21" spans="1:9">
      <c r="A21" s="367"/>
      <c r="B21" s="320" t="s">
        <v>441</v>
      </c>
      <c r="C21" s="320" t="s">
        <v>4151</v>
      </c>
      <c r="D21" s="315"/>
      <c r="E21" s="315"/>
      <c r="F21" s="320">
        <v>1</v>
      </c>
      <c r="G21" s="315">
        <v>3</v>
      </c>
      <c r="H21" s="368" t="s">
        <v>4152</v>
      </c>
    </row>
    <row r="22" spans="1:9">
      <c r="A22" s="369"/>
      <c r="B22" s="370" t="s">
        <v>438</v>
      </c>
      <c r="C22" s="370" t="s">
        <v>4155</v>
      </c>
      <c r="D22" s="371" t="s">
        <v>2950</v>
      </c>
      <c r="E22" s="371"/>
      <c r="F22" s="371"/>
      <c r="G22" s="371"/>
      <c r="H22" s="372" t="s">
        <v>4156</v>
      </c>
    </row>
    <row r="23" spans="1:9">
      <c r="A23" s="79"/>
      <c r="B23" s="18"/>
      <c r="C23" s="86"/>
      <c r="D23" s="18"/>
      <c r="E23" s="18"/>
      <c r="F23" s="18"/>
      <c r="G23" s="18"/>
      <c r="H23" s="296"/>
    </row>
    <row r="24" spans="1:9">
      <c r="A24" s="79"/>
      <c r="B24" s="18"/>
      <c r="C24" s="86"/>
      <c r="D24" s="18"/>
      <c r="E24" s="18"/>
      <c r="F24" s="18"/>
      <c r="G24" s="18"/>
      <c r="H24" s="296"/>
    </row>
    <row r="25" spans="1:9">
      <c r="A25" s="212"/>
      <c r="B25" s="83"/>
      <c r="C25" s="83"/>
      <c r="D25" s="83"/>
      <c r="E25" s="83"/>
      <c r="F25" s="83"/>
      <c r="G25" s="83"/>
      <c r="H25" s="300"/>
      <c r="I25" t="str">
        <f t="shared" si="0"/>
        <v>"":  {
 "Code" : "",
 "Class" : "",
 "Specialisation" : "",
 "Description" : ""
  }</v>
      </c>
    </row>
    <row r="26" spans="1:9">
      <c r="A26" s="86"/>
      <c r="B26" s="18"/>
    </row>
    <row r="27" spans="1:9">
      <c r="A27" s="86"/>
      <c r="B27" s="18"/>
    </row>
    <row r="28" spans="1:9">
      <c r="A28" s="86"/>
      <c r="B28" s="18"/>
    </row>
    <row r="29" spans="1:9">
      <c r="A29" s="86"/>
      <c r="B29" s="18"/>
    </row>
    <row r="30" spans="1:9">
      <c r="A30" s="86"/>
      <c r="B30" s="18"/>
    </row>
    <row r="31" spans="1:9">
      <c r="A31" s="86"/>
      <c r="B31" s="18"/>
    </row>
    <row r="32" spans="1:9">
      <c r="A32" s="86"/>
      <c r="B32" s="18"/>
    </row>
    <row r="33" spans="1:2">
      <c r="A33" s="86"/>
      <c r="B33" s="18"/>
    </row>
    <row r="34" spans="1:2">
      <c r="A34" s="86"/>
      <c r="B34" s="18"/>
    </row>
    <row r="35" spans="1:2">
      <c r="A35" s="86"/>
      <c r="B35" s="18"/>
    </row>
    <row r="36" spans="1:2">
      <c r="A36" s="86"/>
      <c r="B36" s="18"/>
    </row>
    <row r="37" spans="1:2">
      <c r="A37" s="86"/>
      <c r="B37" s="18"/>
    </row>
    <row r="38" spans="1:2">
      <c r="A38" s="86"/>
      <c r="B38" s="18"/>
    </row>
    <row r="39" spans="1:2">
      <c r="A39" s="86"/>
      <c r="B39" s="18"/>
    </row>
    <row r="40" spans="1:2">
      <c r="A40" s="86"/>
      <c r="B40" s="18"/>
    </row>
    <row r="41" spans="1:2">
      <c r="A41" s="86"/>
      <c r="B41" s="18"/>
    </row>
    <row r="42" spans="1:2">
      <c r="A42" s="86"/>
      <c r="B42" s="18"/>
    </row>
    <row r="43" spans="1:2">
      <c r="A43" s="86"/>
      <c r="B43" s="18"/>
    </row>
    <row r="44" spans="1:2">
      <c r="A44" s="86"/>
      <c r="B44" s="18"/>
    </row>
    <row r="45" spans="1:2">
      <c r="A45" s="86"/>
      <c r="B45" s="18"/>
    </row>
    <row r="46" spans="1:2">
      <c r="A46" s="86"/>
      <c r="B46" s="18"/>
    </row>
    <row r="47" spans="1:2">
      <c r="A47" s="86"/>
      <c r="B47" s="18"/>
    </row>
    <row r="48" spans="1:2">
      <c r="A48" s="86"/>
      <c r="B48" s="18"/>
    </row>
    <row r="49" spans="1:2">
      <c r="A49" s="86"/>
      <c r="B49" s="18"/>
    </row>
    <row r="50" spans="1:2">
      <c r="A50" s="86"/>
      <c r="B50" s="18"/>
    </row>
    <row r="51" spans="1:2">
      <c r="A51" s="86"/>
      <c r="B51" s="18"/>
    </row>
    <row r="52" spans="1:2">
      <c r="A52" s="86"/>
      <c r="B52" s="18"/>
    </row>
    <row r="53" spans="1:2">
      <c r="A53" s="86"/>
      <c r="B53" s="18"/>
    </row>
    <row r="54" spans="1:2">
      <c r="A54" s="86"/>
      <c r="B54" s="18"/>
    </row>
    <row r="55" spans="1:2">
      <c r="A55" s="86"/>
      <c r="B55" s="18"/>
    </row>
    <row r="56" spans="1:2">
      <c r="A56" s="86"/>
      <c r="B56" s="18"/>
    </row>
    <row r="57" spans="1:2">
      <c r="A57" s="86"/>
      <c r="B57" s="18"/>
    </row>
    <row r="58" spans="1:2">
      <c r="A58" s="86"/>
      <c r="B58" s="18"/>
    </row>
    <row r="59" spans="1:2">
      <c r="A59" s="86"/>
      <c r="B59" s="18"/>
    </row>
    <row r="60" spans="1:2">
      <c r="A60" s="86"/>
      <c r="B60" s="18"/>
    </row>
    <row r="61" spans="1:2">
      <c r="A61" s="86"/>
      <c r="B61" s="18"/>
    </row>
    <row r="62" spans="1:2">
      <c r="A62" s="86"/>
      <c r="B62" s="18"/>
    </row>
    <row r="63" spans="1:2">
      <c r="A63" s="86"/>
      <c r="B63"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4" sqref="D14"/>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2841</v>
      </c>
      <c r="E1" s="20" t="s">
        <v>1087</v>
      </c>
      <c r="F1" s="20" t="s">
        <v>2842</v>
      </c>
    </row>
    <row r="2" spans="1:8" ht="12.75" customHeight="1">
      <c r="A2" s="99" t="s">
        <v>1084</v>
      </c>
      <c r="B2" s="97" t="s">
        <v>1091</v>
      </c>
      <c r="C2" s="97" t="s">
        <v>1109</v>
      </c>
      <c r="D2" s="224"/>
      <c r="E2" s="224" t="s">
        <v>2843</v>
      </c>
      <c r="F2" s="134" t="s">
        <v>87</v>
      </c>
      <c r="G2">
        <f>IF(ISBLANK(F2),0,LEFT(F2,LEN(F2)-3)*IF(RIGHT(F2,2)="po",100,IF(RIGHT(F2,2)="pa",10,1)))</f>
        <v>1500</v>
      </c>
      <c r="H2" t="str">
        <f>""""&amp;A2&amp;""":  {
 ""Name"" : """&amp;B2&amp;""",
 ""Skills"" : ["&amp;C2&amp;"],
 ""Objects"" : ["&amp;D2&amp;"],
 ""StartingObjects"" : ["&amp;E2&amp;"],
 ""StartingMoney"" : "&amp;G2&amp;"
  }"</f>
        <v>"ACOLYTE":  {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2844</v>
      </c>
      <c r="F3" s="135" t="s">
        <v>87</v>
      </c>
      <c r="G3">
        <f t="shared" ref="G3:G19" si="0">IF(ISBLANK(F3),0,LEFT(F3,LEN(F3)-3)*IF(RIGHT(F3,2)="po",100,IF(RIGHT(F3,2)="pa",10,1)))</f>
        <v>1500</v>
      </c>
      <c r="H3" t="str">
        <f t="shared" ref="H3:H19" si="1">""""&amp;A3&amp;""":  {
 ""Name"" : """&amp;B3&amp;""",
 ""Skills"" : ["&amp;C3&amp;"],
 ""Objects"" : ["&amp;D3&amp;"],
 ""StartingObjects"" : ["&amp;E3&amp;"],
 ""StartingMoney"" : "&amp;G3&amp;"
  }"</f>
        <v>"GUILD_ARTISAN":  {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2845</v>
      </c>
      <c r="E4" s="226" t="s">
        <v>2846</v>
      </c>
      <c r="F4" s="136" t="s">
        <v>87</v>
      </c>
      <c r="G4">
        <f t="shared" si="0"/>
        <v>1500</v>
      </c>
      <c r="H4" t="str">
        <f t="shared" si="1"/>
        <v>"ARTIST":  {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2847</v>
      </c>
      <c r="E5" s="225" t="s">
        <v>2848</v>
      </c>
      <c r="F5" s="135" t="s">
        <v>87</v>
      </c>
      <c r="G5">
        <f t="shared" si="0"/>
        <v>1500</v>
      </c>
      <c r="H5" t="str">
        <f t="shared" si="1"/>
        <v>"CHARLATAN":  {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2840</v>
      </c>
      <c r="E6" s="226" t="s">
        <v>2866</v>
      </c>
      <c r="F6" s="136" t="s">
        <v>87</v>
      </c>
      <c r="G6">
        <f t="shared" si="0"/>
        <v>1500</v>
      </c>
      <c r="H6" t="str">
        <f t="shared" si="1"/>
        <v>"CRIMINAL":  {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2849</v>
      </c>
      <c r="E7" s="225" t="s">
        <v>2850</v>
      </c>
      <c r="F7" s="135" t="s">
        <v>84</v>
      </c>
      <c r="G7">
        <f t="shared" si="0"/>
        <v>1000</v>
      </c>
      <c r="H7" t="str">
        <f t="shared" si="1"/>
        <v>"STREETS_CHILD":  {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2837</v>
      </c>
      <c r="E8" s="226" t="s">
        <v>2851</v>
      </c>
      <c r="F8" s="136" t="s">
        <v>38</v>
      </c>
      <c r="G8">
        <f t="shared" si="0"/>
        <v>500</v>
      </c>
      <c r="H8" t="str">
        <f t="shared" si="1"/>
        <v>"HERMIT":  {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2852</v>
      </c>
      <c r="E9" s="225" t="s">
        <v>2853</v>
      </c>
      <c r="F9" s="135" t="s">
        <v>84</v>
      </c>
      <c r="G9">
        <f t="shared" si="0"/>
        <v>1000</v>
      </c>
      <c r="H9" t="str">
        <f t="shared" si="1"/>
        <v>"PEOPLE_HERO":  {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2854</v>
      </c>
      <c r="E10" s="226" t="s">
        <v>2855</v>
      </c>
      <c r="F10" s="136" t="s">
        <v>87</v>
      </c>
      <c r="G10">
        <f t="shared" si="0"/>
        <v>1500</v>
      </c>
      <c r="H10" t="str">
        <f t="shared" si="1"/>
        <v>"MARINE":  {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2856</v>
      </c>
      <c r="F11" s="135" t="s">
        <v>61</v>
      </c>
      <c r="G11">
        <f t="shared" si="0"/>
        <v>2500</v>
      </c>
      <c r="H11" t="str">
        <f t="shared" si="1"/>
        <v>"NOBLE":  {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2857</v>
      </c>
      <c r="F12" s="136" t="s">
        <v>84</v>
      </c>
      <c r="G12">
        <f t="shared" si="0"/>
        <v>1000</v>
      </c>
      <c r="H12" t="str">
        <f t="shared" si="1"/>
        <v>"WISE":  {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2858</v>
      </c>
      <c r="F13" s="135" t="s">
        <v>84</v>
      </c>
      <c r="G13">
        <f t="shared" si="0"/>
        <v>1000</v>
      </c>
      <c r="H13" t="str">
        <f t="shared" si="1"/>
        <v>"SAUVAGEON":  {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2868</v>
      </c>
      <c r="E14" s="227" t="s">
        <v>2859</v>
      </c>
      <c r="F14" s="138" t="s">
        <v>84</v>
      </c>
      <c r="G14">
        <f t="shared" si="0"/>
        <v>1000</v>
      </c>
      <c r="H14" t="str">
        <f t="shared" si="1"/>
        <v>"SOLDIER":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2860</v>
      </c>
      <c r="F15" s="131" t="s">
        <v>77</v>
      </c>
      <c r="G15">
        <f t="shared" si="0"/>
        <v>2000</v>
      </c>
      <c r="H15" t="str">
        <f t="shared" si="1"/>
        <v>"BOUNTY_HUNTER":  {
 "Name" : "Chasseur De Primes",
 "Skills" : [],
 "Objects" : [],
 "StartingObjects" : ["Vêtements appropriés à votre fonction"],
 "StartingMoney" : 2000
  }</v>
      </c>
    </row>
    <row r="16" spans="1:8">
      <c r="A16" s="184" t="s">
        <v>1164</v>
      </c>
      <c r="B16" s="27" t="s">
        <v>1108</v>
      </c>
      <c r="C16" s="85"/>
      <c r="D16" s="227"/>
      <c r="E16" s="227" t="s">
        <v>2861</v>
      </c>
      <c r="F16" s="138" t="s">
        <v>2862</v>
      </c>
      <c r="G16">
        <f t="shared" si="0"/>
        <v>0</v>
      </c>
      <c r="H16" t="str">
        <f t="shared" si="1"/>
        <v>"TORMENTED":  {
 "Name" : "Tourmenté",
 "Skills" : [],
 "Objects" : [],
 "StartingObjects" : ["Vêtements communs", "Babiole ayant une signification particulière pour vous"],
 "StartingMoney" : 0
  }</v>
      </c>
    </row>
    <row r="17" spans="1:8">
      <c r="A17" s="183" t="s">
        <v>1162</v>
      </c>
      <c r="B17" s="87" t="s">
        <v>1104</v>
      </c>
      <c r="C17" s="18" t="s">
        <v>1121</v>
      </c>
      <c r="D17" s="228"/>
      <c r="E17" s="228" t="s">
        <v>2863</v>
      </c>
      <c r="F17" s="131" t="s">
        <v>84</v>
      </c>
      <c r="G17">
        <f t="shared" si="0"/>
        <v>1000</v>
      </c>
      <c r="H17" t="str">
        <f t="shared" si="1"/>
        <v>"TRAVELER":  {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2864</v>
      </c>
      <c r="F18" s="138" t="s">
        <v>38</v>
      </c>
      <c r="G18">
        <f t="shared" si="0"/>
        <v>500</v>
      </c>
      <c r="H18" t="str">
        <f t="shared" si="1"/>
        <v>"CAPTIVE":  {
 "Name" : "Captif *",
 "Skills" : ["Nature", "Survie"],
 "Objects" : [],
 "StartingObjects" : ["Vêtements communs", "Bougie", "Gamelle", "Couverture"],
 "StartingMoney" : 500
  }</v>
      </c>
    </row>
    <row r="19" spans="1:8">
      <c r="A19" s="82" t="s">
        <v>1161</v>
      </c>
      <c r="B19" s="133" t="s">
        <v>1106</v>
      </c>
      <c r="C19" s="83" t="s">
        <v>1123</v>
      </c>
      <c r="D19" s="229"/>
      <c r="E19" s="229" t="s">
        <v>2865</v>
      </c>
      <c r="F19" s="137" t="s">
        <v>2862</v>
      </c>
      <c r="G19">
        <f t="shared" si="0"/>
        <v>0</v>
      </c>
      <c r="H19" t="str">
        <f t="shared" si="1"/>
        <v>"VILLAGE_IDIOT":  {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workbookViewId="0">
      <selection activeCell="L4" sqref="L4"/>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2676</v>
      </c>
      <c r="F1" s="29" t="s">
        <v>17</v>
      </c>
      <c r="G1" s="74" t="s">
        <v>18</v>
      </c>
      <c r="H1" s="30" t="s">
        <v>19</v>
      </c>
      <c r="I1" s="100"/>
      <c r="J1" s="100"/>
      <c r="K1" s="101"/>
      <c r="L1" s="101"/>
    </row>
    <row r="2" spans="1:13" ht="15" customHeight="1">
      <c r="A2" s="348" t="s">
        <v>20</v>
      </c>
      <c r="B2" s="349"/>
      <c r="C2" s="349"/>
      <c r="D2" s="349"/>
      <c r="E2" s="349"/>
      <c r="F2" s="349"/>
      <c r="G2" s="349"/>
      <c r="H2" s="350"/>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2677</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2677</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2677</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2677</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2677</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2677</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2677</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2677</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2677</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2677</v>
      </c>
      <c r="K12" s="105">
        <f t="shared" si="2"/>
        <v>1000</v>
      </c>
      <c r="L12" s="105">
        <f t="shared" si="3"/>
        <v>100</v>
      </c>
      <c r="M12" t="str">
        <f t="shared" si="4"/>
        <v>"Serpe": {
 "Name" : "Serpe",
 "OV" : "Sickle",
 "Category": "C_MEL",
 "Damage" : "1d4 ",
 "DamageType" : "Tranchant",
 "Weight" : 1000,
 "Price" : 100,
 "Properties" : "Légère"
  }</v>
      </c>
    </row>
    <row r="13" spans="1:13" ht="15" customHeight="1">
      <c r="A13" s="351" t="s">
        <v>57</v>
      </c>
      <c r="B13" s="352"/>
      <c r="C13" s="352"/>
      <c r="D13" s="352"/>
      <c r="E13" s="352"/>
      <c r="F13" s="352"/>
      <c r="G13" s="352"/>
      <c r="H13" s="353"/>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51" t="s">
        <v>71</v>
      </c>
      <c r="B18" s="352"/>
      <c r="C18" s="352"/>
      <c r="D18" s="352"/>
      <c r="E18" s="352"/>
      <c r="F18" s="352"/>
      <c r="G18" s="352"/>
      <c r="H18" s="353"/>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2678</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2678</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2678</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2678</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2678</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2678</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2678</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2678</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2678</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2678</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2678</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2678</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2678</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2678</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2678</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2678</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2678</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2678</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51" t="s">
        <v>112</v>
      </c>
      <c r="B37" s="352"/>
      <c r="C37" s="352"/>
      <c r="D37" s="352"/>
      <c r="E37" s="352"/>
      <c r="F37" s="352"/>
      <c r="G37" s="352"/>
      <c r="H37" s="353"/>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2679</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2679</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2679</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2679</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2679</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54" t="s">
        <v>474</v>
      </c>
      <c r="B2" s="354"/>
      <c r="C2" s="354"/>
      <c r="D2" s="354"/>
      <c r="E2" s="354"/>
      <c r="F2" s="354"/>
      <c r="G2" s="354"/>
      <c r="H2" s="354"/>
      <c r="I2" s="354"/>
    </row>
    <row r="3" spans="1:14" ht="15" customHeight="1">
      <c r="A3" s="109" t="s">
        <v>475</v>
      </c>
      <c r="B3" s="109" t="s">
        <v>476</v>
      </c>
      <c r="C3" s="109">
        <v>11</v>
      </c>
      <c r="D3" s="109" t="s">
        <v>1199</v>
      </c>
      <c r="E3" s="110" t="s">
        <v>2966</v>
      </c>
      <c r="F3" s="109">
        <v>0</v>
      </c>
      <c r="G3" s="109" t="s">
        <v>477</v>
      </c>
      <c r="H3" s="110" t="s">
        <v>478</v>
      </c>
      <c r="I3" s="110" t="s">
        <v>38</v>
      </c>
      <c r="J3" s="115"/>
      <c r="K3" s="104" t="s">
        <v>2689</v>
      </c>
      <c r="L3" s="105">
        <f>IF(RIGHT(H3,2)="kg",LEFT(H3,LEN(H3)-3)*1000,LEFT(H3,LEN(H3)-2))</f>
        <v>4000</v>
      </c>
      <c r="M3" s="105">
        <f>LEFT(I3,LEN(I3)-3)*IF(RIGHT(I3,2)="po",100,IF(RIGHT(I3,2)="pa",10,1))</f>
        <v>500</v>
      </c>
      <c r="N3" t="str">
        <f>""""&amp;RIGHT(A3,LEN(A3)-2)&amp;""": {
 ""Name"" : """&amp;RIGHT(A3,LEN(A3)-2)&amp;""",
 ""OV"" : """&amp;B3&amp;""",
 ""Category"": """&amp;K3&amp;""",
 ""AC"" : "&amp;C3&amp;",
 ""BonusAC"" : """&amp;D3&amp;""",
 ""MaxBonusAC"" : "&amp;E3&amp;",
 ""Weight"" : "&amp;L3&amp;",
 ""Price"" : "&amp;M3&amp;",
 ""Discretion"" : """&amp;G3&amp;""",
 ""Strength"" : "&amp;F3&amp;"
  }"</f>
        <v>"Matelassée": {
 "Name" : "Matelassée",
 "OV" : "Padded",
 "Category": "1_LIGHT",
 "AC" : 11,
 "BonusAC" : "DEX",
 "MaxBonusAC" : null,
 "Weight" : 4000,
 "Price" : 500,
 "Discretion" : "Désavantage",
 "Strength" : 0
  }</v>
      </c>
    </row>
    <row r="4" spans="1:14" ht="15" customHeight="1">
      <c r="A4" s="111" t="s">
        <v>479</v>
      </c>
      <c r="B4" s="111" t="s">
        <v>480</v>
      </c>
      <c r="C4" s="111">
        <v>11</v>
      </c>
      <c r="D4" s="111" t="s">
        <v>1199</v>
      </c>
      <c r="E4" s="112" t="s">
        <v>2966</v>
      </c>
      <c r="F4" s="111">
        <v>0</v>
      </c>
      <c r="G4" s="111" t="s">
        <v>50</v>
      </c>
      <c r="H4" s="112" t="s">
        <v>53</v>
      </c>
      <c r="I4" s="112" t="s">
        <v>84</v>
      </c>
      <c r="J4" s="115"/>
      <c r="K4" s="104" t="s">
        <v>2689</v>
      </c>
      <c r="L4" s="105">
        <f t="shared" ref="L4:L18" si="0">IF(RIGHT(H4,2)="kg",LEFT(H4,LEN(H4)-3)*1000,LEFT(H4,LEN(H4)-2))</f>
        <v>5000</v>
      </c>
      <c r="M4" s="105">
        <f t="shared" ref="M4:M18" si="1">LEFT(I4,LEN(I4)-3)*IF(RIGHT(I4,2)="po",100,IF(RIGHT(I4,2)="pa",10,1))</f>
        <v>1000</v>
      </c>
      <c r="N4" t="str">
        <f t="shared" ref="N4:N18" si="2">""""&amp;RIGHT(A4,LEN(A4)-2)&amp;""": {
 ""Name"" : """&amp;RIGHT(A4,LEN(A4)-2)&amp;""",
 ""OV"" : """&amp;B4&amp;""",
 ""Category"": """&amp;K4&amp;""",
 ""AC"" : "&amp;C4&amp;",
 ""BonusAC"" : """&amp;D4&amp;""",
 ""MaxBonusAC"" : "&amp;E4&amp;",
 ""Weight"" : "&amp;L4&amp;",
 ""Price"" : "&amp;M4&amp;",
 ""Discretion"" : """&amp;G4&amp;""",
 ""Strength"" : "&amp;F4&amp;"
  }"</f>
        <v>"Cuir": {
 "Name" : "Cuir",
 "OV" : "Leather",
 "Category": "1_LIGHT",
 "AC" : 11,
 "BonusAC" : "DEX",
 "MaxBonusAC" : null,
 "Weight" : 5000,
 "Price" : 1000,
 "Discretion" : "-",
 "Strength" : 0
  }</v>
      </c>
    </row>
    <row r="5" spans="1:14" ht="15" customHeight="1">
      <c r="A5" s="109" t="s">
        <v>481</v>
      </c>
      <c r="B5" s="109" t="s">
        <v>482</v>
      </c>
      <c r="C5" s="109">
        <v>12</v>
      </c>
      <c r="D5" s="109" t="s">
        <v>1199</v>
      </c>
      <c r="E5" s="110" t="s">
        <v>2966</v>
      </c>
      <c r="F5" s="109">
        <v>0</v>
      </c>
      <c r="G5" s="109" t="s">
        <v>50</v>
      </c>
      <c r="H5" s="110" t="s">
        <v>483</v>
      </c>
      <c r="I5" s="110" t="s">
        <v>484</v>
      </c>
      <c r="J5" s="115"/>
      <c r="K5" s="104" t="s">
        <v>2689</v>
      </c>
      <c r="L5" s="105">
        <f t="shared" si="0"/>
        <v>6500</v>
      </c>
      <c r="M5" s="105">
        <f t="shared" si="1"/>
        <v>4500</v>
      </c>
      <c r="N5" t="str">
        <f t="shared" si="2"/>
        <v>"Cuir clouté": {
 "Name" : "Cuir clouté",
 "OV" : "Studded leather",
 "Category": "1_LIGHT",
 "AC" : 12,
 "BonusAC" : "DEX",
 "MaxBonusAC" : null,
 "Weight" : 6500,
 "Price" : 4500,
 "Discretion" : "-",
 "Strength" : 0
  }</v>
      </c>
    </row>
    <row r="6" spans="1:14" s="119" customFormat="1" ht="15" customHeight="1">
      <c r="A6" s="354" t="s">
        <v>485</v>
      </c>
      <c r="B6" s="354"/>
      <c r="C6" s="354"/>
      <c r="D6" s="354"/>
      <c r="E6" s="354"/>
      <c r="F6" s="354"/>
      <c r="G6" s="354"/>
      <c r="H6" s="354"/>
      <c r="I6" s="354"/>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2690</v>
      </c>
      <c r="L7" s="105">
        <f t="shared" si="0"/>
        <v>6000</v>
      </c>
      <c r="M7" s="105">
        <f t="shared" si="1"/>
        <v>1000</v>
      </c>
      <c r="N7" t="str">
        <f t="shared" si="2"/>
        <v>"Peau": {
 "Name" : "Peau",
 "OV" : "Hide",
 "Category": "2_MID",
 "AC" : 12,
 "BonusAC" : "DEX",
 "MaxBonusAC"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2690</v>
      </c>
      <c r="L8" s="105">
        <f t="shared" si="0"/>
        <v>10000</v>
      </c>
      <c r="M8" s="105">
        <f t="shared" si="1"/>
        <v>5000</v>
      </c>
      <c r="N8" t="str">
        <f t="shared" si="2"/>
        <v>"Chemise de mailles": {
 "Name" : "Chemise de mailles",
 "OV" : "Chain shirt",
 "Category": "2_MID",
 "AC" : 13,
 "BonusAC" : "DEX",
 "MaxBonusAC"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2690</v>
      </c>
      <c r="L9" s="105">
        <f t="shared" si="0"/>
        <v>22500</v>
      </c>
      <c r="M9" s="105">
        <f t="shared" si="1"/>
        <v>5000</v>
      </c>
      <c r="N9" t="str">
        <f t="shared" si="2"/>
        <v>"Écailles": {
 "Name" : "Écailles",
 "OV" : "Scale mail",
 "Category": "2_MID",
 "AC" : 14,
 "BonusAC" : "DEX",
 "MaxBonusAC"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2690</v>
      </c>
      <c r="L10" s="105">
        <f t="shared" si="0"/>
        <v>10000</v>
      </c>
      <c r="M10" s="105">
        <f t="shared" si="1"/>
        <v>40000</v>
      </c>
      <c r="N10" t="str">
        <f t="shared" si="2"/>
        <v>"Cuirasse": {
 "Name" : "Cuirasse",
 "OV" : "Breastplate",
 "Category": "2_MID",
 "AC" : 14,
 "BonusAC" : "DEX",
 "MaxBonusAC"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2690</v>
      </c>
      <c r="L11" s="105">
        <f t="shared" si="0"/>
        <v>20000</v>
      </c>
      <c r="M11" s="105">
        <f t="shared" si="1"/>
        <v>75000</v>
      </c>
      <c r="N11" t="str">
        <f t="shared" si="2"/>
        <v>"Demi-plate": {
 "Name" : "Demi-plate",
 "OV" : "Half plate",
 "Category": "2_MID",
 "AC" : 15,
 "BonusAC" : "DEX",
 "MaxBonusAC" : 2,
 "Weight" : 20000,
 "Price" : 75000,
 "Discretion" : "Désavantage",
 "Strength" : 0
  }</v>
      </c>
    </row>
    <row r="12" spans="1:14" s="119" customFormat="1" ht="15" customHeight="1">
      <c r="A12" s="354" t="s">
        <v>502</v>
      </c>
      <c r="B12" s="354"/>
      <c r="C12" s="354"/>
      <c r="D12" s="354"/>
      <c r="E12" s="354"/>
      <c r="F12" s="354"/>
      <c r="G12" s="354"/>
      <c r="H12" s="354"/>
      <c r="I12" s="354"/>
      <c r="J12" s="116"/>
      <c r="L12" s="118"/>
      <c r="M12" s="118"/>
      <c r="N12"/>
    </row>
    <row r="13" spans="1:14" ht="15" customHeight="1">
      <c r="A13" s="109" t="s">
        <v>503</v>
      </c>
      <c r="B13" s="109" t="s">
        <v>504</v>
      </c>
      <c r="C13" s="109">
        <v>14</v>
      </c>
      <c r="D13" s="109"/>
      <c r="E13" s="110" t="s">
        <v>2966</v>
      </c>
      <c r="F13" s="109">
        <v>0</v>
      </c>
      <c r="G13" s="109" t="s">
        <v>477</v>
      </c>
      <c r="H13" s="110" t="s">
        <v>500</v>
      </c>
      <c r="I13" s="110" t="s">
        <v>95</v>
      </c>
      <c r="J13" s="115"/>
      <c r="K13" s="104" t="s">
        <v>2691</v>
      </c>
      <c r="L13" s="105">
        <f t="shared" si="0"/>
        <v>20000</v>
      </c>
      <c r="M13" s="105">
        <f t="shared" si="1"/>
        <v>3000</v>
      </c>
      <c r="N13" t="str">
        <f t="shared" si="2"/>
        <v>"Broigne": {
 "Name" : "Broigne",
 "OV" : "Ring mail",
 "Category": "3_HEAVY",
 "AC" : 14,
 "BonusAC" : "",
 "MaxBonusAC" : null,
 "Weight" : 20000,
 "Price" : 3000,
 "Discretion" : "Désavantage",
 "Strength" : 0
  }</v>
      </c>
    </row>
    <row r="14" spans="1:14" ht="15" customHeight="1">
      <c r="A14" s="111" t="s">
        <v>505</v>
      </c>
      <c r="B14" s="111" t="s">
        <v>506</v>
      </c>
      <c r="C14" s="111">
        <v>16</v>
      </c>
      <c r="D14" s="111"/>
      <c r="E14" s="112" t="s">
        <v>2966</v>
      </c>
      <c r="F14" s="111">
        <v>13</v>
      </c>
      <c r="G14" s="111" t="s">
        <v>477</v>
      </c>
      <c r="H14" s="112" t="s">
        <v>507</v>
      </c>
      <c r="I14" s="112" t="s">
        <v>114</v>
      </c>
      <c r="J14" s="115"/>
      <c r="K14" s="104" t="s">
        <v>2691</v>
      </c>
      <c r="L14" s="105">
        <f t="shared" si="0"/>
        <v>27500</v>
      </c>
      <c r="M14" s="105">
        <f t="shared" si="1"/>
        <v>7500</v>
      </c>
      <c r="N14" t="str">
        <f t="shared" si="2"/>
        <v>"Cotte de mailles": {
 "Name" : "Cotte de mailles",
 "OV" : "Chain mail",
 "Category": "3_HEAVY",
 "AC" : 16,
 "BonusAC" : "",
 "MaxBonusAC" : null,
 "Weight" : 27500,
 "Price" : 7500,
 "Discretion" : "Désavantage",
 "Strength" : 13
  }</v>
      </c>
    </row>
    <row r="15" spans="1:14" ht="15" customHeight="1">
      <c r="A15" s="109" t="s">
        <v>508</v>
      </c>
      <c r="B15" s="109" t="s">
        <v>509</v>
      </c>
      <c r="C15" s="109">
        <v>17</v>
      </c>
      <c r="D15" s="109"/>
      <c r="E15" s="110" t="s">
        <v>2966</v>
      </c>
      <c r="F15" s="109">
        <v>15</v>
      </c>
      <c r="G15" s="109" t="s">
        <v>477</v>
      </c>
      <c r="H15" s="110" t="s">
        <v>510</v>
      </c>
      <c r="I15" s="110" t="s">
        <v>511</v>
      </c>
      <c r="J15" s="115"/>
      <c r="K15" s="104" t="s">
        <v>2691</v>
      </c>
      <c r="L15" s="105">
        <f t="shared" si="0"/>
        <v>30000</v>
      </c>
      <c r="M15" s="105">
        <f t="shared" si="1"/>
        <v>20000</v>
      </c>
      <c r="N15" t="str">
        <f t="shared" si="2"/>
        <v>"Clibanion": {
 "Name" : "Clibanion",
 "OV" : "Splint",
 "Category": "3_HEAVY",
 "AC" : 17,
 "BonusAC" : "",
 "MaxBonusAC" : null,
 "Weight" : 30000,
 "Price" : 20000,
 "Discretion" : "Désavantage",
 "Strength" : 15
  }</v>
      </c>
    </row>
    <row r="16" spans="1:14" ht="15" customHeight="1">
      <c r="A16" s="111" t="s">
        <v>512</v>
      </c>
      <c r="B16" s="111" t="s">
        <v>513</v>
      </c>
      <c r="C16" s="111">
        <v>18</v>
      </c>
      <c r="D16" s="111"/>
      <c r="E16" s="112" t="s">
        <v>2966</v>
      </c>
      <c r="F16" s="111">
        <v>15</v>
      </c>
      <c r="G16" s="111" t="s">
        <v>477</v>
      </c>
      <c r="H16" s="112" t="s">
        <v>514</v>
      </c>
      <c r="I16" s="112" t="s">
        <v>515</v>
      </c>
      <c r="J16" s="115"/>
      <c r="K16" s="104" t="s">
        <v>2691</v>
      </c>
      <c r="L16" s="105">
        <f t="shared" si="0"/>
        <v>32500</v>
      </c>
      <c r="M16" s="105">
        <f t="shared" si="1"/>
        <v>150000</v>
      </c>
      <c r="N16" t="str">
        <f t="shared" si="2"/>
        <v>"Harnois": {
 "Name" : "Harnois",
 "OV" : "Plate",
 "Category": "3_HEAVY",
 "AC" : 18,
 "BonusAC" : "",
 "MaxBonusAC" : null,
 "Weight" : 32500,
 "Price" : 150000,
 "Discretion" : "Désavantage",
 "Strength" : 15
  }</v>
      </c>
    </row>
    <row r="17" spans="1:14" s="119" customFormat="1" ht="15" customHeight="1">
      <c r="A17" s="355" t="s">
        <v>516</v>
      </c>
      <c r="B17" s="355"/>
      <c r="C17" s="355"/>
      <c r="D17" s="355"/>
      <c r="E17" s="355"/>
      <c r="F17" s="355"/>
      <c r="G17" s="355"/>
      <c r="H17" s="355"/>
      <c r="I17" s="355"/>
      <c r="J17" s="116"/>
      <c r="K17" s="117"/>
      <c r="L17" s="118"/>
      <c r="M17" s="118"/>
      <c r="N17"/>
    </row>
    <row r="18" spans="1:14" ht="15" customHeight="1">
      <c r="A18" s="111" t="s">
        <v>517</v>
      </c>
      <c r="B18" s="111" t="s">
        <v>518</v>
      </c>
      <c r="C18" s="111">
        <v>2</v>
      </c>
      <c r="D18" s="111"/>
      <c r="E18" s="112" t="s">
        <v>2966</v>
      </c>
      <c r="F18" s="111">
        <v>0</v>
      </c>
      <c r="G18" s="111" t="s">
        <v>50</v>
      </c>
      <c r="H18" s="112" t="s">
        <v>76</v>
      </c>
      <c r="I18" s="112" t="s">
        <v>84</v>
      </c>
      <c r="J18" s="115"/>
      <c r="K18" s="104" t="s">
        <v>2692</v>
      </c>
      <c r="L18" s="105">
        <f t="shared" si="0"/>
        <v>3000</v>
      </c>
      <c r="M18" s="105">
        <f t="shared" si="1"/>
        <v>1000</v>
      </c>
      <c r="N18" t="str">
        <f t="shared" si="2"/>
        <v>"Bouclier": {
 "Name" : "Bouclier",
 "OV" : "Shield",
 "Category": "0_SHIELD",
 "AC" : 2,
 "BonusAC" : "",
 "MaxBonusAC" : null,
 "Weight" : 3000,
 "Price" : 1000,
 "Discretion" : "-",
 "Strength" : 0
  }</v>
      </c>
    </row>
    <row r="20" spans="1:14">
      <c r="N20" t="str">
        <f>CONCATENATE(N3,",
",N4,",
",N5,",
",N7,",
",N8,",
",N9,",
",N10,",
",N11,",
",N13,",
",N14,",
",N15,",
",N16,",
",N18)</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28"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3106</v>
      </c>
      <c r="B56" s="123" t="s">
        <v>3107</v>
      </c>
      <c r="C56" s="126"/>
      <c r="D56" s="126"/>
      <c r="E56" s="119" t="s">
        <v>2867</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2867</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2867</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2867</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2867</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3108</v>
      </c>
      <c r="C62" s="119"/>
      <c r="D62" s="119"/>
      <c r="E62" s="119" t="s">
        <v>835</v>
      </c>
      <c r="H62" s="119" t="str">
        <f t="shared" ref="H62" si="8">""""&amp;E62&amp;""":  {""Code"": """&amp;E62&amp;""", ""Name"": """&amp;A62&amp;""", ""OV"": """&amp;B62&amp;"""}"</f>
        <v>"VARIOUS":  {"Code": "VARIOUS", "Name": "Divers", "OV": "Various"}</v>
      </c>
    </row>
    <row r="63" spans="1:9">
      <c r="A63" s="119" t="s">
        <v>3110</v>
      </c>
      <c r="B63" s="119" t="s">
        <v>3109</v>
      </c>
      <c r="C63" s="119"/>
      <c r="D63" s="119"/>
      <c r="E63" s="119" t="s">
        <v>3111</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I454" activePane="bottomRight" state="frozenSplit"/>
      <selection pane="topRight" activeCell="E1" sqref="E1"/>
      <selection pane="bottomLeft" activeCell="A12" sqref="A12"/>
      <selection pane="bottomRight" activeCell="I469" sqref="I469"/>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3026</v>
      </c>
      <c r="F2" t="s">
        <v>1218</v>
      </c>
      <c r="G2" t="s">
        <v>1205</v>
      </c>
      <c r="I2" t="s">
        <v>1242</v>
      </c>
      <c r="J2" t="s">
        <v>1243</v>
      </c>
      <c r="K2" s="259" t="s">
        <v>4065</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1302</v>
      </c>
      <c r="C3" t="s">
        <v>1303</v>
      </c>
      <c r="D3" t="s">
        <v>1304</v>
      </c>
      <c r="E3" t="s">
        <v>3029</v>
      </c>
      <c r="F3" t="s">
        <v>1218</v>
      </c>
      <c r="I3" t="s">
        <v>1305</v>
      </c>
      <c r="J3" t="s">
        <v>1220</v>
      </c>
      <c r="K3" s="259" t="s">
        <v>4066</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1309</v>
      </c>
      <c r="D4" t="s">
        <v>1310</v>
      </c>
      <c r="E4" t="s">
        <v>1311</v>
      </c>
      <c r="F4" t="s">
        <v>1218</v>
      </c>
      <c r="G4" t="s">
        <v>1205</v>
      </c>
      <c r="I4" t="s">
        <v>1312</v>
      </c>
      <c r="J4" t="s">
        <v>1220</v>
      </c>
      <c r="K4" s="259" t="s">
        <v>3069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4067</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1527</v>
      </c>
      <c r="D6" t="s">
        <v>1528</v>
      </c>
      <c r="E6" t="s">
        <v>1217</v>
      </c>
      <c r="F6" t="s">
        <v>1218</v>
      </c>
      <c r="I6" t="s">
        <v>1529</v>
      </c>
      <c r="J6" t="s">
        <v>1214</v>
      </c>
      <c r="K6" s="259" t="s">
        <v>4068</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1551</v>
      </c>
      <c r="C7" t="s">
        <v>1552</v>
      </c>
      <c r="D7" t="s">
        <v>1553</v>
      </c>
      <c r="E7" t="s">
        <v>1311</v>
      </c>
      <c r="F7" t="s">
        <v>1218</v>
      </c>
      <c r="G7" t="s">
        <v>1205</v>
      </c>
      <c r="I7" t="s">
        <v>1554</v>
      </c>
      <c r="J7" t="s">
        <v>1220</v>
      </c>
      <c r="K7" s="259" t="s">
        <v>4065</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1555</v>
      </c>
      <c r="D8" t="s">
        <v>1556</v>
      </c>
      <c r="E8" t="s">
        <v>1287</v>
      </c>
      <c r="F8" t="s">
        <v>1218</v>
      </c>
      <c r="I8" t="s">
        <v>1557</v>
      </c>
      <c r="J8" t="s">
        <v>1214</v>
      </c>
      <c r="K8" s="259" t="s">
        <v>4069</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1597</v>
      </c>
      <c r="C9" t="s">
        <v>1598</v>
      </c>
      <c r="D9" t="s">
        <v>1599</v>
      </c>
      <c r="E9" t="s">
        <v>1287</v>
      </c>
      <c r="F9" t="s">
        <v>1218</v>
      </c>
      <c r="I9" t="s">
        <v>1600</v>
      </c>
      <c r="J9" t="s">
        <v>1220</v>
      </c>
      <c r="K9" s="259" t="s">
        <v>3097</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3070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4070</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1741</v>
      </c>
      <c r="D12" t="s">
        <v>1742</v>
      </c>
      <c r="E12" t="s">
        <v>1230</v>
      </c>
      <c r="F12" t="s">
        <v>1218</v>
      </c>
      <c r="I12" t="s">
        <v>1743</v>
      </c>
      <c r="J12" t="s">
        <v>1744</v>
      </c>
      <c r="K12" s="259" t="s">
        <v>4067</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1755</v>
      </c>
      <c r="C13" t="s">
        <v>1756</v>
      </c>
      <c r="D13" t="s">
        <v>1757</v>
      </c>
      <c r="E13" t="s">
        <v>1217</v>
      </c>
      <c r="F13" t="s">
        <v>1218</v>
      </c>
      <c r="I13" t="s">
        <v>1758</v>
      </c>
      <c r="J13" t="s">
        <v>1214</v>
      </c>
      <c r="K13" s="259" t="s">
        <v>4068</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1748</v>
      </c>
      <c r="C14" t="s">
        <v>1749</v>
      </c>
      <c r="D14" t="s">
        <v>1750</v>
      </c>
      <c r="E14" t="s">
        <v>1217</v>
      </c>
      <c r="F14" t="s">
        <v>1218</v>
      </c>
      <c r="I14" t="s">
        <v>1751</v>
      </c>
      <c r="J14" t="s">
        <v>1214</v>
      </c>
      <c r="K14" s="259" t="s">
        <v>4068</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1779</v>
      </c>
      <c r="D15" t="s">
        <v>1780</v>
      </c>
      <c r="E15" t="s">
        <v>1287</v>
      </c>
      <c r="F15" t="s">
        <v>1218</v>
      </c>
      <c r="I15" t="s">
        <v>1781</v>
      </c>
      <c r="J15" t="s">
        <v>1220</v>
      </c>
      <c r="K15" s="259" t="s">
        <v>3065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3070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4067</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1864</v>
      </c>
      <c r="D18" t="s">
        <v>1865</v>
      </c>
      <c r="E18" t="s">
        <v>1287</v>
      </c>
      <c r="F18" t="s">
        <v>1218</v>
      </c>
      <c r="I18" t="s">
        <v>1866</v>
      </c>
      <c r="J18" t="s">
        <v>1214</v>
      </c>
      <c r="K18" s="259" t="s">
        <v>4071</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1867</v>
      </c>
      <c r="C19" t="s">
        <v>1868</v>
      </c>
      <c r="D19" t="s">
        <v>1869</v>
      </c>
      <c r="E19" t="s">
        <v>1253</v>
      </c>
      <c r="F19" t="s">
        <v>1218</v>
      </c>
      <c r="I19" t="s">
        <v>1870</v>
      </c>
      <c r="J19" t="s">
        <v>1214</v>
      </c>
      <c r="K19" s="259" t="s">
        <v>4072</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1877</v>
      </c>
      <c r="D20" t="s">
        <v>1878</v>
      </c>
      <c r="E20" t="s">
        <v>1217</v>
      </c>
      <c r="F20" t="s">
        <v>1283</v>
      </c>
      <c r="I20" t="s">
        <v>1879</v>
      </c>
      <c r="J20" t="s">
        <v>1220</v>
      </c>
      <c r="K20" s="259" t="s">
        <v>3070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4065</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1931</v>
      </c>
      <c r="D22" t="s">
        <v>1931</v>
      </c>
      <c r="E22" t="s">
        <v>1230</v>
      </c>
      <c r="F22" t="s">
        <v>1218</v>
      </c>
      <c r="I22" t="s">
        <v>1932</v>
      </c>
      <c r="J22" t="s">
        <v>1214</v>
      </c>
      <c r="K22" s="259" t="s">
        <v>4070</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1998</v>
      </c>
      <c r="D23" t="s">
        <v>1999</v>
      </c>
      <c r="E23" t="s">
        <v>1287</v>
      </c>
      <c r="F23" t="s">
        <v>1218</v>
      </c>
      <c r="I23" t="s">
        <v>2000</v>
      </c>
      <c r="J23" t="s">
        <v>1744</v>
      </c>
      <c r="K23" s="259" t="s">
        <v>4067</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2007</v>
      </c>
      <c r="D24" t="s">
        <v>2008</v>
      </c>
      <c r="E24" t="s">
        <v>1287</v>
      </c>
      <c r="F24" t="s">
        <v>1218</v>
      </c>
      <c r="I24" t="s">
        <v>2009</v>
      </c>
      <c r="J24" t="s">
        <v>1744</v>
      </c>
      <c r="K24" s="259" t="s">
        <v>4067</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2056</v>
      </c>
      <c r="D25" t="s">
        <v>2057</v>
      </c>
      <c r="E25" t="s">
        <v>1287</v>
      </c>
      <c r="F25" t="s">
        <v>1218</v>
      </c>
      <c r="I25" t="s">
        <v>2058</v>
      </c>
      <c r="J25" t="s">
        <v>1220</v>
      </c>
      <c r="K25" s="259" t="s">
        <v>4073</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2062</v>
      </c>
      <c r="D26" t="s">
        <v>2063</v>
      </c>
      <c r="E26" t="s">
        <v>1287</v>
      </c>
      <c r="F26" t="s">
        <v>1218</v>
      </c>
      <c r="G26" t="s">
        <v>1205</v>
      </c>
      <c r="I26" t="s">
        <v>2064</v>
      </c>
      <c r="J26" t="s">
        <v>1220</v>
      </c>
      <c r="K26" s="259" t="s">
        <v>4074</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2071</v>
      </c>
      <c r="C27" t="s">
        <v>2072</v>
      </c>
      <c r="D27" t="s">
        <v>2073</v>
      </c>
      <c r="E27" t="s">
        <v>1230</v>
      </c>
      <c r="F27" t="s">
        <v>1218</v>
      </c>
      <c r="I27" t="s">
        <v>2074</v>
      </c>
      <c r="J27" t="s">
        <v>1220</v>
      </c>
      <c r="K27" s="259" t="s">
        <v>4065</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2100</v>
      </c>
      <c r="D28" t="s">
        <v>2100</v>
      </c>
      <c r="E28" t="s">
        <v>1217</v>
      </c>
      <c r="F28" t="s">
        <v>1218</v>
      </c>
      <c r="I28" t="s">
        <v>2101</v>
      </c>
      <c r="J28" t="s">
        <v>1220</v>
      </c>
      <c r="K28" s="259" t="s">
        <v>4074</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2139</v>
      </c>
      <c r="D29" t="s">
        <v>2140</v>
      </c>
      <c r="E29" t="s">
        <v>1241</v>
      </c>
      <c r="F29" t="s">
        <v>1218</v>
      </c>
      <c r="I29" t="s">
        <v>2141</v>
      </c>
      <c r="J29" t="s">
        <v>1220</v>
      </c>
      <c r="K29" s="259" t="s">
        <v>3064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2165</v>
      </c>
      <c r="D30" t="s">
        <v>2166</v>
      </c>
      <c r="E30" t="s">
        <v>1287</v>
      </c>
      <c r="F30" t="s">
        <v>1218</v>
      </c>
      <c r="I30" t="s">
        <v>2167</v>
      </c>
      <c r="J30" t="s">
        <v>1214</v>
      </c>
      <c r="K30" s="259" t="s">
        <v>3065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2290</v>
      </c>
      <c r="D31" t="s">
        <v>2291</v>
      </c>
      <c r="E31" t="s">
        <v>1217</v>
      </c>
      <c r="F31" t="s">
        <v>1283</v>
      </c>
      <c r="I31" t="s">
        <v>2292</v>
      </c>
      <c r="J31" t="s">
        <v>1214</v>
      </c>
      <c r="K31" s="259" t="s">
        <v>3098</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2293</v>
      </c>
      <c r="D32" t="s">
        <v>2294</v>
      </c>
      <c r="E32" t="s">
        <v>1287</v>
      </c>
      <c r="F32" t="s">
        <v>1218</v>
      </c>
      <c r="I32" t="s">
        <v>2295</v>
      </c>
      <c r="J32" t="s">
        <v>1220</v>
      </c>
      <c r="K32" s="259" t="s">
        <v>4066</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2315</v>
      </c>
      <c r="D33" t="s">
        <v>2315</v>
      </c>
      <c r="E33" t="s">
        <v>1217</v>
      </c>
      <c r="F33" t="s">
        <v>1218</v>
      </c>
      <c r="I33" t="s">
        <v>2316</v>
      </c>
      <c r="J33" t="s">
        <v>1220</v>
      </c>
      <c r="K33" s="259" t="s">
        <v>4065</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2328</v>
      </c>
      <c r="C34" t="s">
        <v>2329</v>
      </c>
      <c r="D34" t="s">
        <v>2330</v>
      </c>
      <c r="E34" t="s">
        <v>1230</v>
      </c>
      <c r="F34" t="s">
        <v>1218</v>
      </c>
      <c r="I34" t="s">
        <v>2331</v>
      </c>
      <c r="J34" t="s">
        <v>1220</v>
      </c>
      <c r="K34" s="259" t="s">
        <v>3070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2351</v>
      </c>
      <c r="D35" t="s">
        <v>2352</v>
      </c>
      <c r="E35" t="s">
        <v>1211</v>
      </c>
      <c r="F35" t="s">
        <v>1218</v>
      </c>
      <c r="I35" t="s">
        <v>2353</v>
      </c>
      <c r="J35" t="s">
        <v>1243</v>
      </c>
      <c r="K35" s="259" t="s">
        <v>4065</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2371</v>
      </c>
      <c r="D36" t="s">
        <v>2372</v>
      </c>
      <c r="E36" t="s">
        <v>1217</v>
      </c>
      <c r="F36" t="s">
        <v>1218</v>
      </c>
      <c r="I36" t="s">
        <v>2373</v>
      </c>
      <c r="J36" t="s">
        <v>1214</v>
      </c>
      <c r="K36" s="259" t="s">
        <v>4068</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2384</v>
      </c>
      <c r="D37" t="s">
        <v>2385</v>
      </c>
      <c r="E37" t="s">
        <v>1287</v>
      </c>
      <c r="F37" t="s">
        <v>1218</v>
      </c>
      <c r="I37" t="s">
        <v>2386</v>
      </c>
      <c r="J37" t="s">
        <v>1220</v>
      </c>
      <c r="K37" s="259" t="s">
        <v>4066</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2416</v>
      </c>
      <c r="D38" t="s">
        <v>2417</v>
      </c>
      <c r="E38" t="s">
        <v>1217</v>
      </c>
      <c r="F38" t="s">
        <v>1226</v>
      </c>
      <c r="I38" t="s">
        <v>2418</v>
      </c>
      <c r="J38" t="s">
        <v>1220</v>
      </c>
      <c r="K38" s="259" t="s">
        <v>4075</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2427</v>
      </c>
      <c r="D39" t="s">
        <v>2428</v>
      </c>
      <c r="E39" t="s">
        <v>1211</v>
      </c>
      <c r="F39" t="s">
        <v>1218</v>
      </c>
      <c r="G39" t="s">
        <v>1205</v>
      </c>
      <c r="I39" t="s">
        <v>2429</v>
      </c>
      <c r="J39" t="s">
        <v>1220</v>
      </c>
      <c r="K39" s="259" t="s">
        <v>3069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2474</v>
      </c>
      <c r="D40" t="s">
        <v>2475</v>
      </c>
      <c r="E40" t="s">
        <v>1217</v>
      </c>
      <c r="F40" t="s">
        <v>1218</v>
      </c>
      <c r="I40" t="s">
        <v>2476</v>
      </c>
      <c r="J40" t="s">
        <v>1214</v>
      </c>
      <c r="K40" s="259" t="s">
        <v>3070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2548</v>
      </c>
      <c r="C41" t="s">
        <v>2549</v>
      </c>
      <c r="D41" t="s">
        <v>2550</v>
      </c>
      <c r="E41" t="s">
        <v>1253</v>
      </c>
      <c r="F41" t="s">
        <v>1218</v>
      </c>
      <c r="I41" t="s">
        <v>2551</v>
      </c>
      <c r="J41" t="s">
        <v>1220</v>
      </c>
      <c r="K41" s="259" t="s">
        <v>3065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2607</v>
      </c>
      <c r="D42" t="s">
        <v>2608</v>
      </c>
      <c r="E42" t="s">
        <v>1217</v>
      </c>
      <c r="F42" t="s">
        <v>1218</v>
      </c>
      <c r="I42" t="s">
        <v>2609</v>
      </c>
      <c r="J42" t="s">
        <v>1220</v>
      </c>
      <c r="K42" s="259" t="s">
        <v>3065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2623</v>
      </c>
      <c r="D43" t="s">
        <v>2624</v>
      </c>
      <c r="E43" t="s">
        <v>1287</v>
      </c>
      <c r="F43" t="s">
        <v>1218</v>
      </c>
      <c r="I43" t="s">
        <v>2625</v>
      </c>
      <c r="J43" t="s">
        <v>1220</v>
      </c>
      <c r="K43" s="259" t="s">
        <v>4066</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2651</v>
      </c>
      <c r="C44" t="s">
        <v>2652</v>
      </c>
      <c r="D44" t="s">
        <v>2653</v>
      </c>
      <c r="E44" t="s">
        <v>1230</v>
      </c>
      <c r="F44" t="s">
        <v>1218</v>
      </c>
      <c r="I44" t="s">
        <v>2654</v>
      </c>
      <c r="J44" t="s">
        <v>1220</v>
      </c>
      <c r="K44" s="259" t="s">
        <v>4070</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1209</v>
      </c>
      <c r="D45" t="s">
        <v>1210</v>
      </c>
      <c r="E45" t="s">
        <v>1211</v>
      </c>
      <c r="F45" t="s">
        <v>1212</v>
      </c>
      <c r="I45" t="s">
        <v>1213</v>
      </c>
      <c r="J45" t="s">
        <v>1214</v>
      </c>
      <c r="K45" s="259" t="s">
        <v>4076</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1224</v>
      </c>
      <c r="D46" t="s">
        <v>1225</v>
      </c>
      <c r="E46" t="s">
        <v>1211</v>
      </c>
      <c r="F46" t="s">
        <v>1226</v>
      </c>
      <c r="H46" t="s">
        <v>1206</v>
      </c>
      <c r="I46" t="s">
        <v>1227</v>
      </c>
      <c r="J46" t="s">
        <v>1220</v>
      </c>
      <c r="K46" s="259" t="s">
        <v>4076</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1244</v>
      </c>
      <c r="D47" t="s">
        <v>1245</v>
      </c>
      <c r="E47" t="s">
        <v>1241</v>
      </c>
      <c r="F47" t="s">
        <v>1218</v>
      </c>
      <c r="I47" t="s">
        <v>1246</v>
      </c>
      <c r="J47" t="s">
        <v>1220</v>
      </c>
      <c r="K47" s="259" t="s">
        <v>3085</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4077</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1292</v>
      </c>
      <c r="D49" t="s">
        <v>1293</v>
      </c>
      <c r="E49" t="s">
        <v>1211</v>
      </c>
      <c r="F49" t="s">
        <v>1218</v>
      </c>
      <c r="I49" t="s">
        <v>1294</v>
      </c>
      <c r="J49" t="s">
        <v>1243</v>
      </c>
      <c r="K49" s="259" t="s">
        <v>3097</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4066</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1343</v>
      </c>
      <c r="D51" t="s">
        <v>1344</v>
      </c>
      <c r="E51" t="s">
        <v>1217</v>
      </c>
      <c r="F51" t="s">
        <v>1218</v>
      </c>
      <c r="I51" t="s">
        <v>1345</v>
      </c>
      <c r="J51" t="s">
        <v>1220</v>
      </c>
      <c r="K51" s="259" t="s">
        <v>3086</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3079</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4066</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1368</v>
      </c>
      <c r="D55" t="s">
        <v>1369</v>
      </c>
      <c r="E55" t="s">
        <v>1211</v>
      </c>
      <c r="F55" t="s">
        <v>1283</v>
      </c>
      <c r="G55" t="s">
        <v>1205</v>
      </c>
      <c r="I55" t="s">
        <v>1370</v>
      </c>
      <c r="J55" t="s">
        <v>1220</v>
      </c>
      <c r="K55" s="259" t="s">
        <v>3079</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4066</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1408</v>
      </c>
      <c r="D57" t="s">
        <v>1409</v>
      </c>
      <c r="E57" t="s">
        <v>1211</v>
      </c>
      <c r="F57" t="s">
        <v>1264</v>
      </c>
      <c r="H57" t="s">
        <v>1206</v>
      </c>
      <c r="I57" t="s">
        <v>1410</v>
      </c>
      <c r="J57" t="s">
        <v>1214</v>
      </c>
      <c r="K57" s="259" t="s">
        <v>3079</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4069</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1429</v>
      </c>
      <c r="C59" t="s">
        <v>1430</v>
      </c>
      <c r="D59" t="s">
        <v>1431</v>
      </c>
      <c r="E59" t="s">
        <v>1287</v>
      </c>
      <c r="F59" t="s">
        <v>1283</v>
      </c>
      <c r="G59" t="s">
        <v>1205</v>
      </c>
      <c r="I59" t="s">
        <v>1432</v>
      </c>
      <c r="J59" t="s">
        <v>1280</v>
      </c>
      <c r="K59" s="259" t="s">
        <v>3080</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3080</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3080</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4078</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1480</v>
      </c>
      <c r="D63" t="s">
        <v>1481</v>
      </c>
      <c r="E63" t="s">
        <v>1311</v>
      </c>
      <c r="F63" t="s">
        <v>1218</v>
      </c>
      <c r="H63" t="s">
        <v>1206</v>
      </c>
      <c r="I63" t="s">
        <v>1482</v>
      </c>
      <c r="J63" t="s">
        <v>1220</v>
      </c>
      <c r="K63" s="259" t="s">
        <v>3085</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4065</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1548</v>
      </c>
      <c r="D65" t="s">
        <v>1549</v>
      </c>
      <c r="E65" t="s">
        <v>1260</v>
      </c>
      <c r="F65" t="s">
        <v>1218</v>
      </c>
      <c r="I65" t="s">
        <v>1550</v>
      </c>
      <c r="J65" t="s">
        <v>1220</v>
      </c>
      <c r="K65" s="259" t="s">
        <v>4066</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1564</v>
      </c>
      <c r="D66" t="s">
        <v>1565</v>
      </c>
      <c r="E66" t="s">
        <v>1230</v>
      </c>
      <c r="F66" t="s">
        <v>1218</v>
      </c>
      <c r="I66" t="s">
        <v>1566</v>
      </c>
      <c r="J66" t="s">
        <v>1214</v>
      </c>
      <c r="K66" s="259" t="s">
        <v>4068</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1579</v>
      </c>
      <c r="D67" t="s">
        <v>1580</v>
      </c>
      <c r="E67" t="s">
        <v>1217</v>
      </c>
      <c r="F67" t="s">
        <v>1218</v>
      </c>
      <c r="I67" t="s">
        <v>1581</v>
      </c>
      <c r="J67" t="s">
        <v>1220</v>
      </c>
      <c r="K67" s="259" t="s">
        <v>3069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4074</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1617</v>
      </c>
      <c r="D69" t="s">
        <v>1618</v>
      </c>
      <c r="E69" t="s">
        <v>1311</v>
      </c>
      <c r="F69" t="s">
        <v>1218</v>
      </c>
      <c r="G69" t="s">
        <v>1205</v>
      </c>
      <c r="H69" t="s">
        <v>1206</v>
      </c>
      <c r="I69" t="s">
        <v>1619</v>
      </c>
      <c r="J69" t="s">
        <v>1220</v>
      </c>
      <c r="K69" s="259" t="s">
        <v>4079</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1623</v>
      </c>
      <c r="D70" t="s">
        <v>1624</v>
      </c>
      <c r="E70" t="s">
        <v>1311</v>
      </c>
      <c r="F70" t="s">
        <v>1218</v>
      </c>
      <c r="G70" t="s">
        <v>1205</v>
      </c>
      <c r="I70" t="s">
        <v>1625</v>
      </c>
      <c r="J70" t="s">
        <v>1220</v>
      </c>
      <c r="K70" s="259" t="s">
        <v>3079</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3087</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4077</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1672</v>
      </c>
      <c r="D73" t="s">
        <v>1673</v>
      </c>
      <c r="E73" t="s">
        <v>1241</v>
      </c>
      <c r="F73" t="s">
        <v>1283</v>
      </c>
      <c r="G73" t="s">
        <v>1205</v>
      </c>
      <c r="I73" t="s">
        <v>1674</v>
      </c>
      <c r="J73" t="s">
        <v>1280</v>
      </c>
      <c r="K73" s="259" t="s">
        <v>3080</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4067</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1685</v>
      </c>
      <c r="C76" t="s">
        <v>1686</v>
      </c>
      <c r="D76" t="s">
        <v>1687</v>
      </c>
      <c r="E76" t="s">
        <v>1287</v>
      </c>
      <c r="F76" t="s">
        <v>1218</v>
      </c>
      <c r="I76" t="s">
        <v>1688</v>
      </c>
      <c r="J76" t="s">
        <v>1220</v>
      </c>
      <c r="K76" s="259" t="s">
        <v>3065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3070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3080</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4074</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1782</v>
      </c>
      <c r="D80" t="s">
        <v>1783</v>
      </c>
      <c r="E80" t="s">
        <v>1241</v>
      </c>
      <c r="F80" t="s">
        <v>1218</v>
      </c>
      <c r="G80" t="s">
        <v>1205</v>
      </c>
      <c r="I80" t="s">
        <v>1784</v>
      </c>
      <c r="J80" t="s">
        <v>1220</v>
      </c>
      <c r="K80" s="259" t="s">
        <v>3066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4080</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v>
      </c>
    </row>
    <row r="82" spans="1:13">
      <c r="A82">
        <v>1</v>
      </c>
      <c r="B82" t="s">
        <v>1842</v>
      </c>
      <c r="D82" t="s">
        <v>1843</v>
      </c>
      <c r="E82" t="s">
        <v>1217</v>
      </c>
      <c r="F82" t="s">
        <v>1283</v>
      </c>
      <c r="G82" t="s">
        <v>1205</v>
      </c>
      <c r="I82" t="s">
        <v>1844</v>
      </c>
      <c r="J82" t="s">
        <v>1214</v>
      </c>
      <c r="K82" s="259" t="s">
        <v>3088</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3088</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4081</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1880</v>
      </c>
      <c r="D85" t="s">
        <v>1881</v>
      </c>
      <c r="E85" t="s">
        <v>1230</v>
      </c>
      <c r="F85" t="s">
        <v>1218</v>
      </c>
      <c r="I85" t="s">
        <v>1882</v>
      </c>
      <c r="J85" t="s">
        <v>1220</v>
      </c>
      <c r="K85" s="259" t="s">
        <v>4077</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1883</v>
      </c>
      <c r="D86" t="s">
        <v>1884</v>
      </c>
      <c r="E86" t="s">
        <v>1217</v>
      </c>
      <c r="F86" t="s">
        <v>1218</v>
      </c>
      <c r="I86" t="s">
        <v>1885</v>
      </c>
      <c r="J86" t="s">
        <v>1220</v>
      </c>
      <c r="K86" s="259" t="s">
        <v>4082</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1886</v>
      </c>
      <c r="D87" t="s">
        <v>1887</v>
      </c>
      <c r="E87" t="s">
        <v>1230</v>
      </c>
      <c r="F87" t="s">
        <v>1283</v>
      </c>
      <c r="G87" t="s">
        <v>1205</v>
      </c>
      <c r="I87" t="s">
        <v>1888</v>
      </c>
      <c r="J87" t="s">
        <v>1280</v>
      </c>
      <c r="K87" s="259" t="s">
        <v>3088</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3082</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4080</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1919</v>
      </c>
      <c r="D90" t="s">
        <v>1920</v>
      </c>
      <c r="E90" t="s">
        <v>1260</v>
      </c>
      <c r="F90" t="s">
        <v>1218</v>
      </c>
      <c r="G90" t="s">
        <v>1205</v>
      </c>
      <c r="I90" t="s">
        <v>1921</v>
      </c>
      <c r="J90" t="s">
        <v>1220</v>
      </c>
      <c r="K90" s="259" t="s">
        <v>4074</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1933</v>
      </c>
      <c r="D91" t="s">
        <v>1934</v>
      </c>
      <c r="E91" t="s">
        <v>1241</v>
      </c>
      <c r="F91" t="s">
        <v>1218</v>
      </c>
      <c r="I91" t="s">
        <v>1935</v>
      </c>
      <c r="J91" t="s">
        <v>1220</v>
      </c>
      <c r="K91" s="259" t="s">
        <v>3079</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3086</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3071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4066</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v>
      </c>
    </row>
    <row r="95" spans="1:13">
      <c r="A95">
        <v>1</v>
      </c>
      <c r="B95" t="s">
        <v>2082</v>
      </c>
      <c r="D95" t="s">
        <v>2083</v>
      </c>
      <c r="E95" t="s">
        <v>1241</v>
      </c>
      <c r="F95" t="s">
        <v>1283</v>
      </c>
      <c r="G95" t="s">
        <v>1205</v>
      </c>
      <c r="I95" t="s">
        <v>2084</v>
      </c>
      <c r="J95" t="s">
        <v>1243</v>
      </c>
      <c r="K95" s="259" t="s">
        <v>3097</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3088</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2205</v>
      </c>
      <c r="D98" t="s">
        <v>2206</v>
      </c>
      <c r="E98" t="s">
        <v>1241</v>
      </c>
      <c r="F98" t="s">
        <v>1218</v>
      </c>
      <c r="I98" t="s">
        <v>2207</v>
      </c>
      <c r="J98" t="s">
        <v>1243</v>
      </c>
      <c r="K98" s="259" t="s">
        <v>3064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2208</v>
      </c>
      <c r="D99" t="s">
        <v>2209</v>
      </c>
      <c r="E99" t="s">
        <v>1230</v>
      </c>
      <c r="F99" t="s">
        <v>1218</v>
      </c>
      <c r="G99" t="s">
        <v>1205</v>
      </c>
      <c r="I99" t="s">
        <v>2210</v>
      </c>
      <c r="J99" t="s">
        <v>1220</v>
      </c>
      <c r="K99" s="259" t="s">
        <v>4083</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2238</v>
      </c>
      <c r="C100" t="s">
        <v>2239</v>
      </c>
      <c r="D100" t="s">
        <v>2240</v>
      </c>
      <c r="E100" t="s">
        <v>1287</v>
      </c>
      <c r="F100" t="s">
        <v>1218</v>
      </c>
      <c r="I100" t="s">
        <v>2241</v>
      </c>
      <c r="J100" t="s">
        <v>1220</v>
      </c>
      <c r="K100" s="259" t="s">
        <v>4084</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2242</v>
      </c>
      <c r="D101" t="s">
        <v>2243</v>
      </c>
      <c r="E101" t="s">
        <v>1287</v>
      </c>
      <c r="F101" t="s">
        <v>1218</v>
      </c>
      <c r="I101" t="s">
        <v>2244</v>
      </c>
      <c r="J101" t="s">
        <v>1243</v>
      </c>
      <c r="K101" s="259" t="s">
        <v>4066</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2332</v>
      </c>
      <c r="D102" t="s">
        <v>2333</v>
      </c>
      <c r="E102" t="s">
        <v>1287</v>
      </c>
      <c r="F102" t="s">
        <v>1218</v>
      </c>
      <c r="I102" t="s">
        <v>2334</v>
      </c>
      <c r="J102" t="s">
        <v>1220</v>
      </c>
      <c r="K102" s="259" t="s">
        <v>4066</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2345</v>
      </c>
      <c r="D103" t="s">
        <v>2346</v>
      </c>
      <c r="E103" t="s">
        <v>1211</v>
      </c>
      <c r="F103" t="s">
        <v>1218</v>
      </c>
      <c r="G103" t="s">
        <v>1205</v>
      </c>
      <c r="I103" t="s">
        <v>2347</v>
      </c>
      <c r="J103" t="s">
        <v>1220</v>
      </c>
      <c r="K103" s="259" t="s">
        <v>4085</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2364</v>
      </c>
      <c r="C104" t="s">
        <v>2365</v>
      </c>
      <c r="D104" t="s">
        <v>2366</v>
      </c>
      <c r="E104" t="s">
        <v>1217</v>
      </c>
      <c r="F104" t="s">
        <v>1218</v>
      </c>
      <c r="H104" t="s">
        <v>1206</v>
      </c>
      <c r="I104" t="s">
        <v>2367</v>
      </c>
      <c r="J104" t="s">
        <v>1220</v>
      </c>
      <c r="K104" s="259" t="s">
        <v>3081</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2393</v>
      </c>
      <c r="D105" t="s">
        <v>2394</v>
      </c>
      <c r="E105" t="s">
        <v>1253</v>
      </c>
      <c r="F105" t="s">
        <v>1218</v>
      </c>
      <c r="I105" t="s">
        <v>2395</v>
      </c>
      <c r="J105" t="s">
        <v>1280</v>
      </c>
      <c r="K105" s="259" t="s">
        <v>4066</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2419</v>
      </c>
      <c r="D106" t="s">
        <v>2420</v>
      </c>
      <c r="E106" t="s">
        <v>1217</v>
      </c>
      <c r="F106" t="s">
        <v>1283</v>
      </c>
      <c r="G106" t="s">
        <v>1205</v>
      </c>
      <c r="I106" t="s">
        <v>2421</v>
      </c>
      <c r="J106" t="s">
        <v>1220</v>
      </c>
      <c r="K106" s="259" t="s">
        <v>4067</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2422</v>
      </c>
      <c r="D107" t="s">
        <v>2423</v>
      </c>
      <c r="E107" t="s">
        <v>1287</v>
      </c>
      <c r="F107" t="s">
        <v>1212</v>
      </c>
      <c r="I107" t="s">
        <v>2424</v>
      </c>
      <c r="J107" t="s">
        <v>1220</v>
      </c>
      <c r="K107" s="259" t="s">
        <v>3097</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2465</v>
      </c>
      <c r="D108" t="s">
        <v>2466</v>
      </c>
      <c r="E108" t="s">
        <v>1211</v>
      </c>
      <c r="F108" t="s">
        <v>1283</v>
      </c>
      <c r="I108" t="s">
        <v>2467</v>
      </c>
      <c r="J108" t="s">
        <v>1220</v>
      </c>
      <c r="K108" s="259" t="s">
        <v>3065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2471</v>
      </c>
      <c r="D109" t="s">
        <v>2472</v>
      </c>
      <c r="E109" t="s">
        <v>1217</v>
      </c>
      <c r="F109" t="s">
        <v>1218</v>
      </c>
      <c r="I109" t="s">
        <v>2473</v>
      </c>
      <c r="J109" t="s">
        <v>1220</v>
      </c>
      <c r="K109" s="259" t="s">
        <v>4083</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2480</v>
      </c>
      <c r="D110" t="s">
        <v>2481</v>
      </c>
      <c r="E110" t="s">
        <v>1287</v>
      </c>
      <c r="F110" t="s">
        <v>1218</v>
      </c>
      <c r="I110" t="s">
        <v>2482</v>
      </c>
      <c r="J110" t="s">
        <v>1214</v>
      </c>
      <c r="K110" s="259" t="s">
        <v>4084</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2494</v>
      </c>
      <c r="D111" t="s">
        <v>2495</v>
      </c>
      <c r="E111" t="s">
        <v>1230</v>
      </c>
      <c r="F111" t="s">
        <v>1218</v>
      </c>
      <c r="H111" t="s">
        <v>1206</v>
      </c>
      <c r="I111" t="s">
        <v>2496</v>
      </c>
      <c r="J111" t="s">
        <v>1220</v>
      </c>
      <c r="K111" s="259" t="s">
        <v>4086</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2509</v>
      </c>
      <c r="D112" t="s">
        <v>2510</v>
      </c>
      <c r="E112" t="s">
        <v>1253</v>
      </c>
      <c r="F112" t="s">
        <v>1218</v>
      </c>
      <c r="I112" t="s">
        <v>2511</v>
      </c>
      <c r="J112" t="s">
        <v>1220</v>
      </c>
      <c r="K112" s="259" t="s">
        <v>4066</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2512</v>
      </c>
      <c r="C113" t="s">
        <v>2513</v>
      </c>
      <c r="D113" t="s">
        <v>2514</v>
      </c>
      <c r="E113" t="s">
        <v>1287</v>
      </c>
      <c r="F113" t="s">
        <v>1218</v>
      </c>
      <c r="I113" t="s">
        <v>2515</v>
      </c>
      <c r="J113" t="s">
        <v>1220</v>
      </c>
      <c r="K113" s="259" t="s">
        <v>3089</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2520</v>
      </c>
      <c r="D114" t="s">
        <v>2521</v>
      </c>
      <c r="E114" t="s">
        <v>1241</v>
      </c>
      <c r="F114" t="s">
        <v>1218</v>
      </c>
      <c r="I114" t="s">
        <v>2522</v>
      </c>
      <c r="J114" t="s">
        <v>1220</v>
      </c>
      <c r="K114" s="259" t="s">
        <v>4074</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v>
      </c>
    </row>
    <row r="115" spans="1:13">
      <c r="A115">
        <v>1</v>
      </c>
      <c r="B115" t="s">
        <v>2590</v>
      </c>
      <c r="C115" t="s">
        <v>2591</v>
      </c>
      <c r="D115" t="s">
        <v>2592</v>
      </c>
      <c r="E115" t="s">
        <v>1230</v>
      </c>
      <c r="F115" t="s">
        <v>1218</v>
      </c>
      <c r="I115" t="s">
        <v>2593</v>
      </c>
      <c r="J115" t="s">
        <v>1280</v>
      </c>
      <c r="K115" s="259" t="s">
        <v>3097</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2604</v>
      </c>
      <c r="D116" t="s">
        <v>2605</v>
      </c>
      <c r="E116" t="s">
        <v>1260</v>
      </c>
      <c r="F116" t="s">
        <v>1226</v>
      </c>
      <c r="H116" t="s">
        <v>1206</v>
      </c>
      <c r="I116" t="s">
        <v>2606</v>
      </c>
      <c r="J116" t="s">
        <v>1220</v>
      </c>
      <c r="K116" s="259" t="s">
        <v>4086</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119" t="s">
        <v>3101</v>
      </c>
      <c r="C117" t="s">
        <v>1215</v>
      </c>
      <c r="D117" t="s">
        <v>1216</v>
      </c>
      <c r="E117" t="s">
        <v>1217</v>
      </c>
      <c r="F117" t="s">
        <v>1218</v>
      </c>
      <c r="G117" t="s">
        <v>1205</v>
      </c>
      <c r="I117" t="s">
        <v>1219</v>
      </c>
      <c r="J117" t="s">
        <v>1220</v>
      </c>
      <c r="K117" s="259" t="s">
        <v>4066</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1221</v>
      </c>
      <c r="D118" t="s">
        <v>1222</v>
      </c>
      <c r="E118" t="s">
        <v>1211</v>
      </c>
      <c r="F118" t="s">
        <v>1218</v>
      </c>
      <c r="I118" t="s">
        <v>1223</v>
      </c>
      <c r="J118" t="s">
        <v>1220</v>
      </c>
      <c r="K118" s="259" t="s">
        <v>3079</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3080</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4087</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1289</v>
      </c>
      <c r="D123" t="s">
        <v>1290</v>
      </c>
      <c r="E123" t="s">
        <v>1287</v>
      </c>
      <c r="F123" t="s">
        <v>1283</v>
      </c>
      <c r="I123" t="s">
        <v>1291</v>
      </c>
      <c r="J123" t="s">
        <v>1220</v>
      </c>
      <c r="K123" s="259" t="s">
        <v>3065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3099</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4077</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1361</v>
      </c>
      <c r="D127" t="s">
        <v>1362</v>
      </c>
      <c r="E127" t="s">
        <v>1260</v>
      </c>
      <c r="F127" t="s">
        <v>1226</v>
      </c>
      <c r="H127" t="s">
        <v>1206</v>
      </c>
      <c r="I127" t="s">
        <v>1363</v>
      </c>
      <c r="J127" t="s">
        <v>1220</v>
      </c>
      <c r="K127" s="259" t="s">
        <v>4080</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1378</v>
      </c>
      <c r="D128" t="s">
        <v>1379</v>
      </c>
      <c r="E128" t="s">
        <v>1287</v>
      </c>
      <c r="F128" t="s">
        <v>1218</v>
      </c>
      <c r="G128" t="s">
        <v>1205</v>
      </c>
      <c r="I128" t="s">
        <v>1380</v>
      </c>
      <c r="J128" t="s">
        <v>1220</v>
      </c>
      <c r="K128" s="259" t="s">
        <v>4068</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119" t="s">
        <v>3102</v>
      </c>
      <c r="D129" t="s">
        <v>1394</v>
      </c>
      <c r="E129" t="s">
        <v>1253</v>
      </c>
      <c r="F129" t="s">
        <v>1218</v>
      </c>
      <c r="I129" t="s">
        <v>1395</v>
      </c>
      <c r="J129" t="s">
        <v>1220</v>
      </c>
      <c r="K129" s="259" t="s">
        <v>4073</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v>
      </c>
    </row>
    <row r="130" spans="1:13">
      <c r="A130">
        <v>2</v>
      </c>
      <c r="B130" t="s">
        <v>1449</v>
      </c>
      <c r="C130" t="s">
        <v>1450</v>
      </c>
      <c r="D130" t="s">
        <v>1451</v>
      </c>
      <c r="E130" t="s">
        <v>1287</v>
      </c>
      <c r="F130" t="s">
        <v>1283</v>
      </c>
      <c r="G130" t="s">
        <v>1205</v>
      </c>
      <c r="I130" t="s">
        <v>1452</v>
      </c>
      <c r="J130" t="s">
        <v>1220</v>
      </c>
      <c r="K130" s="259" t="s">
        <v>3080</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4077</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1545</v>
      </c>
      <c r="D132" t="s">
        <v>1546</v>
      </c>
      <c r="E132" t="s">
        <v>1217</v>
      </c>
      <c r="F132" t="s">
        <v>1218</v>
      </c>
      <c r="I132" t="s">
        <v>1547</v>
      </c>
      <c r="J132" t="s">
        <v>1280</v>
      </c>
      <c r="K132" s="259" t="s">
        <v>3088</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4065</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1582</v>
      </c>
      <c r="D134" t="s">
        <v>1583</v>
      </c>
      <c r="E134" t="s">
        <v>1217</v>
      </c>
      <c r="F134" t="s">
        <v>1218</v>
      </c>
      <c r="G134" t="s">
        <v>1205</v>
      </c>
      <c r="I134" t="s">
        <v>1584</v>
      </c>
      <c r="J134" t="s">
        <v>1220</v>
      </c>
      <c r="K134" s="259" t="s">
        <v>3086</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4074</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1620</v>
      </c>
      <c r="D136" t="s">
        <v>1621</v>
      </c>
      <c r="E136" t="s">
        <v>1311</v>
      </c>
      <c r="F136" t="s">
        <v>1218</v>
      </c>
      <c r="G136" t="s">
        <v>1205</v>
      </c>
      <c r="I136" t="s">
        <v>1622</v>
      </c>
      <c r="J136" t="s">
        <v>1220</v>
      </c>
      <c r="K136" s="259" t="s">
        <v>4074</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v>
      </c>
    </row>
    <row r="137" spans="1:13">
      <c r="A137">
        <v>2</v>
      </c>
      <c r="B137" t="s">
        <v>1692</v>
      </c>
      <c r="D137" t="s">
        <v>1693</v>
      </c>
      <c r="E137" t="s">
        <v>1217</v>
      </c>
      <c r="F137" t="s">
        <v>1218</v>
      </c>
      <c r="G137" t="s">
        <v>1205</v>
      </c>
      <c r="H137" t="s">
        <v>1206</v>
      </c>
      <c r="I137" t="s">
        <v>1694</v>
      </c>
      <c r="J137" t="s">
        <v>1214</v>
      </c>
      <c r="K137" s="259" t="s">
        <v>4088</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1714</v>
      </c>
      <c r="D138" t="s">
        <v>1715</v>
      </c>
      <c r="E138" t="s">
        <v>1241</v>
      </c>
      <c r="F138" t="s">
        <v>1218</v>
      </c>
      <c r="I138" t="s">
        <v>1716</v>
      </c>
      <c r="J138" t="s">
        <v>1220</v>
      </c>
      <c r="K138" s="259" t="s">
        <v>3100</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4067</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1729</v>
      </c>
      <c r="D140" t="s">
        <v>1730</v>
      </c>
      <c r="E140" t="s">
        <v>1230</v>
      </c>
      <c r="F140" t="s">
        <v>1283</v>
      </c>
      <c r="G140" t="s">
        <v>1205</v>
      </c>
      <c r="I140" t="s">
        <v>1731</v>
      </c>
      <c r="J140" t="s">
        <v>1214</v>
      </c>
      <c r="K140" s="259" t="s">
        <v>3086</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4066</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1776</v>
      </c>
      <c r="D142" t="s">
        <v>1777</v>
      </c>
      <c r="E142" t="s">
        <v>1287</v>
      </c>
      <c r="F142" t="s">
        <v>1218</v>
      </c>
      <c r="I142" t="s">
        <v>1778</v>
      </c>
      <c r="J142" t="s">
        <v>1220</v>
      </c>
      <c r="K142" s="259" t="s">
        <v>4089</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1791</v>
      </c>
      <c r="D143" t="s">
        <v>1792</v>
      </c>
      <c r="E143" t="s">
        <v>1287</v>
      </c>
      <c r="F143" t="s">
        <v>1218</v>
      </c>
      <c r="I143" t="s">
        <v>1793</v>
      </c>
      <c r="J143" t="s">
        <v>1220</v>
      </c>
      <c r="K143" s="259" t="s">
        <v>4077</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1807</v>
      </c>
      <c r="D144" t="s">
        <v>1808</v>
      </c>
      <c r="E144" t="s">
        <v>1260</v>
      </c>
      <c r="F144" t="s">
        <v>1218</v>
      </c>
      <c r="G144" t="s">
        <v>1205</v>
      </c>
      <c r="I144" t="s">
        <v>1809</v>
      </c>
      <c r="J144" t="s">
        <v>1220</v>
      </c>
      <c r="K144" s="259" t="s">
        <v>4066</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1810</v>
      </c>
      <c r="D145" t="s">
        <v>1811</v>
      </c>
      <c r="E145" t="s">
        <v>1260</v>
      </c>
      <c r="F145" t="s">
        <v>1218</v>
      </c>
      <c r="G145" t="s">
        <v>1205</v>
      </c>
      <c r="I145" t="s">
        <v>1812</v>
      </c>
      <c r="J145" t="s">
        <v>1243</v>
      </c>
      <c r="K145" s="259" t="s">
        <v>4074</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v>
      </c>
    </row>
    <row r="146" spans="1:13">
      <c r="A146">
        <v>2</v>
      </c>
      <c r="B146" t="s">
        <v>1835</v>
      </c>
      <c r="C146" t="s">
        <v>1836</v>
      </c>
      <c r="D146" t="s">
        <v>1837</v>
      </c>
      <c r="E146" t="s">
        <v>1287</v>
      </c>
      <c r="F146" t="s">
        <v>1218</v>
      </c>
      <c r="I146" t="s">
        <v>1838</v>
      </c>
      <c r="J146" t="s">
        <v>1220</v>
      </c>
      <c r="K146" s="259" t="s">
        <v>4065</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1916</v>
      </c>
      <c r="D147" t="s">
        <v>1917</v>
      </c>
      <c r="E147" t="s">
        <v>1260</v>
      </c>
      <c r="F147" t="s">
        <v>1218</v>
      </c>
      <c r="I147" t="s">
        <v>1918</v>
      </c>
      <c r="J147" t="s">
        <v>1220</v>
      </c>
      <c r="K147" s="259" t="s">
        <v>4067</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1926</v>
      </c>
      <c r="C148" t="s">
        <v>1927</v>
      </c>
      <c r="D148" t="s">
        <v>1928</v>
      </c>
      <c r="E148" t="s">
        <v>1241</v>
      </c>
      <c r="F148" t="s">
        <v>1218</v>
      </c>
      <c r="G148" t="s">
        <v>1205</v>
      </c>
      <c r="I148" t="s">
        <v>1925</v>
      </c>
      <c r="J148" t="s">
        <v>1220</v>
      </c>
      <c r="K148" s="259" t="s">
        <v>4090</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1945</v>
      </c>
      <c r="D149" t="s">
        <v>1946</v>
      </c>
      <c r="E149" t="s">
        <v>1260</v>
      </c>
      <c r="F149" t="s">
        <v>1218</v>
      </c>
      <c r="G149" t="s">
        <v>1205</v>
      </c>
      <c r="I149" t="s">
        <v>1947</v>
      </c>
      <c r="J149" t="s">
        <v>1220</v>
      </c>
      <c r="K149" s="259" t="s">
        <v>4065</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2004</v>
      </c>
      <c r="D150" t="s">
        <v>2005</v>
      </c>
      <c r="E150" t="s">
        <v>1287</v>
      </c>
      <c r="F150" t="s">
        <v>1283</v>
      </c>
      <c r="G150" t="s">
        <v>1205</v>
      </c>
      <c r="I150" t="s">
        <v>2006</v>
      </c>
      <c r="J150" t="s">
        <v>1220</v>
      </c>
      <c r="K150" s="259" t="s">
        <v>3070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4067</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2019</v>
      </c>
      <c r="D152" t="s">
        <v>2020</v>
      </c>
      <c r="E152" t="s">
        <v>1217</v>
      </c>
      <c r="F152" t="s">
        <v>1218</v>
      </c>
      <c r="G152" t="s">
        <v>1205</v>
      </c>
      <c r="I152" t="s">
        <v>2021</v>
      </c>
      <c r="J152" t="s">
        <v>1220</v>
      </c>
      <c r="K152" s="259" t="s">
        <v>4066</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2032</v>
      </c>
      <c r="D153" t="s">
        <v>2033</v>
      </c>
      <c r="E153" t="s">
        <v>1211</v>
      </c>
      <c r="F153" t="s">
        <v>1218</v>
      </c>
      <c r="I153" t="s">
        <v>2034</v>
      </c>
      <c r="J153" t="s">
        <v>1220</v>
      </c>
      <c r="K153" s="259" t="s">
        <v>3067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3085</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4091</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2102</v>
      </c>
      <c r="D156" t="s">
        <v>2103</v>
      </c>
      <c r="E156" t="s">
        <v>1241</v>
      </c>
      <c r="F156" t="s">
        <v>1218</v>
      </c>
      <c r="H156" t="s">
        <v>1206</v>
      </c>
      <c r="I156" t="s">
        <v>2104</v>
      </c>
      <c r="J156" t="s">
        <v>1220</v>
      </c>
      <c r="K156" s="259" t="s">
        <v>3085</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3071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4066</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2223</v>
      </c>
      <c r="D159" t="s">
        <v>2224</v>
      </c>
      <c r="E159" t="s">
        <v>1287</v>
      </c>
      <c r="F159" t="s">
        <v>1218</v>
      </c>
      <c r="I159" t="s">
        <v>2225</v>
      </c>
      <c r="J159" t="s">
        <v>1214</v>
      </c>
      <c r="K159" s="259" t="s">
        <v>4066</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2226</v>
      </c>
      <c r="D160" t="s">
        <v>2227</v>
      </c>
      <c r="E160" t="s">
        <v>1230</v>
      </c>
      <c r="F160" t="s">
        <v>1218</v>
      </c>
      <c r="G160" t="s">
        <v>1205</v>
      </c>
      <c r="I160" t="s">
        <v>2228</v>
      </c>
      <c r="J160" t="s">
        <v>1243</v>
      </c>
      <c r="K160" s="259" t="s">
        <v>4065</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2251</v>
      </c>
      <c r="D161" t="s">
        <v>2252</v>
      </c>
      <c r="E161" t="s">
        <v>1230</v>
      </c>
      <c r="F161" t="s">
        <v>1283</v>
      </c>
      <c r="I161" t="s">
        <v>2253</v>
      </c>
      <c r="J161" t="s">
        <v>1220</v>
      </c>
      <c r="K161" s="259" t="s">
        <v>4067</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2263</v>
      </c>
      <c r="D162" t="s">
        <v>2264</v>
      </c>
      <c r="E162" t="s">
        <v>1211</v>
      </c>
      <c r="F162" t="s">
        <v>1218</v>
      </c>
      <c r="G162" t="s">
        <v>1205</v>
      </c>
      <c r="I162" t="s">
        <v>2265</v>
      </c>
      <c r="J162" t="s">
        <v>1220</v>
      </c>
      <c r="K162" s="259" t="s">
        <v>3086</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2269</v>
      </c>
      <c r="D163" t="s">
        <v>2270</v>
      </c>
      <c r="E163" t="s">
        <v>1217</v>
      </c>
      <c r="F163" t="s">
        <v>1218</v>
      </c>
      <c r="G163" t="s">
        <v>1205</v>
      </c>
      <c r="I163" t="s">
        <v>2271</v>
      </c>
      <c r="J163" t="s">
        <v>1220</v>
      </c>
      <c r="K163" s="259" t="s">
        <v>4067</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2272</v>
      </c>
      <c r="D164" t="s">
        <v>2273</v>
      </c>
      <c r="E164" t="s">
        <v>1217</v>
      </c>
      <c r="F164" t="s">
        <v>1218</v>
      </c>
      <c r="G164" t="s">
        <v>1205</v>
      </c>
      <c r="I164" t="s">
        <v>2274</v>
      </c>
      <c r="J164" t="s">
        <v>1220</v>
      </c>
      <c r="K164" s="259" t="s">
        <v>3086</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2296</v>
      </c>
      <c r="D165" t="s">
        <v>2297</v>
      </c>
      <c r="E165" t="s">
        <v>1217</v>
      </c>
      <c r="F165" t="s">
        <v>1218</v>
      </c>
      <c r="G165" t="s">
        <v>1205</v>
      </c>
      <c r="I165" t="s">
        <v>2298</v>
      </c>
      <c r="J165" t="s">
        <v>1214</v>
      </c>
      <c r="K165" s="259" t="s">
        <v>4066</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2311</v>
      </c>
      <c r="C166" t="s">
        <v>2312</v>
      </c>
      <c r="D166" t="s">
        <v>2313</v>
      </c>
      <c r="E166" t="s">
        <v>1253</v>
      </c>
      <c r="F166" t="s">
        <v>1218</v>
      </c>
      <c r="H166" t="s">
        <v>1206</v>
      </c>
      <c r="I166" t="s">
        <v>2314</v>
      </c>
      <c r="J166" t="s">
        <v>1220</v>
      </c>
      <c r="K166" s="259" t="s">
        <v>4089</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2321</v>
      </c>
      <c r="C167" t="s">
        <v>2322</v>
      </c>
      <c r="D167" t="s">
        <v>2323</v>
      </c>
      <c r="E167" t="s">
        <v>1287</v>
      </c>
      <c r="F167" t="s">
        <v>1231</v>
      </c>
      <c r="I167" t="s">
        <v>2324</v>
      </c>
      <c r="J167" t="s">
        <v>1220</v>
      </c>
      <c r="K167" s="259" t="s">
        <v>3067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2348</v>
      </c>
      <c r="D168" t="s">
        <v>2349</v>
      </c>
      <c r="E168" t="s">
        <v>1211</v>
      </c>
      <c r="F168" t="s">
        <v>1218</v>
      </c>
      <c r="I168" t="s">
        <v>2350</v>
      </c>
      <c r="J168" t="s">
        <v>1220</v>
      </c>
      <c r="K168" s="259" t="s">
        <v>3090</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2368</v>
      </c>
      <c r="D169" t="s">
        <v>2369</v>
      </c>
      <c r="E169" t="s">
        <v>1217</v>
      </c>
      <c r="F169" t="s">
        <v>1218</v>
      </c>
      <c r="I169" t="s">
        <v>2370</v>
      </c>
      <c r="J169" t="s">
        <v>1214</v>
      </c>
      <c r="K169" s="259" t="s">
        <v>4074</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2378</v>
      </c>
      <c r="D170" t="s">
        <v>2379</v>
      </c>
      <c r="E170" t="s">
        <v>1253</v>
      </c>
      <c r="F170" t="s">
        <v>1218</v>
      </c>
      <c r="G170" t="s">
        <v>1205</v>
      </c>
      <c r="I170" t="s">
        <v>2380</v>
      </c>
      <c r="J170" t="s">
        <v>1220</v>
      </c>
      <c r="K170" s="259" t="s">
        <v>4072</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2381</v>
      </c>
      <c r="D171" t="s">
        <v>2382</v>
      </c>
      <c r="E171" t="s">
        <v>1287</v>
      </c>
      <c r="F171" t="s">
        <v>1218</v>
      </c>
      <c r="I171" t="s">
        <v>2383</v>
      </c>
      <c r="J171" t="s">
        <v>1220</v>
      </c>
      <c r="K171" s="259" t="s">
        <v>4066</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v>
      </c>
    </row>
    <row r="172" spans="1:13">
      <c r="A172">
        <v>2</v>
      </c>
      <c r="B172" t="s">
        <v>2387</v>
      </c>
      <c r="D172" t="s">
        <v>2388</v>
      </c>
      <c r="E172" t="s">
        <v>1287</v>
      </c>
      <c r="F172" t="s">
        <v>1218</v>
      </c>
      <c r="G172" t="s">
        <v>1205</v>
      </c>
      <c r="I172" t="s">
        <v>2389</v>
      </c>
      <c r="J172" t="s">
        <v>1220</v>
      </c>
      <c r="K172" s="259" t="s">
        <v>3070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2433</v>
      </c>
      <c r="C173" t="s">
        <v>2434</v>
      </c>
      <c r="D173" t="s">
        <v>2435</v>
      </c>
      <c r="E173" t="s">
        <v>1211</v>
      </c>
      <c r="F173" t="s">
        <v>1218</v>
      </c>
      <c r="I173" t="s">
        <v>2436</v>
      </c>
      <c r="J173" t="s">
        <v>1220</v>
      </c>
      <c r="K173" s="259" t="s">
        <v>3091</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2483</v>
      </c>
      <c r="D174" t="s">
        <v>2484</v>
      </c>
      <c r="E174" t="s">
        <v>1311</v>
      </c>
      <c r="F174" t="s">
        <v>1218</v>
      </c>
      <c r="G174" t="s">
        <v>1205</v>
      </c>
      <c r="H174" t="s">
        <v>1206</v>
      </c>
      <c r="I174" t="s">
        <v>2485</v>
      </c>
      <c r="J174" t="s">
        <v>1243</v>
      </c>
      <c r="K174" s="259" t="s">
        <v>3086</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2490</v>
      </c>
      <c r="C175" t="s">
        <v>2491</v>
      </c>
      <c r="D175" t="s">
        <v>2492</v>
      </c>
      <c r="E175" t="s">
        <v>1311</v>
      </c>
      <c r="F175" t="s">
        <v>1218</v>
      </c>
      <c r="I175" t="s">
        <v>2493</v>
      </c>
      <c r="J175" t="s">
        <v>1220</v>
      </c>
      <c r="K175" s="259" t="s">
        <v>3092</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2503</v>
      </c>
      <c r="D176" t="s">
        <v>2503</v>
      </c>
      <c r="E176" t="s">
        <v>1260</v>
      </c>
      <c r="F176" t="s">
        <v>1218</v>
      </c>
      <c r="G176" t="s">
        <v>1205</v>
      </c>
      <c r="H176" t="s">
        <v>1206</v>
      </c>
      <c r="I176" t="s">
        <v>2504</v>
      </c>
      <c r="J176" t="s">
        <v>1220</v>
      </c>
      <c r="K176" s="259" t="s">
        <v>3093</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2523</v>
      </c>
      <c r="D177" t="s">
        <v>2524</v>
      </c>
      <c r="E177" t="s">
        <v>1217</v>
      </c>
      <c r="F177" t="s">
        <v>1283</v>
      </c>
      <c r="G177" t="s">
        <v>1205</v>
      </c>
      <c r="I177" t="s">
        <v>2525</v>
      </c>
      <c r="J177" t="s">
        <v>1214</v>
      </c>
      <c r="K177" s="259" t="s">
        <v>4066</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2532</v>
      </c>
      <c r="D178" t="s">
        <v>2533</v>
      </c>
      <c r="E178" t="s">
        <v>1230</v>
      </c>
      <c r="F178" t="s">
        <v>1218</v>
      </c>
      <c r="G178" t="s">
        <v>1205</v>
      </c>
      <c r="I178" t="s">
        <v>2534</v>
      </c>
      <c r="J178" t="s">
        <v>1220</v>
      </c>
      <c r="K178" s="259" t="s">
        <v>4092</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2552</v>
      </c>
      <c r="D179" t="s">
        <v>2552</v>
      </c>
      <c r="E179" t="s">
        <v>1241</v>
      </c>
      <c r="F179" t="s">
        <v>1218</v>
      </c>
      <c r="G179" t="s">
        <v>1205</v>
      </c>
      <c r="I179" t="s">
        <v>2553</v>
      </c>
      <c r="J179" t="s">
        <v>1220</v>
      </c>
      <c r="K179" s="259" t="s">
        <v>4065</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2584</v>
      </c>
      <c r="D180" t="s">
        <v>2585</v>
      </c>
      <c r="E180" t="s">
        <v>1287</v>
      </c>
      <c r="F180" t="s">
        <v>1218</v>
      </c>
      <c r="G180" t="s">
        <v>1205</v>
      </c>
      <c r="I180" t="s">
        <v>2586</v>
      </c>
      <c r="J180" t="s">
        <v>1220</v>
      </c>
      <c r="K180" s="259" t="s">
        <v>4067</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2610</v>
      </c>
      <c r="D181" t="s">
        <v>2611</v>
      </c>
      <c r="E181" t="s">
        <v>1230</v>
      </c>
      <c r="F181" t="s">
        <v>1218</v>
      </c>
      <c r="G181" t="s">
        <v>1205</v>
      </c>
      <c r="I181" t="s">
        <v>2612</v>
      </c>
      <c r="J181" t="s">
        <v>1220</v>
      </c>
      <c r="K181" s="259" t="s">
        <v>4066</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2620</v>
      </c>
      <c r="D182" t="s">
        <v>2621</v>
      </c>
      <c r="E182" t="s">
        <v>1230</v>
      </c>
      <c r="F182" t="s">
        <v>1218</v>
      </c>
      <c r="G182" t="s">
        <v>1205</v>
      </c>
      <c r="I182" t="s">
        <v>2622</v>
      </c>
      <c r="J182" t="s">
        <v>1214</v>
      </c>
      <c r="K182" s="259" t="s">
        <v>4068</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2655</v>
      </c>
      <c r="D183" t="s">
        <v>2656</v>
      </c>
      <c r="E183" t="s">
        <v>1287</v>
      </c>
      <c r="F183" t="s">
        <v>1218</v>
      </c>
      <c r="G183" t="s">
        <v>1205</v>
      </c>
      <c r="I183" t="s">
        <v>2657</v>
      </c>
      <c r="J183" t="s">
        <v>1214</v>
      </c>
      <c r="K183" s="259" t="s">
        <v>4084</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2658</v>
      </c>
      <c r="D184" t="s">
        <v>2659</v>
      </c>
      <c r="E184" t="s">
        <v>1211</v>
      </c>
      <c r="F184" t="s">
        <v>1218</v>
      </c>
      <c r="I184" t="s">
        <v>2660</v>
      </c>
      <c r="J184" t="s">
        <v>1220</v>
      </c>
      <c r="K184" s="259" t="s">
        <v>4077</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2661</v>
      </c>
      <c r="D185" t="s">
        <v>2662</v>
      </c>
      <c r="E185" t="s">
        <v>1217</v>
      </c>
      <c r="F185" t="s">
        <v>1218</v>
      </c>
      <c r="I185" t="s">
        <v>2663</v>
      </c>
      <c r="J185" t="s">
        <v>1220</v>
      </c>
      <c r="K185" s="259" t="s">
        <v>4083</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2667</v>
      </c>
      <c r="D186" t="s">
        <v>2668</v>
      </c>
      <c r="E186" t="s">
        <v>1311</v>
      </c>
      <c r="F186" t="s">
        <v>1218</v>
      </c>
      <c r="I186" t="s">
        <v>2669</v>
      </c>
      <c r="J186" t="s">
        <v>1220</v>
      </c>
      <c r="K186" s="259" t="s">
        <v>4074</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2673</v>
      </c>
      <c r="D187" t="s">
        <v>2674</v>
      </c>
      <c r="E187" t="s">
        <v>1241</v>
      </c>
      <c r="F187" t="s">
        <v>1218</v>
      </c>
      <c r="I187" t="s">
        <v>2675</v>
      </c>
      <c r="J187" t="s">
        <v>1220</v>
      </c>
      <c r="K187" s="259" t="s">
        <v>3083</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4089</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1266</v>
      </c>
      <c r="D189" t="s">
        <v>1267</v>
      </c>
      <c r="E189" t="s">
        <v>1230</v>
      </c>
      <c r="F189" t="s">
        <v>1218</v>
      </c>
      <c r="G189" t="s">
        <v>1205</v>
      </c>
      <c r="I189" t="s">
        <v>1268</v>
      </c>
      <c r="J189" t="s">
        <v>1220</v>
      </c>
      <c r="K189" s="259" t="s">
        <v>3070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3080</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3080</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3080</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4066</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v>
      </c>
    </row>
    <row r="194" spans="1:13">
      <c r="A194">
        <v>3</v>
      </c>
      <c r="B194" t="s">
        <v>1405</v>
      </c>
      <c r="D194" t="s">
        <v>1406</v>
      </c>
      <c r="E194" t="s">
        <v>1211</v>
      </c>
      <c r="F194" t="s">
        <v>1226</v>
      </c>
      <c r="I194" t="s">
        <v>1407</v>
      </c>
      <c r="J194" t="s">
        <v>1220</v>
      </c>
      <c r="K194" s="259" t="s">
        <v>4093</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1437</v>
      </c>
      <c r="C195" t="s">
        <v>1438</v>
      </c>
      <c r="D195" t="s">
        <v>1439</v>
      </c>
      <c r="E195" t="s">
        <v>1287</v>
      </c>
      <c r="F195" t="s">
        <v>1283</v>
      </c>
      <c r="G195" t="s">
        <v>1205</v>
      </c>
      <c r="I195" t="s">
        <v>1440</v>
      </c>
      <c r="J195" t="s">
        <v>1280</v>
      </c>
      <c r="K195" s="259" t="s">
        <v>3080</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4094</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v>
      </c>
    </row>
    <row r="197" spans="1:13">
      <c r="A197">
        <v>3</v>
      </c>
      <c r="B197" t="s">
        <v>1462</v>
      </c>
      <c r="D197" t="s">
        <v>1463</v>
      </c>
      <c r="E197" t="s">
        <v>1217</v>
      </c>
      <c r="F197" t="s">
        <v>1218</v>
      </c>
      <c r="I197" t="s">
        <v>1464</v>
      </c>
      <c r="J197" t="s">
        <v>1220</v>
      </c>
      <c r="K197" s="259" t="s">
        <v>4066</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v>
      </c>
    </row>
    <row r="198" spans="1:13">
      <c r="A198">
        <v>3</v>
      </c>
      <c r="B198" t="s">
        <v>1476</v>
      </c>
      <c r="C198" t="s">
        <v>1477</v>
      </c>
      <c r="D198" t="s">
        <v>1478</v>
      </c>
      <c r="E198" t="s">
        <v>1287</v>
      </c>
      <c r="F198" t="s">
        <v>1218</v>
      </c>
      <c r="I198" t="s">
        <v>1479</v>
      </c>
      <c r="J198" t="s">
        <v>1220</v>
      </c>
      <c r="K198" s="259" t="s">
        <v>4095</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v>
      </c>
    </row>
    <row r="199" spans="1:13">
      <c r="A199">
        <v>3</v>
      </c>
      <c r="B199" t="s">
        <v>1483</v>
      </c>
      <c r="D199" t="s">
        <v>1484</v>
      </c>
      <c r="E199" t="s">
        <v>1253</v>
      </c>
      <c r="F199" t="s">
        <v>1218</v>
      </c>
      <c r="I199" t="s">
        <v>1485</v>
      </c>
      <c r="J199" t="s">
        <v>1220</v>
      </c>
      <c r="K199" s="259" t="s">
        <v>3068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3085</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4067</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1576</v>
      </c>
      <c r="D202" t="s">
        <v>1577</v>
      </c>
      <c r="E202" t="s">
        <v>1230</v>
      </c>
      <c r="F202" t="s">
        <v>1218</v>
      </c>
      <c r="I202" t="s">
        <v>1578</v>
      </c>
      <c r="J202" t="s">
        <v>1220</v>
      </c>
      <c r="K202" s="259" t="s">
        <v>3084</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3085</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4093</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1636</v>
      </c>
      <c r="D205" t="s">
        <v>1637</v>
      </c>
      <c r="E205" t="s">
        <v>1211</v>
      </c>
      <c r="F205" t="s">
        <v>1218</v>
      </c>
      <c r="I205" t="s">
        <v>1638</v>
      </c>
      <c r="J205" t="s">
        <v>1220</v>
      </c>
      <c r="K205" s="259" t="s">
        <v>4096</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1675</v>
      </c>
      <c r="D206" t="s">
        <v>1676</v>
      </c>
      <c r="E206" t="s">
        <v>1287</v>
      </c>
      <c r="F206" t="s">
        <v>1218</v>
      </c>
      <c r="I206" t="s">
        <v>1677</v>
      </c>
      <c r="J206" t="s">
        <v>1220</v>
      </c>
      <c r="K206" s="259" t="s">
        <v>4066</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1711</v>
      </c>
      <c r="D207" t="s">
        <v>1712</v>
      </c>
      <c r="E207" t="s">
        <v>1241</v>
      </c>
      <c r="F207" t="s">
        <v>1218</v>
      </c>
      <c r="G207" t="s">
        <v>1205</v>
      </c>
      <c r="I207" t="s">
        <v>1713</v>
      </c>
      <c r="K207" s="259" t="s">
        <v>4065</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1723</v>
      </c>
      <c r="D208" t="s">
        <v>1724</v>
      </c>
      <c r="E208" t="s">
        <v>1217</v>
      </c>
      <c r="F208" t="s">
        <v>1218</v>
      </c>
      <c r="I208" t="s">
        <v>1725</v>
      </c>
      <c r="J208" t="s">
        <v>1214</v>
      </c>
      <c r="K208" s="259" t="s">
        <v>4068</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1734</v>
      </c>
      <c r="D209" t="s">
        <v>1735</v>
      </c>
      <c r="E209" t="s">
        <v>1230</v>
      </c>
      <c r="F209" t="s">
        <v>1218</v>
      </c>
      <c r="G209" t="s">
        <v>1205</v>
      </c>
      <c r="I209" t="s">
        <v>1736</v>
      </c>
      <c r="J209" t="s">
        <v>1220</v>
      </c>
      <c r="K209" s="259" t="s">
        <v>3067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3097</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3088</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4083</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1816</v>
      </c>
      <c r="D213" t="s">
        <v>1817</v>
      </c>
      <c r="E213" t="s">
        <v>1217</v>
      </c>
      <c r="F213" t="s">
        <v>1218</v>
      </c>
      <c r="G213" t="s">
        <v>1205</v>
      </c>
      <c r="I213" t="s">
        <v>1818</v>
      </c>
      <c r="J213" t="s">
        <v>1220</v>
      </c>
      <c r="K213" s="259" t="s">
        <v>4067</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1855</v>
      </c>
      <c r="D214" t="s">
        <v>1856</v>
      </c>
      <c r="E214" t="s">
        <v>1217</v>
      </c>
      <c r="F214" t="s">
        <v>1218</v>
      </c>
      <c r="H214" t="s">
        <v>1206</v>
      </c>
      <c r="I214" t="s">
        <v>1857</v>
      </c>
      <c r="J214" t="s">
        <v>1220</v>
      </c>
      <c r="K214" s="259" t="s">
        <v>3074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4095</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1895</v>
      </c>
      <c r="D216" t="s">
        <v>1896</v>
      </c>
      <c r="E216" t="s">
        <v>1217</v>
      </c>
      <c r="F216" t="s">
        <v>1218</v>
      </c>
      <c r="G216" t="s">
        <v>1205</v>
      </c>
      <c r="I216" t="s">
        <v>1897</v>
      </c>
      <c r="J216" t="s">
        <v>1220</v>
      </c>
      <c r="K216" s="259" t="s">
        <v>4066</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1913</v>
      </c>
      <c r="D217" t="s">
        <v>1914</v>
      </c>
      <c r="E217" t="s">
        <v>1260</v>
      </c>
      <c r="F217" t="s">
        <v>1218</v>
      </c>
      <c r="G217" t="s">
        <v>1205</v>
      </c>
      <c r="I217" t="s">
        <v>1915</v>
      </c>
      <c r="J217" t="s">
        <v>1220</v>
      </c>
      <c r="K217" s="259" t="s">
        <v>4065</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1951</v>
      </c>
      <c r="C218" t="s">
        <v>1952</v>
      </c>
      <c r="D218" t="s">
        <v>1953</v>
      </c>
      <c r="E218" t="s">
        <v>1230</v>
      </c>
      <c r="F218" t="s">
        <v>1218</v>
      </c>
      <c r="G218" t="s">
        <v>1205</v>
      </c>
      <c r="I218" t="s">
        <v>1954</v>
      </c>
      <c r="J218" t="s">
        <v>1220</v>
      </c>
      <c r="K218" s="259" t="s">
        <v>3086</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4072</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1981</v>
      </c>
      <c r="C220" t="s">
        <v>1982</v>
      </c>
      <c r="D220" t="s">
        <v>1983</v>
      </c>
      <c r="E220" t="s">
        <v>1230</v>
      </c>
      <c r="F220" t="s">
        <v>1218</v>
      </c>
      <c r="I220" t="s">
        <v>1984</v>
      </c>
      <c r="J220" t="s">
        <v>1280</v>
      </c>
      <c r="K220" s="259" t="s">
        <v>3088</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4097</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2016</v>
      </c>
      <c r="D222" t="s">
        <v>2017</v>
      </c>
      <c r="E222" t="s">
        <v>1217</v>
      </c>
      <c r="F222" t="s">
        <v>1218</v>
      </c>
      <c r="G222" t="s">
        <v>1205</v>
      </c>
      <c r="I222" t="s">
        <v>2018</v>
      </c>
      <c r="J222" t="s">
        <v>1220</v>
      </c>
      <c r="K222" s="259" t="s">
        <v>4066</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2050</v>
      </c>
      <c r="D223" t="s">
        <v>2051</v>
      </c>
      <c r="E223" t="s">
        <v>1211</v>
      </c>
      <c r="F223" t="s">
        <v>1218</v>
      </c>
      <c r="G223" t="s">
        <v>1205</v>
      </c>
      <c r="I223" t="s">
        <v>2052</v>
      </c>
      <c r="J223" t="s">
        <v>1220</v>
      </c>
      <c r="K223" s="259" t="s">
        <v>3067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3094</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4095</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2088</v>
      </c>
      <c r="D226" t="s">
        <v>2089</v>
      </c>
      <c r="E226" t="s">
        <v>1217</v>
      </c>
      <c r="F226" t="s">
        <v>1218</v>
      </c>
      <c r="H226" t="s">
        <v>1206</v>
      </c>
      <c r="I226" t="s">
        <v>2090</v>
      </c>
      <c r="J226" t="s">
        <v>1220</v>
      </c>
      <c r="K226" s="259" t="s">
        <v>3095</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4066</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2136</v>
      </c>
      <c r="D228" t="s">
        <v>2137</v>
      </c>
      <c r="E228" t="s">
        <v>1260</v>
      </c>
      <c r="F228" t="s">
        <v>1226</v>
      </c>
      <c r="H228" t="s">
        <v>1206</v>
      </c>
      <c r="I228" t="s">
        <v>2138</v>
      </c>
      <c r="J228" t="s">
        <v>1220</v>
      </c>
      <c r="K228" s="259" t="s">
        <v>4077</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2142</v>
      </c>
      <c r="C229" t="s">
        <v>2143</v>
      </c>
      <c r="D229" t="s">
        <v>2144</v>
      </c>
      <c r="E229" t="s">
        <v>1253</v>
      </c>
      <c r="F229" t="s">
        <v>1218</v>
      </c>
      <c r="H229" t="s">
        <v>1206</v>
      </c>
      <c r="I229" t="s">
        <v>2145</v>
      </c>
      <c r="J229" t="s">
        <v>1280</v>
      </c>
      <c r="K229" s="259" t="s">
        <v>4098</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2149</v>
      </c>
      <c r="D230" t="s">
        <v>2150</v>
      </c>
      <c r="E230" t="s">
        <v>1287</v>
      </c>
      <c r="F230" t="s">
        <v>1283</v>
      </c>
      <c r="I230" t="s">
        <v>2151</v>
      </c>
      <c r="J230" t="s">
        <v>1220</v>
      </c>
      <c r="K230" s="259" t="s">
        <v>3067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2172</v>
      </c>
      <c r="D231" t="s">
        <v>2173</v>
      </c>
      <c r="E231" t="s">
        <v>1260</v>
      </c>
      <c r="F231" t="s">
        <v>1218</v>
      </c>
      <c r="G231" t="s">
        <v>1205</v>
      </c>
      <c r="I231" t="s">
        <v>2174</v>
      </c>
      <c r="J231" t="s">
        <v>1220</v>
      </c>
      <c r="K231" s="259" t="s">
        <v>4065</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2196</v>
      </c>
      <c r="D232" t="s">
        <v>2197</v>
      </c>
      <c r="E232" t="s">
        <v>1287</v>
      </c>
      <c r="F232" t="s">
        <v>1218</v>
      </c>
      <c r="G232" t="s">
        <v>1205</v>
      </c>
      <c r="I232" t="s">
        <v>2198</v>
      </c>
      <c r="J232" t="s">
        <v>1214</v>
      </c>
      <c r="K232" s="259" t="s">
        <v>4077</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2199</v>
      </c>
      <c r="D233" t="s">
        <v>2200</v>
      </c>
      <c r="E233" t="s">
        <v>1287</v>
      </c>
      <c r="F233" t="s">
        <v>1218</v>
      </c>
      <c r="G233" t="s">
        <v>1205</v>
      </c>
      <c r="I233" t="s">
        <v>2201</v>
      </c>
      <c r="J233" t="s">
        <v>1220</v>
      </c>
      <c r="K233" s="259" t="s">
        <v>3086</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2175</v>
      </c>
      <c r="D234" t="s">
        <v>2176</v>
      </c>
      <c r="E234" t="s">
        <v>1287</v>
      </c>
      <c r="F234" t="s">
        <v>1218</v>
      </c>
      <c r="G234" t="s">
        <v>1205</v>
      </c>
      <c r="I234" t="s">
        <v>2177</v>
      </c>
      <c r="J234" t="s">
        <v>1214</v>
      </c>
      <c r="K234" s="259" t="s">
        <v>4068</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2211</v>
      </c>
      <c r="D235" t="s">
        <v>2212</v>
      </c>
      <c r="E235" t="s">
        <v>1211</v>
      </c>
      <c r="F235" t="s">
        <v>1218</v>
      </c>
      <c r="I235" t="s">
        <v>2213</v>
      </c>
      <c r="J235" t="s">
        <v>1220</v>
      </c>
      <c r="K235" s="259" t="s">
        <v>4099</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2220</v>
      </c>
      <c r="D236" t="s">
        <v>2221</v>
      </c>
      <c r="E236" t="s">
        <v>1230</v>
      </c>
      <c r="F236" t="s">
        <v>1218</v>
      </c>
      <c r="G236" t="s">
        <v>1205</v>
      </c>
      <c r="I236" t="s">
        <v>2222</v>
      </c>
      <c r="J236" t="s">
        <v>1220</v>
      </c>
      <c r="K236" s="259" t="s">
        <v>4074</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v>
      </c>
    </row>
    <row r="237" spans="1:13">
      <c r="A237">
        <v>3</v>
      </c>
      <c r="B237" t="s">
        <v>2254</v>
      </c>
      <c r="D237" t="s">
        <v>2255</v>
      </c>
      <c r="E237" t="s">
        <v>1230</v>
      </c>
      <c r="F237" t="s">
        <v>1218</v>
      </c>
      <c r="I237" t="s">
        <v>2256</v>
      </c>
      <c r="J237" t="s">
        <v>1214</v>
      </c>
      <c r="K237" s="259" t="s">
        <v>4067</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2281</v>
      </c>
      <c r="D238" t="s">
        <v>2282</v>
      </c>
      <c r="E238" t="s">
        <v>1287</v>
      </c>
      <c r="F238" t="s">
        <v>1226</v>
      </c>
      <c r="H238" t="s">
        <v>1206</v>
      </c>
      <c r="I238" t="s">
        <v>2283</v>
      </c>
      <c r="J238" t="s">
        <v>1220</v>
      </c>
      <c r="K238" s="259" t="s">
        <v>4080</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2287</v>
      </c>
      <c r="D239" t="s">
        <v>2288</v>
      </c>
      <c r="E239" t="s">
        <v>1260</v>
      </c>
      <c r="F239" t="s">
        <v>1218</v>
      </c>
      <c r="G239" t="s">
        <v>1205</v>
      </c>
      <c r="I239" t="s">
        <v>2289</v>
      </c>
      <c r="J239" t="s">
        <v>1220</v>
      </c>
      <c r="K239" s="259" t="s">
        <v>4065</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2354</v>
      </c>
      <c r="C240" t="s">
        <v>2355</v>
      </c>
      <c r="D240" t="s">
        <v>2356</v>
      </c>
      <c r="E240" t="s">
        <v>1211</v>
      </c>
      <c r="F240" t="s">
        <v>1218</v>
      </c>
      <c r="G240" t="s">
        <v>1205</v>
      </c>
      <c r="I240" t="s">
        <v>2357</v>
      </c>
      <c r="J240" t="s">
        <v>1220</v>
      </c>
      <c r="K240" s="259" t="s">
        <v>4100</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2403</v>
      </c>
      <c r="D241" t="s">
        <v>2404</v>
      </c>
      <c r="E241" t="s">
        <v>1230</v>
      </c>
      <c r="F241" t="s">
        <v>1218</v>
      </c>
      <c r="I241" t="s">
        <v>2405</v>
      </c>
      <c r="J241" t="s">
        <v>1214</v>
      </c>
      <c r="K241" s="259" t="s">
        <v>4068</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2406</v>
      </c>
      <c r="C242" t="s">
        <v>2407</v>
      </c>
      <c r="D242" t="s">
        <v>2408</v>
      </c>
      <c r="E242" t="s">
        <v>1253</v>
      </c>
      <c r="F242" t="s">
        <v>1218</v>
      </c>
      <c r="I242" t="s">
        <v>2409</v>
      </c>
      <c r="J242" t="s">
        <v>1220</v>
      </c>
      <c r="K242" s="259" t="s">
        <v>3084</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2430</v>
      </c>
      <c r="D243" t="s">
        <v>2431</v>
      </c>
      <c r="E243" t="s">
        <v>1217</v>
      </c>
      <c r="F243" t="s">
        <v>1218</v>
      </c>
      <c r="H243" t="s">
        <v>1206</v>
      </c>
      <c r="I243" t="s">
        <v>2432</v>
      </c>
      <c r="J243" t="s">
        <v>1220</v>
      </c>
      <c r="K243" s="259" t="s">
        <v>4083</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2497</v>
      </c>
      <c r="D244" t="s">
        <v>2498</v>
      </c>
      <c r="E244" t="s">
        <v>1217</v>
      </c>
      <c r="F244" t="s">
        <v>1226</v>
      </c>
      <c r="I244" t="s">
        <v>2499</v>
      </c>
      <c r="J244" t="s">
        <v>1214</v>
      </c>
      <c r="K244" s="259" t="s">
        <v>4077</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2500</v>
      </c>
      <c r="D245" t="s">
        <v>2501</v>
      </c>
      <c r="E245" t="s">
        <v>1241</v>
      </c>
      <c r="F245" t="s">
        <v>1218</v>
      </c>
      <c r="I245" t="s">
        <v>2502</v>
      </c>
      <c r="J245" t="s">
        <v>1214</v>
      </c>
      <c r="K245" s="259" t="s">
        <v>4074</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2575</v>
      </c>
      <c r="D246" t="s">
        <v>2576</v>
      </c>
      <c r="E246" t="s">
        <v>1230</v>
      </c>
      <c r="F246" t="s">
        <v>1218</v>
      </c>
      <c r="G246" t="s">
        <v>1205</v>
      </c>
      <c r="I246" t="s">
        <v>2577</v>
      </c>
      <c r="J246" t="s">
        <v>1220</v>
      </c>
      <c r="K246" s="259" t="s">
        <v>4068</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2613</v>
      </c>
      <c r="C247" t="s">
        <v>2614</v>
      </c>
      <c r="D247" t="s">
        <v>2615</v>
      </c>
      <c r="E247" t="s">
        <v>1253</v>
      </c>
      <c r="F247" t="s">
        <v>1218</v>
      </c>
      <c r="G247" t="s">
        <v>1205</v>
      </c>
      <c r="I247" t="s">
        <v>2616</v>
      </c>
      <c r="J247" t="s">
        <v>1220</v>
      </c>
      <c r="K247" s="259" t="s">
        <v>4072</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2626</v>
      </c>
      <c r="D248" t="s">
        <v>2627</v>
      </c>
      <c r="E248" t="s">
        <v>1253</v>
      </c>
      <c r="F248" t="s">
        <v>1218</v>
      </c>
      <c r="I248" t="s">
        <v>2628</v>
      </c>
      <c r="J248" t="s">
        <v>1214</v>
      </c>
      <c r="K248" s="259" t="s">
        <v>4089</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2670</v>
      </c>
      <c r="D249" t="s">
        <v>2671</v>
      </c>
      <c r="E249" t="s">
        <v>1217</v>
      </c>
      <c r="F249" t="s">
        <v>1218</v>
      </c>
      <c r="G249" t="s">
        <v>1205</v>
      </c>
      <c r="I249" t="s">
        <v>2672</v>
      </c>
      <c r="J249" t="s">
        <v>1220</v>
      </c>
      <c r="K249" s="259" t="s">
        <v>4067</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1273</v>
      </c>
      <c r="C250" t="s">
        <v>1274</v>
      </c>
      <c r="D250" t="s">
        <v>1275</v>
      </c>
      <c r="E250" t="s">
        <v>1230</v>
      </c>
      <c r="F250" t="s">
        <v>1231</v>
      </c>
      <c r="I250" t="s">
        <v>1276</v>
      </c>
      <c r="J250" t="s">
        <v>1214</v>
      </c>
      <c r="K250" s="259" t="s">
        <v>3080</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4077</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1322</v>
      </c>
      <c r="D252" t="s">
        <v>1323</v>
      </c>
      <c r="E252" t="s">
        <v>1211</v>
      </c>
      <c r="F252" t="s">
        <v>1218</v>
      </c>
      <c r="G252" t="s">
        <v>1205</v>
      </c>
      <c r="I252" t="s">
        <v>1324</v>
      </c>
      <c r="J252" t="s">
        <v>1280</v>
      </c>
      <c r="K252" s="259" t="s">
        <v>3080</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3080</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4101</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1365</v>
      </c>
      <c r="D255" t="s">
        <v>1366</v>
      </c>
      <c r="E255" t="s">
        <v>1287</v>
      </c>
      <c r="F255" t="s">
        <v>1218</v>
      </c>
      <c r="I255" t="s">
        <v>1367</v>
      </c>
      <c r="J255" t="s">
        <v>1220</v>
      </c>
      <c r="K255" s="259" t="s">
        <v>4077</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v>
      </c>
    </row>
    <row r="256" spans="1:13">
      <c r="A256">
        <v>4</v>
      </c>
      <c r="B256" t="s">
        <v>1423</v>
      </c>
      <c r="D256" t="s">
        <v>1424</v>
      </c>
      <c r="E256" t="s">
        <v>1241</v>
      </c>
      <c r="F256" t="s">
        <v>1218</v>
      </c>
      <c r="I256" t="s">
        <v>1425</v>
      </c>
      <c r="J256" t="s">
        <v>1214</v>
      </c>
      <c r="K256" s="259" t="s">
        <v>4069</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1433</v>
      </c>
      <c r="C257" t="s">
        <v>1434</v>
      </c>
      <c r="D257" t="s">
        <v>1435</v>
      </c>
      <c r="E257" t="s">
        <v>1287</v>
      </c>
      <c r="F257" t="s">
        <v>1283</v>
      </c>
      <c r="G257" t="s">
        <v>1205</v>
      </c>
      <c r="I257" t="s">
        <v>1436</v>
      </c>
      <c r="J257" t="s">
        <v>1280</v>
      </c>
      <c r="K257" s="259" t="s">
        <v>3080</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4077</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1467</v>
      </c>
      <c r="D259" t="s">
        <v>1468</v>
      </c>
      <c r="E259" t="s">
        <v>1230</v>
      </c>
      <c r="F259" t="s">
        <v>1218</v>
      </c>
      <c r="I259" t="s">
        <v>1469</v>
      </c>
      <c r="J259" t="s">
        <v>1220</v>
      </c>
      <c r="K259" s="259" t="s">
        <v>4077</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1498</v>
      </c>
      <c r="D260" t="s">
        <v>1498</v>
      </c>
      <c r="E260" t="s">
        <v>1241</v>
      </c>
      <c r="F260" t="s">
        <v>1218</v>
      </c>
      <c r="G260" t="s">
        <v>1205</v>
      </c>
      <c r="I260" t="s">
        <v>1499</v>
      </c>
      <c r="J260" t="s">
        <v>1220</v>
      </c>
      <c r="K260" s="259" t="s">
        <v>3064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4084</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1524</v>
      </c>
      <c r="D262" t="s">
        <v>1525</v>
      </c>
      <c r="E262" t="s">
        <v>1217</v>
      </c>
      <c r="F262" t="s">
        <v>1218</v>
      </c>
      <c r="G262" t="s">
        <v>1205</v>
      </c>
      <c r="I262" t="s">
        <v>1526</v>
      </c>
      <c r="J262" t="s">
        <v>1220</v>
      </c>
      <c r="K262" s="259" t="s">
        <v>4102</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1645</v>
      </c>
      <c r="D263" t="s">
        <v>1645</v>
      </c>
      <c r="E263" t="s">
        <v>1311</v>
      </c>
      <c r="F263" t="s">
        <v>1218</v>
      </c>
      <c r="H263" t="s">
        <v>1206</v>
      </c>
      <c r="I263" t="s">
        <v>1646</v>
      </c>
      <c r="J263" t="s">
        <v>1220</v>
      </c>
      <c r="K263" s="259" t="s">
        <v>3067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4077</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1752</v>
      </c>
      <c r="D266" t="s">
        <v>1753</v>
      </c>
      <c r="E266" t="s">
        <v>1217</v>
      </c>
      <c r="F266" t="s">
        <v>1218</v>
      </c>
      <c r="I266" t="s">
        <v>1754</v>
      </c>
      <c r="J266" t="s">
        <v>1220</v>
      </c>
      <c r="K266" s="259" t="s">
        <v>4102</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1788</v>
      </c>
      <c r="D267" t="s">
        <v>1789</v>
      </c>
      <c r="E267" t="s">
        <v>1217</v>
      </c>
      <c r="F267" t="s">
        <v>1218</v>
      </c>
      <c r="G267" t="s">
        <v>1205</v>
      </c>
      <c r="I267" t="s">
        <v>1790</v>
      </c>
      <c r="J267" t="s">
        <v>1214</v>
      </c>
      <c r="K267" s="259" t="s">
        <v>4103</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1800</v>
      </c>
      <c r="D268" t="s">
        <v>1801</v>
      </c>
      <c r="E268" t="s">
        <v>1253</v>
      </c>
      <c r="F268" t="s">
        <v>1218</v>
      </c>
      <c r="I268" t="s">
        <v>1802</v>
      </c>
      <c r="J268" t="s">
        <v>1220</v>
      </c>
      <c r="K268" s="259" t="s">
        <v>4070</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1858</v>
      </c>
      <c r="D269" t="s">
        <v>1859</v>
      </c>
      <c r="E269" t="s">
        <v>1230</v>
      </c>
      <c r="F269" t="s">
        <v>1218</v>
      </c>
      <c r="I269" t="s">
        <v>1860</v>
      </c>
      <c r="J269" t="s">
        <v>1220</v>
      </c>
      <c r="K269" s="259" t="s">
        <v>3067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3086</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3070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4074</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v>
      </c>
    </row>
    <row r="273" spans="1:13">
      <c r="A273">
        <v>4</v>
      </c>
      <c r="B273" t="s">
        <v>1971</v>
      </c>
      <c r="D273" t="s">
        <v>1972</v>
      </c>
      <c r="E273" t="s">
        <v>1230</v>
      </c>
      <c r="F273" t="s">
        <v>1218</v>
      </c>
      <c r="G273" t="s">
        <v>1205</v>
      </c>
      <c r="I273" t="s">
        <v>1973</v>
      </c>
      <c r="J273" t="s">
        <v>1214</v>
      </c>
      <c r="K273" s="259" t="s">
        <v>4072</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1959</v>
      </c>
      <c r="C274" t="s">
        <v>1960</v>
      </c>
      <c r="D274" t="s">
        <v>1961</v>
      </c>
      <c r="E274" t="s">
        <v>1230</v>
      </c>
      <c r="F274" t="s">
        <v>1226</v>
      </c>
      <c r="G274" t="s">
        <v>1205</v>
      </c>
      <c r="I274" t="s">
        <v>1962</v>
      </c>
      <c r="J274" t="s">
        <v>1220</v>
      </c>
      <c r="K274" s="259" t="s">
        <v>4092</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1963</v>
      </c>
      <c r="C275" t="s">
        <v>1964</v>
      </c>
      <c r="D275" t="s">
        <v>1965</v>
      </c>
      <c r="E275" t="s">
        <v>1230</v>
      </c>
      <c r="F275" t="s">
        <v>1218</v>
      </c>
      <c r="G275" t="s">
        <v>1205</v>
      </c>
      <c r="I275" t="s">
        <v>1966</v>
      </c>
      <c r="J275" t="s">
        <v>1220</v>
      </c>
      <c r="K275" s="259" t="s">
        <v>3086</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3086</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3096</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4091</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2109</v>
      </c>
      <c r="D279" t="s">
        <v>2110</v>
      </c>
      <c r="E279" t="s">
        <v>1217</v>
      </c>
      <c r="F279" t="s">
        <v>1218</v>
      </c>
      <c r="G279" t="s">
        <v>1205</v>
      </c>
      <c r="I279" t="s">
        <v>2111</v>
      </c>
      <c r="J279" t="s">
        <v>1220</v>
      </c>
      <c r="K279" s="259" t="s">
        <v>4084</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2181</v>
      </c>
      <c r="D280" t="s">
        <v>2182</v>
      </c>
      <c r="E280" t="s">
        <v>1287</v>
      </c>
      <c r="F280" t="s">
        <v>1218</v>
      </c>
      <c r="G280" t="s">
        <v>1205</v>
      </c>
      <c r="I280" t="s">
        <v>2183</v>
      </c>
      <c r="J280" t="s">
        <v>1220</v>
      </c>
      <c r="K280" s="259" t="s">
        <v>4068</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v>
      </c>
    </row>
    <row r="281" spans="1:13">
      <c r="A281">
        <v>4</v>
      </c>
      <c r="B281" t="s">
        <v>2232</v>
      </c>
      <c r="D281" t="s">
        <v>2233</v>
      </c>
      <c r="E281" t="s">
        <v>1311</v>
      </c>
      <c r="F281" t="s">
        <v>1218</v>
      </c>
      <c r="G281" t="s">
        <v>1205</v>
      </c>
      <c r="I281" t="s">
        <v>2234</v>
      </c>
      <c r="J281" t="s">
        <v>1220</v>
      </c>
      <c r="K281" s="259" t="s">
        <v>4077</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2235</v>
      </c>
      <c r="D282" t="s">
        <v>2236</v>
      </c>
      <c r="E282" t="s">
        <v>1253</v>
      </c>
      <c r="F282" t="s">
        <v>1218</v>
      </c>
      <c r="G282" t="s">
        <v>1205</v>
      </c>
      <c r="I282" t="s">
        <v>2237</v>
      </c>
      <c r="J282" t="s">
        <v>1214</v>
      </c>
      <c r="K282" s="259" t="s">
        <v>3097</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2275</v>
      </c>
      <c r="D283" t="s">
        <v>2276</v>
      </c>
      <c r="E283" t="s">
        <v>1211</v>
      </c>
      <c r="F283" t="s">
        <v>1218</v>
      </c>
      <c r="G283" t="s">
        <v>1205</v>
      </c>
      <c r="I283" t="s">
        <v>2277</v>
      </c>
      <c r="J283" t="s">
        <v>1220</v>
      </c>
      <c r="K283" s="259" t="s">
        <v>4083</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2305</v>
      </c>
      <c r="D284" t="s">
        <v>2306</v>
      </c>
      <c r="E284" t="s">
        <v>1230</v>
      </c>
      <c r="F284" t="s">
        <v>1218</v>
      </c>
      <c r="I284" t="s">
        <v>2307</v>
      </c>
      <c r="J284" t="s">
        <v>1220</v>
      </c>
      <c r="K284" s="259" t="s">
        <v>4065</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2342</v>
      </c>
      <c r="D285" t="s">
        <v>2343</v>
      </c>
      <c r="E285" t="s">
        <v>1211</v>
      </c>
      <c r="F285" t="s">
        <v>1218</v>
      </c>
      <c r="I285" t="s">
        <v>2344</v>
      </c>
      <c r="J285" t="s">
        <v>1220</v>
      </c>
      <c r="K285" s="259" t="s">
        <v>3084</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2396</v>
      </c>
      <c r="D286" t="s">
        <v>2397</v>
      </c>
      <c r="E286" t="s">
        <v>1287</v>
      </c>
      <c r="F286" t="s">
        <v>1218</v>
      </c>
      <c r="G286" t="s">
        <v>1205</v>
      </c>
      <c r="I286" t="s">
        <v>2398</v>
      </c>
      <c r="J286" t="s">
        <v>1214</v>
      </c>
      <c r="K286" s="259" t="s">
        <v>4067</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2468</v>
      </c>
      <c r="D287" t="s">
        <v>2469</v>
      </c>
      <c r="E287" t="s">
        <v>1211</v>
      </c>
      <c r="F287" t="s">
        <v>1231</v>
      </c>
      <c r="I287" t="s">
        <v>2470</v>
      </c>
      <c r="J287" t="s">
        <v>1220</v>
      </c>
      <c r="K287" s="259" t="s">
        <v>4077</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2529</v>
      </c>
      <c r="D288" t="s">
        <v>2530</v>
      </c>
      <c r="E288" t="s">
        <v>1230</v>
      </c>
      <c r="F288" t="s">
        <v>1218</v>
      </c>
      <c r="G288" t="s">
        <v>1205</v>
      </c>
      <c r="I288" t="s">
        <v>2531</v>
      </c>
      <c r="J288" t="s">
        <v>1214</v>
      </c>
      <c r="K288" s="259" t="s">
        <v>4068</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2535</v>
      </c>
      <c r="D289" t="s">
        <v>2536</v>
      </c>
      <c r="E289" t="s">
        <v>1287</v>
      </c>
      <c r="F289" t="s">
        <v>1218</v>
      </c>
      <c r="G289" t="s">
        <v>1205</v>
      </c>
      <c r="I289" t="s">
        <v>2537</v>
      </c>
      <c r="J289" t="s">
        <v>1214</v>
      </c>
      <c r="K289" s="259" t="s">
        <v>4066</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2538</v>
      </c>
      <c r="D290" t="s">
        <v>2539</v>
      </c>
      <c r="E290" t="s">
        <v>1287</v>
      </c>
      <c r="F290" t="s">
        <v>1218</v>
      </c>
      <c r="I290" t="s">
        <v>2540</v>
      </c>
      <c r="J290" t="s">
        <v>1214</v>
      </c>
      <c r="K290" s="259" t="s">
        <v>4066</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2545</v>
      </c>
      <c r="D291" t="s">
        <v>2546</v>
      </c>
      <c r="E291" t="s">
        <v>1287</v>
      </c>
      <c r="F291" t="s">
        <v>1218</v>
      </c>
      <c r="G291" t="s">
        <v>1205</v>
      </c>
      <c r="I291" t="s">
        <v>2547</v>
      </c>
      <c r="J291" t="s">
        <v>1220</v>
      </c>
      <c r="K291" s="259" t="s">
        <v>4077</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2572</v>
      </c>
      <c r="D292" t="s">
        <v>2573</v>
      </c>
      <c r="E292" t="s">
        <v>1287</v>
      </c>
      <c r="F292" t="s">
        <v>1218</v>
      </c>
      <c r="I292" t="s">
        <v>2574</v>
      </c>
      <c r="J292" t="s">
        <v>1220</v>
      </c>
      <c r="K292" s="259" t="s">
        <v>4068</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2594</v>
      </c>
      <c r="D293" t="s">
        <v>2595</v>
      </c>
      <c r="E293" t="s">
        <v>1230</v>
      </c>
      <c r="F293" t="s">
        <v>1218</v>
      </c>
      <c r="G293" t="s">
        <v>1205</v>
      </c>
      <c r="I293" t="s">
        <v>2596</v>
      </c>
      <c r="J293" t="s">
        <v>1220</v>
      </c>
      <c r="K293" s="259" t="s">
        <v>4077</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v>
      </c>
    </row>
    <row r="294" spans="1:13">
      <c r="A294">
        <v>4</v>
      </c>
      <c r="B294" t="s">
        <v>2601</v>
      </c>
      <c r="D294" t="s">
        <v>2602</v>
      </c>
      <c r="E294" t="s">
        <v>1260</v>
      </c>
      <c r="F294" t="s">
        <v>1231</v>
      </c>
      <c r="I294" t="s">
        <v>2603</v>
      </c>
      <c r="J294" t="s">
        <v>1220</v>
      </c>
      <c r="K294" s="259" t="s">
        <v>4104</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1236</v>
      </c>
      <c r="D295" t="s">
        <v>1237</v>
      </c>
      <c r="E295" t="s">
        <v>1217</v>
      </c>
      <c r="F295" t="s">
        <v>1218</v>
      </c>
      <c r="G295" t="s">
        <v>1205</v>
      </c>
      <c r="I295" t="s">
        <v>1238</v>
      </c>
      <c r="J295" t="s">
        <v>1214</v>
      </c>
      <c r="K295" s="259" t="s">
        <v>4074</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1247</v>
      </c>
      <c r="C296" t="s">
        <v>1248</v>
      </c>
      <c r="D296" t="s">
        <v>1249</v>
      </c>
      <c r="E296" t="s">
        <v>1217</v>
      </c>
      <c r="F296" t="s">
        <v>1218</v>
      </c>
      <c r="G296" t="s">
        <v>1205</v>
      </c>
      <c r="I296" t="s">
        <v>1250</v>
      </c>
      <c r="J296" t="s">
        <v>1220</v>
      </c>
      <c r="K296" s="259" t="s">
        <v>4074</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1258</v>
      </c>
      <c r="D297" t="s">
        <v>1259</v>
      </c>
      <c r="E297" t="s">
        <v>1260</v>
      </c>
      <c r="F297" t="s">
        <v>1218</v>
      </c>
      <c r="I297" t="s">
        <v>1261</v>
      </c>
      <c r="J297" t="s">
        <v>1220</v>
      </c>
      <c r="K297" s="259" t="s">
        <v>4074</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v>
      </c>
    </row>
    <row r="298" spans="1:13">
      <c r="A298">
        <v>5</v>
      </c>
      <c r="B298" t="s">
        <v>1285</v>
      </c>
      <c r="D298" t="s">
        <v>1286</v>
      </c>
      <c r="E298" t="s">
        <v>1287</v>
      </c>
      <c r="F298" t="s">
        <v>1283</v>
      </c>
      <c r="G298" t="s">
        <v>1205</v>
      </c>
      <c r="I298" t="s">
        <v>1288</v>
      </c>
      <c r="J298" t="s">
        <v>1214</v>
      </c>
      <c r="K298" s="259" t="s">
        <v>3084</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4089</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1388</v>
      </c>
      <c r="D300" t="s">
        <v>1389</v>
      </c>
      <c r="E300" t="s">
        <v>1217</v>
      </c>
      <c r="F300" t="s">
        <v>1283</v>
      </c>
      <c r="G300" t="s">
        <v>1205</v>
      </c>
      <c r="I300" t="s">
        <v>1390</v>
      </c>
      <c r="J300" t="s">
        <v>1280</v>
      </c>
      <c r="K300" s="259" t="s">
        <v>3088</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3080</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4074</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1445</v>
      </c>
      <c r="C303" t="s">
        <v>1446</v>
      </c>
      <c r="D303" t="s">
        <v>1447</v>
      </c>
      <c r="E303" t="s">
        <v>1211</v>
      </c>
      <c r="F303" t="s">
        <v>1283</v>
      </c>
      <c r="G303" t="s">
        <v>1205</v>
      </c>
      <c r="I303" t="s">
        <v>1448</v>
      </c>
      <c r="J303" t="s">
        <v>1280</v>
      </c>
      <c r="K303" s="259" t="s">
        <v>3080</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3086</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4066</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1505</v>
      </c>
      <c r="C308" t="s">
        <v>1506</v>
      </c>
      <c r="D308" t="s">
        <v>1507</v>
      </c>
      <c r="E308" t="s">
        <v>1311</v>
      </c>
      <c r="F308" t="s">
        <v>1226</v>
      </c>
      <c r="H308" t="s">
        <v>1206</v>
      </c>
      <c r="I308" t="s">
        <v>1508</v>
      </c>
      <c r="J308" t="s">
        <v>1220</v>
      </c>
      <c r="K308" s="259" t="s">
        <v>4072</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1512</v>
      </c>
      <c r="D309" t="s">
        <v>1512</v>
      </c>
      <c r="E309" t="s">
        <v>1253</v>
      </c>
      <c r="F309" t="s">
        <v>1218</v>
      </c>
      <c r="I309" t="s">
        <v>1513</v>
      </c>
      <c r="J309" t="s">
        <v>1220</v>
      </c>
      <c r="K309" s="259" t="s">
        <v>3074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4098</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1530</v>
      </c>
      <c r="D311" t="s">
        <v>1531</v>
      </c>
      <c r="E311" t="s">
        <v>1217</v>
      </c>
      <c r="F311" t="s">
        <v>1218</v>
      </c>
      <c r="G311" t="s">
        <v>1205</v>
      </c>
      <c r="I311" t="s">
        <v>1532</v>
      </c>
      <c r="J311" t="s">
        <v>1214</v>
      </c>
      <c r="K311" s="259" t="s">
        <v>4068</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1539</v>
      </c>
      <c r="D312" t="s">
        <v>1540</v>
      </c>
      <c r="E312" t="s">
        <v>1211</v>
      </c>
      <c r="F312" t="s">
        <v>1218</v>
      </c>
      <c r="G312" t="s">
        <v>1205</v>
      </c>
      <c r="I312" t="s">
        <v>1541</v>
      </c>
      <c r="J312" t="s">
        <v>1220</v>
      </c>
      <c r="K312" s="259" t="s">
        <v>3070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4066</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1592</v>
      </c>
      <c r="D314" t="s">
        <v>1592</v>
      </c>
      <c r="E314" t="s">
        <v>1253</v>
      </c>
      <c r="F314" t="s">
        <v>1218</v>
      </c>
      <c r="G314" t="s">
        <v>1205</v>
      </c>
      <c r="I314" t="s">
        <v>1593</v>
      </c>
      <c r="J314" t="s">
        <v>1214</v>
      </c>
      <c r="K314" s="259" t="s">
        <v>4072</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1608</v>
      </c>
      <c r="D315" t="s">
        <v>1609</v>
      </c>
      <c r="E315" t="s">
        <v>1253</v>
      </c>
      <c r="F315" t="s">
        <v>1218</v>
      </c>
      <c r="I315" t="s">
        <v>1610</v>
      </c>
      <c r="J315" t="s">
        <v>1214</v>
      </c>
      <c r="K315" s="259" t="s">
        <v>4072</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1639</v>
      </c>
      <c r="D316" t="s">
        <v>1640</v>
      </c>
      <c r="E316" t="s">
        <v>1211</v>
      </c>
      <c r="F316" t="s">
        <v>1218</v>
      </c>
      <c r="G316" t="s">
        <v>1205</v>
      </c>
      <c r="I316" t="s">
        <v>1641</v>
      </c>
      <c r="J316" t="s">
        <v>1220</v>
      </c>
      <c r="K316" s="259" t="s">
        <v>3084</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4074</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v>
      </c>
    </row>
    <row r="318" spans="1:13">
      <c r="A318">
        <v>5</v>
      </c>
      <c r="B318" t="s">
        <v>1662</v>
      </c>
      <c r="C318" t="s">
        <v>1663</v>
      </c>
      <c r="D318" t="s">
        <v>1664</v>
      </c>
      <c r="E318" t="s">
        <v>1260</v>
      </c>
      <c r="F318" t="s">
        <v>1218</v>
      </c>
      <c r="G318" t="s">
        <v>1205</v>
      </c>
      <c r="I318" t="s">
        <v>1665</v>
      </c>
      <c r="J318" t="s">
        <v>1220</v>
      </c>
      <c r="K318" s="259" t="s">
        <v>4080</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1704</v>
      </c>
      <c r="D319" t="s">
        <v>1705</v>
      </c>
      <c r="E319" t="s">
        <v>1253</v>
      </c>
      <c r="F319" t="s">
        <v>1218</v>
      </c>
      <c r="G319" t="s">
        <v>1205</v>
      </c>
      <c r="I319" t="s">
        <v>1706</v>
      </c>
      <c r="J319" t="s">
        <v>1214</v>
      </c>
      <c r="K319" s="259" t="s">
        <v>4067</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1737</v>
      </c>
      <c r="D320" t="s">
        <v>1738</v>
      </c>
      <c r="E320" t="s">
        <v>1217</v>
      </c>
      <c r="F320" t="s">
        <v>1739</v>
      </c>
      <c r="I320" t="s">
        <v>1740</v>
      </c>
      <c r="J320" t="s">
        <v>1220</v>
      </c>
      <c r="K320" s="259" t="s">
        <v>3071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4076</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1852</v>
      </c>
      <c r="D323" t="s">
        <v>1853</v>
      </c>
      <c r="E323" t="s">
        <v>1287</v>
      </c>
      <c r="F323" t="s">
        <v>1218</v>
      </c>
      <c r="G323" t="s">
        <v>1205</v>
      </c>
      <c r="I323" t="s">
        <v>1854</v>
      </c>
      <c r="J323" t="s">
        <v>1214</v>
      </c>
      <c r="K323" s="259" t="s">
        <v>3086</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4065</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1929</v>
      </c>
      <c r="D325" t="s">
        <v>1929</v>
      </c>
      <c r="E325" t="s">
        <v>1287</v>
      </c>
      <c r="F325" t="s">
        <v>1218</v>
      </c>
      <c r="G325" t="s">
        <v>1205</v>
      </c>
      <c r="I325" t="s">
        <v>1930</v>
      </c>
      <c r="J325" t="s">
        <v>1214</v>
      </c>
      <c r="K325" s="259" t="s">
        <v>4066</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1985</v>
      </c>
      <c r="C326" t="s">
        <v>1986</v>
      </c>
      <c r="D326" t="s">
        <v>1987</v>
      </c>
      <c r="E326" t="s">
        <v>1230</v>
      </c>
      <c r="F326" t="s">
        <v>1218</v>
      </c>
      <c r="I326" t="s">
        <v>1988</v>
      </c>
      <c r="J326" t="s">
        <v>1280</v>
      </c>
      <c r="K326" s="259" t="s">
        <v>3088</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4092</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1989</v>
      </c>
      <c r="D328" t="s">
        <v>1990</v>
      </c>
      <c r="E328" t="s">
        <v>1230</v>
      </c>
      <c r="F328" t="s">
        <v>1226</v>
      </c>
      <c r="G328" t="s">
        <v>1205</v>
      </c>
      <c r="I328" t="s">
        <v>1991</v>
      </c>
      <c r="J328" t="s">
        <v>1214</v>
      </c>
      <c r="K328" s="259" t="s">
        <v>4072</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2013</v>
      </c>
      <c r="D329" t="s">
        <v>2014</v>
      </c>
      <c r="E329" t="s">
        <v>1311</v>
      </c>
      <c r="F329" t="s">
        <v>1231</v>
      </c>
      <c r="I329" t="s">
        <v>2015</v>
      </c>
      <c r="J329" t="s">
        <v>1220</v>
      </c>
      <c r="K329" s="259" t="s">
        <v>4095</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2035</v>
      </c>
      <c r="D330" t="s">
        <v>2036</v>
      </c>
      <c r="E330" t="s">
        <v>1311</v>
      </c>
      <c r="F330" t="s">
        <v>1218</v>
      </c>
      <c r="H330" t="s">
        <v>1206</v>
      </c>
      <c r="I330" t="s">
        <v>2037</v>
      </c>
      <c r="J330" t="s">
        <v>1220</v>
      </c>
      <c r="K330" s="259" t="s">
        <v>4077</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2065</v>
      </c>
      <c r="D331" t="s">
        <v>2066</v>
      </c>
      <c r="E331" t="s">
        <v>1287</v>
      </c>
      <c r="F331" t="s">
        <v>1218</v>
      </c>
      <c r="G331" t="s">
        <v>1205</v>
      </c>
      <c r="I331" t="s">
        <v>2067</v>
      </c>
      <c r="J331" t="s">
        <v>1214</v>
      </c>
      <c r="K331" s="259" t="s">
        <v>3070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4077</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2125</v>
      </c>
      <c r="C333" t="s">
        <v>2126</v>
      </c>
      <c r="D333" t="s">
        <v>2127</v>
      </c>
      <c r="E333" t="s">
        <v>1241</v>
      </c>
      <c r="F333" t="s">
        <v>1226</v>
      </c>
      <c r="I333" t="s">
        <v>2128</v>
      </c>
      <c r="J333" t="s">
        <v>1220</v>
      </c>
      <c r="K333" s="259" t="s">
        <v>4105</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2133</v>
      </c>
      <c r="D334" t="s">
        <v>2134</v>
      </c>
      <c r="E334" t="s">
        <v>1241</v>
      </c>
      <c r="F334" t="s">
        <v>1218</v>
      </c>
      <c r="G334" t="s">
        <v>1205</v>
      </c>
      <c r="I334" t="s">
        <v>2135</v>
      </c>
      <c r="J334" t="s">
        <v>1220</v>
      </c>
      <c r="K334" s="259" t="s">
        <v>4080</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2184</v>
      </c>
      <c r="D335" t="s">
        <v>2185</v>
      </c>
      <c r="E335" t="s">
        <v>1287</v>
      </c>
      <c r="F335" t="s">
        <v>1218</v>
      </c>
      <c r="G335" t="s">
        <v>1205</v>
      </c>
      <c r="I335" t="s">
        <v>2186</v>
      </c>
      <c r="J335" t="s">
        <v>1220</v>
      </c>
      <c r="K335" s="259" t="s">
        <v>4077</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2190</v>
      </c>
      <c r="D336" t="s">
        <v>2191</v>
      </c>
      <c r="E336" t="s">
        <v>1287</v>
      </c>
      <c r="F336" t="s">
        <v>1218</v>
      </c>
      <c r="G336" t="s">
        <v>1205</v>
      </c>
      <c r="I336" t="s">
        <v>2192</v>
      </c>
      <c r="J336" t="s">
        <v>1214</v>
      </c>
      <c r="K336" s="259" t="s">
        <v>4067</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2193</v>
      </c>
      <c r="D337" t="s">
        <v>2194</v>
      </c>
      <c r="E337" t="s">
        <v>1287</v>
      </c>
      <c r="F337" t="s">
        <v>1218</v>
      </c>
      <c r="G337" t="s">
        <v>1205</v>
      </c>
      <c r="I337" t="s">
        <v>2195</v>
      </c>
      <c r="J337" t="s">
        <v>1220</v>
      </c>
      <c r="K337" s="259" t="s">
        <v>4068</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2217</v>
      </c>
      <c r="D338" t="s">
        <v>2218</v>
      </c>
      <c r="E338" t="s">
        <v>1230</v>
      </c>
      <c r="F338" t="s">
        <v>1218</v>
      </c>
      <c r="G338" t="s">
        <v>1205</v>
      </c>
      <c r="I338" t="s">
        <v>2219</v>
      </c>
      <c r="J338" t="s">
        <v>1220</v>
      </c>
      <c r="K338" s="259" t="s">
        <v>4066</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2257</v>
      </c>
      <c r="D339" t="s">
        <v>2258</v>
      </c>
      <c r="E339" t="s">
        <v>1230</v>
      </c>
      <c r="F339" t="s">
        <v>1283</v>
      </c>
      <c r="G339" t="s">
        <v>1205</v>
      </c>
      <c r="I339" t="s">
        <v>2259</v>
      </c>
      <c r="J339" t="s">
        <v>1214</v>
      </c>
      <c r="K339" s="259" t="s">
        <v>4067</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2260</v>
      </c>
      <c r="D340" t="s">
        <v>2261</v>
      </c>
      <c r="E340" t="s">
        <v>1230</v>
      </c>
      <c r="F340" t="s">
        <v>1218</v>
      </c>
      <c r="G340" t="s">
        <v>1205</v>
      </c>
      <c r="I340" t="s">
        <v>2262</v>
      </c>
      <c r="J340" t="s">
        <v>1220</v>
      </c>
      <c r="K340" s="259" t="s">
        <v>3086</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2266</v>
      </c>
      <c r="D341" t="s">
        <v>2267</v>
      </c>
      <c r="E341" t="s">
        <v>1217</v>
      </c>
      <c r="F341" t="s">
        <v>1218</v>
      </c>
      <c r="I341" t="s">
        <v>2268</v>
      </c>
      <c r="J341" t="s">
        <v>1220</v>
      </c>
      <c r="K341" s="259" t="s">
        <v>4077</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2278</v>
      </c>
      <c r="D342" t="s">
        <v>2279</v>
      </c>
      <c r="E342" t="s">
        <v>1241</v>
      </c>
      <c r="F342" t="s">
        <v>1218</v>
      </c>
      <c r="I342" t="s">
        <v>2280</v>
      </c>
      <c r="J342" t="s">
        <v>1214</v>
      </c>
      <c r="K342" s="259" t="s">
        <v>4065</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2374</v>
      </c>
      <c r="C343" t="s">
        <v>2375</v>
      </c>
      <c r="D343" t="s">
        <v>2376</v>
      </c>
      <c r="E343" t="s">
        <v>1253</v>
      </c>
      <c r="F343" t="s">
        <v>1264</v>
      </c>
      <c r="I343" t="s">
        <v>2377</v>
      </c>
      <c r="J343" t="s">
        <v>1220</v>
      </c>
      <c r="K343" s="259" t="s">
        <v>3083</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2413</v>
      </c>
      <c r="D344" t="s">
        <v>2414</v>
      </c>
      <c r="E344" t="s">
        <v>1217</v>
      </c>
      <c r="F344" t="s">
        <v>1264</v>
      </c>
      <c r="I344" t="s">
        <v>2415</v>
      </c>
      <c r="J344" t="s">
        <v>1220</v>
      </c>
      <c r="K344" s="259" t="s">
        <v>3070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2437</v>
      </c>
      <c r="D345" t="s">
        <v>2438</v>
      </c>
      <c r="E345" t="s">
        <v>1211</v>
      </c>
      <c r="F345" t="s">
        <v>1218</v>
      </c>
      <c r="I345" t="s">
        <v>2439</v>
      </c>
      <c r="J345" t="s">
        <v>1220</v>
      </c>
      <c r="K345" s="259" t="s">
        <v>3073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2446</v>
      </c>
      <c r="D346" t="s">
        <v>2447</v>
      </c>
      <c r="E346" t="s">
        <v>1260</v>
      </c>
      <c r="F346" t="s">
        <v>1226</v>
      </c>
      <c r="I346" t="s">
        <v>2448</v>
      </c>
      <c r="J346" t="s">
        <v>1220</v>
      </c>
      <c r="K346" s="259" t="s">
        <v>4086</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2461</v>
      </c>
      <c r="D347" t="s">
        <v>2462</v>
      </c>
      <c r="E347" t="s">
        <v>1287</v>
      </c>
      <c r="F347" t="s">
        <v>2463</v>
      </c>
      <c r="I347" t="s">
        <v>2464</v>
      </c>
      <c r="J347" t="s">
        <v>1220</v>
      </c>
      <c r="K347" s="259" t="s">
        <v>3067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2477</v>
      </c>
      <c r="D348" t="s">
        <v>2478</v>
      </c>
      <c r="E348" t="s">
        <v>1311</v>
      </c>
      <c r="F348" t="s">
        <v>1231</v>
      </c>
      <c r="G348" t="s">
        <v>1205</v>
      </c>
      <c r="I348" t="s">
        <v>2479</v>
      </c>
      <c r="J348" t="s">
        <v>1220</v>
      </c>
      <c r="K348" s="259" t="s">
        <v>4106</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2516</v>
      </c>
      <c r="C349" t="s">
        <v>2517</v>
      </c>
      <c r="D349" t="s">
        <v>2518</v>
      </c>
      <c r="E349" t="s">
        <v>1287</v>
      </c>
      <c r="F349" t="s">
        <v>1218</v>
      </c>
      <c r="I349" t="s">
        <v>2519</v>
      </c>
      <c r="J349" t="s">
        <v>1220</v>
      </c>
      <c r="K349" s="259" t="s">
        <v>3073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2560</v>
      </c>
      <c r="D350" t="s">
        <v>2561</v>
      </c>
      <c r="E350" t="s">
        <v>1217</v>
      </c>
      <c r="F350" t="s">
        <v>1218</v>
      </c>
      <c r="G350" t="s">
        <v>1205</v>
      </c>
      <c r="I350" t="s">
        <v>2562</v>
      </c>
      <c r="J350" t="s">
        <v>1220</v>
      </c>
      <c r="K350" s="259" t="s">
        <v>4066</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v>
      </c>
    </row>
    <row r="351" spans="1:13">
      <c r="A351">
        <v>5</v>
      </c>
      <c r="B351" t="s">
        <v>2632</v>
      </c>
      <c r="D351" t="s">
        <v>2633</v>
      </c>
      <c r="E351" t="s">
        <v>1217</v>
      </c>
      <c r="F351" t="s">
        <v>1218</v>
      </c>
      <c r="I351" t="s">
        <v>2634</v>
      </c>
      <c r="J351" t="s">
        <v>1214</v>
      </c>
      <c r="K351" s="259" t="s">
        <v>4092</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2648</v>
      </c>
      <c r="D352" t="s">
        <v>2649</v>
      </c>
      <c r="E352" t="s">
        <v>1287</v>
      </c>
      <c r="F352" t="s">
        <v>1218</v>
      </c>
      <c r="I352" t="s">
        <v>2650</v>
      </c>
      <c r="J352" t="s">
        <v>1280</v>
      </c>
      <c r="K352" s="259" t="s">
        <v>3080</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3070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4072</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1396</v>
      </c>
      <c r="D357" t="s">
        <v>1397</v>
      </c>
      <c r="E357" t="s">
        <v>1253</v>
      </c>
      <c r="F357" t="s">
        <v>1218</v>
      </c>
      <c r="I357" t="s">
        <v>1398</v>
      </c>
      <c r="J357" t="s">
        <v>1220</v>
      </c>
      <c r="K357" s="259" t="s">
        <v>4067</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1411</v>
      </c>
      <c r="D358" t="s">
        <v>1412</v>
      </c>
      <c r="E358" t="s">
        <v>1287</v>
      </c>
      <c r="F358" t="s">
        <v>1218</v>
      </c>
      <c r="I358" t="s">
        <v>1413</v>
      </c>
      <c r="J358" t="s">
        <v>1220</v>
      </c>
      <c r="K358" s="259" t="s">
        <v>4066</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1514</v>
      </c>
      <c r="D359" t="s">
        <v>1515</v>
      </c>
      <c r="E359" t="s">
        <v>1253</v>
      </c>
      <c r="F359" t="s">
        <v>1218</v>
      </c>
      <c r="I359" t="s">
        <v>1516</v>
      </c>
      <c r="J359" t="s">
        <v>1220</v>
      </c>
      <c r="K359" s="259" t="s">
        <v>3067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4077</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1573</v>
      </c>
      <c r="D361" t="s">
        <v>1574</v>
      </c>
      <c r="E361" t="s">
        <v>1253</v>
      </c>
      <c r="F361" t="s">
        <v>1226</v>
      </c>
      <c r="I361" t="s">
        <v>1575</v>
      </c>
      <c r="J361" t="s">
        <v>1220</v>
      </c>
      <c r="K361" s="259" t="s">
        <v>4107</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1570</v>
      </c>
      <c r="D362" t="s">
        <v>1571</v>
      </c>
      <c r="E362" t="s">
        <v>1217</v>
      </c>
      <c r="F362" t="s">
        <v>1264</v>
      </c>
      <c r="I362" t="s">
        <v>1572</v>
      </c>
      <c r="J362" t="s">
        <v>1214</v>
      </c>
      <c r="K362" s="259" t="s">
        <v>4077</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1589</v>
      </c>
      <c r="D363" t="s">
        <v>1590</v>
      </c>
      <c r="E363" t="s">
        <v>1241</v>
      </c>
      <c r="F363" t="s">
        <v>1218</v>
      </c>
      <c r="G363" t="s">
        <v>1205</v>
      </c>
      <c r="I363" t="s">
        <v>1591</v>
      </c>
      <c r="J363" t="s">
        <v>1220</v>
      </c>
      <c r="K363" s="259" t="s">
        <v>4080</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1614</v>
      </c>
      <c r="D364" t="s">
        <v>1615</v>
      </c>
      <c r="E364" t="s">
        <v>1217</v>
      </c>
      <c r="F364" t="s">
        <v>1218</v>
      </c>
      <c r="I364" t="s">
        <v>1616</v>
      </c>
      <c r="J364" t="s">
        <v>1220</v>
      </c>
      <c r="K364" s="259" t="s">
        <v>4066</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1642</v>
      </c>
      <c r="D365" t="s">
        <v>1643</v>
      </c>
      <c r="E365" t="s">
        <v>1230</v>
      </c>
      <c r="F365" t="s">
        <v>1218</v>
      </c>
      <c r="I365" t="s">
        <v>1644</v>
      </c>
      <c r="J365" t="s">
        <v>1214</v>
      </c>
      <c r="K365" s="259" t="s">
        <v>4067</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1766</v>
      </c>
      <c r="D366" t="s">
        <v>1767</v>
      </c>
      <c r="E366" t="s">
        <v>1230</v>
      </c>
      <c r="F366" t="s">
        <v>1231</v>
      </c>
      <c r="I366" t="s">
        <v>1768</v>
      </c>
      <c r="J366" t="s">
        <v>1220</v>
      </c>
      <c r="K366" s="259" t="s">
        <v>3074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4066</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1889</v>
      </c>
      <c r="D368" t="s">
        <v>1890</v>
      </c>
      <c r="E368" t="s">
        <v>1287</v>
      </c>
      <c r="F368" t="s">
        <v>1218</v>
      </c>
      <c r="I368" t="s">
        <v>1891</v>
      </c>
      <c r="J368" t="s">
        <v>1220</v>
      </c>
      <c r="K368" s="259" t="s">
        <v>3074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4080</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1939</v>
      </c>
      <c r="D370" t="s">
        <v>1940</v>
      </c>
      <c r="E370" t="s">
        <v>1211</v>
      </c>
      <c r="F370" t="s">
        <v>1231</v>
      </c>
      <c r="H370" t="s">
        <v>1206</v>
      </c>
      <c r="I370" t="s">
        <v>1941</v>
      </c>
      <c r="J370" t="s">
        <v>1220</v>
      </c>
      <c r="K370" s="259" t="s">
        <v>3067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3098</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3070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4065</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2168</v>
      </c>
      <c r="C374" t="s">
        <v>2169</v>
      </c>
      <c r="D374" t="s">
        <v>2170</v>
      </c>
      <c r="E374" t="s">
        <v>1230</v>
      </c>
      <c r="F374" t="s">
        <v>1218</v>
      </c>
      <c r="I374" t="s">
        <v>2171</v>
      </c>
      <c r="J374" t="s">
        <v>1220</v>
      </c>
      <c r="K374" s="259" t="s">
        <v>3067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2187</v>
      </c>
      <c r="D375" t="s">
        <v>2188</v>
      </c>
      <c r="E375" t="s">
        <v>1287</v>
      </c>
      <c r="F375" t="s">
        <v>1218</v>
      </c>
      <c r="G375" t="s">
        <v>1205</v>
      </c>
      <c r="I375" t="s">
        <v>2189</v>
      </c>
      <c r="J375" t="s">
        <v>1220</v>
      </c>
      <c r="K375" s="259" t="s">
        <v>4077</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2178</v>
      </c>
      <c r="D376" t="s">
        <v>2179</v>
      </c>
      <c r="E376" t="s">
        <v>1230</v>
      </c>
      <c r="F376" t="s">
        <v>1218</v>
      </c>
      <c r="G376" t="s">
        <v>1205</v>
      </c>
      <c r="I376" t="s">
        <v>2180</v>
      </c>
      <c r="J376" t="s">
        <v>1220</v>
      </c>
      <c r="K376" s="259" t="s">
        <v>3070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2245</v>
      </c>
      <c r="D377" t="s">
        <v>2246</v>
      </c>
      <c r="E377" t="s">
        <v>1217</v>
      </c>
      <c r="F377" t="s">
        <v>1218</v>
      </c>
      <c r="I377" t="s">
        <v>2247</v>
      </c>
      <c r="J377" t="s">
        <v>1214</v>
      </c>
      <c r="K377" s="259" t="s">
        <v>3070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2284</v>
      </c>
      <c r="D378" t="s">
        <v>2285</v>
      </c>
      <c r="E378" t="s">
        <v>1217</v>
      </c>
      <c r="F378" t="s">
        <v>1218</v>
      </c>
      <c r="G378" t="s">
        <v>1205</v>
      </c>
      <c r="I378" t="s">
        <v>2286</v>
      </c>
      <c r="J378" t="s">
        <v>1220</v>
      </c>
      <c r="K378" s="259" t="s">
        <v>4072</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2302</v>
      </c>
      <c r="D379" t="s">
        <v>2303</v>
      </c>
      <c r="E379" t="s">
        <v>1230</v>
      </c>
      <c r="F379" t="s">
        <v>1218</v>
      </c>
      <c r="G379" t="s">
        <v>1205</v>
      </c>
      <c r="I379" t="s">
        <v>2304</v>
      </c>
      <c r="J379" t="s">
        <v>1280</v>
      </c>
      <c r="K379" s="259" t="s">
        <v>4067</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2317</v>
      </c>
      <c r="C380" t="s">
        <v>2318</v>
      </c>
      <c r="D380" t="s">
        <v>2319</v>
      </c>
      <c r="E380" t="s">
        <v>1287</v>
      </c>
      <c r="F380" t="s">
        <v>1231</v>
      </c>
      <c r="I380" t="s">
        <v>2320</v>
      </c>
      <c r="J380" t="s">
        <v>1220</v>
      </c>
      <c r="K380" s="259" t="s">
        <v>4077</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2325</v>
      </c>
      <c r="D381" t="s">
        <v>2326</v>
      </c>
      <c r="E381" t="s">
        <v>1260</v>
      </c>
      <c r="F381" t="s">
        <v>1218</v>
      </c>
      <c r="G381" t="s">
        <v>1205</v>
      </c>
      <c r="I381" t="s">
        <v>2327</v>
      </c>
      <c r="J381" t="s">
        <v>1214</v>
      </c>
      <c r="K381" s="259" t="s">
        <v>4067</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2358</v>
      </c>
      <c r="D382" t="s">
        <v>2359</v>
      </c>
      <c r="E382" t="s">
        <v>1211</v>
      </c>
      <c r="F382" t="s">
        <v>1218</v>
      </c>
      <c r="G382" t="s">
        <v>1205</v>
      </c>
      <c r="I382" t="s">
        <v>2360</v>
      </c>
      <c r="J382" t="s">
        <v>1214</v>
      </c>
      <c r="K382" s="259" t="s">
        <v>3070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2361</v>
      </c>
      <c r="D383" t="s">
        <v>2362</v>
      </c>
      <c r="E383" t="s">
        <v>1211</v>
      </c>
      <c r="F383" t="s">
        <v>1231</v>
      </c>
      <c r="I383" t="s">
        <v>2363</v>
      </c>
      <c r="J383" t="s">
        <v>1220</v>
      </c>
      <c r="K383" s="259" t="s">
        <v>4080</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2390</v>
      </c>
      <c r="D384" t="s">
        <v>2391</v>
      </c>
      <c r="E384" t="s">
        <v>1287</v>
      </c>
      <c r="F384" t="s">
        <v>1218</v>
      </c>
      <c r="G384" t="s">
        <v>1205</v>
      </c>
      <c r="I384" t="s">
        <v>2392</v>
      </c>
      <c r="J384" t="s">
        <v>1220</v>
      </c>
      <c r="K384" s="259" t="s">
        <v>4068</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2449</v>
      </c>
      <c r="D385" t="s">
        <v>2450</v>
      </c>
      <c r="E385" t="s">
        <v>1217</v>
      </c>
      <c r="F385" t="s">
        <v>1218</v>
      </c>
      <c r="G385" t="s">
        <v>1205</v>
      </c>
      <c r="I385" t="s">
        <v>2451</v>
      </c>
      <c r="J385" t="s">
        <v>1214</v>
      </c>
      <c r="K385" s="259" t="s">
        <v>4070</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2452</v>
      </c>
      <c r="D386" t="s">
        <v>2453</v>
      </c>
      <c r="E386" t="s">
        <v>1217</v>
      </c>
      <c r="F386" t="s">
        <v>1218</v>
      </c>
      <c r="G386" t="s">
        <v>1205</v>
      </c>
      <c r="I386" t="s">
        <v>2454</v>
      </c>
      <c r="J386" t="s">
        <v>1214</v>
      </c>
      <c r="K386" s="259" t="s">
        <v>4070</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2455</v>
      </c>
      <c r="D387" t="s">
        <v>2456</v>
      </c>
      <c r="E387" t="s">
        <v>1217</v>
      </c>
      <c r="F387" t="s">
        <v>1218</v>
      </c>
      <c r="G387" t="s">
        <v>1205</v>
      </c>
      <c r="I387" t="s">
        <v>2457</v>
      </c>
      <c r="J387" t="s">
        <v>1214</v>
      </c>
      <c r="K387" s="259" t="s">
        <v>4070</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2458</v>
      </c>
      <c r="D388" t="s">
        <v>2459</v>
      </c>
      <c r="E388" t="s">
        <v>1217</v>
      </c>
      <c r="F388" t="s">
        <v>1218</v>
      </c>
      <c r="G388" t="s">
        <v>1205</v>
      </c>
      <c r="I388" t="s">
        <v>2460</v>
      </c>
      <c r="J388" t="s">
        <v>1214</v>
      </c>
      <c r="K388" s="259" t="s">
        <v>4070</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2486</v>
      </c>
      <c r="C389" t="s">
        <v>2487</v>
      </c>
      <c r="D389" t="s">
        <v>2488</v>
      </c>
      <c r="E389" t="s">
        <v>1311</v>
      </c>
      <c r="F389" t="s">
        <v>1226</v>
      </c>
      <c r="G389" t="s">
        <v>1205</v>
      </c>
      <c r="I389" t="s">
        <v>2489</v>
      </c>
      <c r="J389" t="s">
        <v>1220</v>
      </c>
      <c r="K389" s="259" t="s">
        <v>3073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2541</v>
      </c>
      <c r="C390" t="s">
        <v>2542</v>
      </c>
      <c r="D390" t="s">
        <v>2543</v>
      </c>
      <c r="E390" t="s">
        <v>1287</v>
      </c>
      <c r="F390" t="s">
        <v>1218</v>
      </c>
      <c r="I390" t="s">
        <v>2544</v>
      </c>
      <c r="J390" t="s">
        <v>1220</v>
      </c>
      <c r="K390" s="259" t="s">
        <v>4077</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2554</v>
      </c>
      <c r="D391" t="s">
        <v>2555</v>
      </c>
      <c r="E391" t="s">
        <v>1241</v>
      </c>
      <c r="F391" t="s">
        <v>1218</v>
      </c>
      <c r="I391" t="s">
        <v>2556</v>
      </c>
      <c r="J391" t="s">
        <v>1220</v>
      </c>
      <c r="K391" s="259" t="s">
        <v>4065</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2597</v>
      </c>
      <c r="C392" t="s">
        <v>2598</v>
      </c>
      <c r="D392" t="s">
        <v>2599</v>
      </c>
      <c r="E392" t="s">
        <v>1217</v>
      </c>
      <c r="F392" t="s">
        <v>1218</v>
      </c>
      <c r="G392" t="s">
        <v>1205</v>
      </c>
      <c r="I392" t="s">
        <v>2600</v>
      </c>
      <c r="J392" t="s">
        <v>1220</v>
      </c>
      <c r="K392" s="259" t="s">
        <v>4068</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2629</v>
      </c>
      <c r="D393" t="s">
        <v>2630</v>
      </c>
      <c r="E393" t="s">
        <v>1217</v>
      </c>
      <c r="F393" t="s">
        <v>1218</v>
      </c>
      <c r="G393" t="s">
        <v>1205</v>
      </c>
      <c r="I393" t="s">
        <v>2631</v>
      </c>
      <c r="J393" t="s">
        <v>1214</v>
      </c>
      <c r="K393" s="259" t="s">
        <v>4077</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2635</v>
      </c>
      <c r="C394" t="s">
        <v>2636</v>
      </c>
      <c r="D394" t="s">
        <v>2637</v>
      </c>
      <c r="E394" t="s">
        <v>1230</v>
      </c>
      <c r="F394" t="s">
        <v>1218</v>
      </c>
      <c r="I394" t="s">
        <v>2638</v>
      </c>
      <c r="J394" t="s">
        <v>1220</v>
      </c>
      <c r="K394" s="259" t="s">
        <v>3070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2644</v>
      </c>
      <c r="C395" t="s">
        <v>2645</v>
      </c>
      <c r="D395" t="s">
        <v>2646</v>
      </c>
      <c r="E395" t="s">
        <v>1253</v>
      </c>
      <c r="F395" t="s">
        <v>1226</v>
      </c>
      <c r="I395" t="s">
        <v>2647</v>
      </c>
      <c r="J395" t="s">
        <v>1220</v>
      </c>
      <c r="K395" s="259" t="s">
        <v>4077</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2664</v>
      </c>
      <c r="D396" t="s">
        <v>2665</v>
      </c>
      <c r="E396" t="s">
        <v>1311</v>
      </c>
      <c r="F396" t="s">
        <v>1218</v>
      </c>
      <c r="I396" t="s">
        <v>2666</v>
      </c>
      <c r="J396" t="s">
        <v>1220</v>
      </c>
      <c r="K396" s="259" t="s">
        <v>4097</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1374</v>
      </c>
      <c r="C397" t="s">
        <v>1375</v>
      </c>
      <c r="D397" t="s">
        <v>1376</v>
      </c>
      <c r="E397" t="s">
        <v>1287</v>
      </c>
      <c r="F397" t="s">
        <v>1218</v>
      </c>
      <c r="G397" t="s">
        <v>1205</v>
      </c>
      <c r="I397" t="s">
        <v>1377</v>
      </c>
      <c r="J397" t="s">
        <v>1220</v>
      </c>
      <c r="K397" s="259" t="s">
        <v>4066</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1381</v>
      </c>
      <c r="D398" t="s">
        <v>1382</v>
      </c>
      <c r="E398" t="s">
        <v>1287</v>
      </c>
      <c r="F398" t="s">
        <v>1218</v>
      </c>
      <c r="I398" t="s">
        <v>1383</v>
      </c>
      <c r="J398" t="s">
        <v>1220</v>
      </c>
      <c r="K398" s="259" t="s">
        <v>4086</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1420</v>
      </c>
      <c r="D399" t="s">
        <v>1421</v>
      </c>
      <c r="E399" t="s">
        <v>1230</v>
      </c>
      <c r="F399" t="s">
        <v>1218</v>
      </c>
      <c r="I399" t="s">
        <v>1422</v>
      </c>
      <c r="J399" t="s">
        <v>1220</v>
      </c>
      <c r="K399" s="259" t="s">
        <v>4108</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1558</v>
      </c>
      <c r="D400" t="s">
        <v>1559</v>
      </c>
      <c r="E400" t="s">
        <v>1287</v>
      </c>
      <c r="F400" t="s">
        <v>1218</v>
      </c>
      <c r="I400" t="s">
        <v>1560</v>
      </c>
      <c r="J400" t="s">
        <v>1214</v>
      </c>
      <c r="K400" s="259" t="s">
        <v>4067</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1632</v>
      </c>
      <c r="C401" t="s">
        <v>1633</v>
      </c>
      <c r="D401" t="s">
        <v>1634</v>
      </c>
      <c r="E401" t="s">
        <v>1217</v>
      </c>
      <c r="F401" t="s">
        <v>1218</v>
      </c>
      <c r="I401" t="s">
        <v>1635</v>
      </c>
      <c r="J401" t="s">
        <v>1220</v>
      </c>
      <c r="K401" s="259" t="s">
        <v>4077</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1647</v>
      </c>
      <c r="D402" t="s">
        <v>1648</v>
      </c>
      <c r="E402" t="s">
        <v>1253</v>
      </c>
      <c r="F402" t="s">
        <v>1218</v>
      </c>
      <c r="I402" t="s">
        <v>1649</v>
      </c>
      <c r="J402" t="s">
        <v>1220</v>
      </c>
      <c r="K402" s="259" t="s">
        <v>4067</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1717</v>
      </c>
      <c r="D403" t="s">
        <v>1718</v>
      </c>
      <c r="E403" t="s">
        <v>1287</v>
      </c>
      <c r="F403" t="s">
        <v>1218</v>
      </c>
      <c r="G403" t="s">
        <v>1205</v>
      </c>
      <c r="I403" t="s">
        <v>1719</v>
      </c>
      <c r="J403" t="s">
        <v>1220</v>
      </c>
      <c r="K403" s="259" t="s">
        <v>4080</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1813</v>
      </c>
      <c r="D404" t="s">
        <v>1814</v>
      </c>
      <c r="E404" t="s">
        <v>1217</v>
      </c>
      <c r="F404" t="s">
        <v>1218</v>
      </c>
      <c r="I404" t="s">
        <v>1815</v>
      </c>
      <c r="J404" t="s">
        <v>1220</v>
      </c>
      <c r="K404" s="259" t="s">
        <v>4065</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1942</v>
      </c>
      <c r="D405" t="s">
        <v>1943</v>
      </c>
      <c r="E405" t="s">
        <v>1217</v>
      </c>
      <c r="F405" t="s">
        <v>1218</v>
      </c>
      <c r="G405" t="s">
        <v>1205</v>
      </c>
      <c r="I405" t="s">
        <v>1944</v>
      </c>
      <c r="J405" t="s">
        <v>1220</v>
      </c>
      <c r="K405" s="259" t="s">
        <v>4068</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1967</v>
      </c>
      <c r="C406" t="s">
        <v>1968</v>
      </c>
      <c r="D406" t="s">
        <v>1969</v>
      </c>
      <c r="E406" t="s">
        <v>1230</v>
      </c>
      <c r="F406" t="s">
        <v>1226</v>
      </c>
      <c r="G406" t="s">
        <v>1205</v>
      </c>
      <c r="I406" t="s">
        <v>1970</v>
      </c>
      <c r="J406" t="s">
        <v>1220</v>
      </c>
      <c r="K406" s="259" t="s">
        <v>3067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4080</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2122</v>
      </c>
      <c r="D408" t="s">
        <v>2123</v>
      </c>
      <c r="E408" t="s">
        <v>1260</v>
      </c>
      <c r="F408" t="s">
        <v>1231</v>
      </c>
      <c r="I408" t="s">
        <v>2124</v>
      </c>
      <c r="J408" t="s">
        <v>1220</v>
      </c>
      <c r="K408" s="259" t="s">
        <v>4088</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2152</v>
      </c>
      <c r="D409" t="s">
        <v>2153</v>
      </c>
      <c r="E409" t="s">
        <v>1241</v>
      </c>
      <c r="F409" t="s">
        <v>1218</v>
      </c>
      <c r="I409" t="s">
        <v>2154</v>
      </c>
      <c r="J409" t="s">
        <v>1214</v>
      </c>
      <c r="K409" s="259" t="s">
        <v>4067</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2248</v>
      </c>
      <c r="D410" t="s">
        <v>2249</v>
      </c>
      <c r="E410" t="s">
        <v>1287</v>
      </c>
      <c r="F410" t="s">
        <v>1283</v>
      </c>
      <c r="I410" t="s">
        <v>2250</v>
      </c>
      <c r="J410" t="s">
        <v>1220</v>
      </c>
      <c r="K410" s="259" t="s">
        <v>3067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2338</v>
      </c>
      <c r="C411" t="s">
        <v>2339</v>
      </c>
      <c r="D411" t="s">
        <v>2340</v>
      </c>
      <c r="E411" t="s">
        <v>1260</v>
      </c>
      <c r="F411" t="s">
        <v>1218</v>
      </c>
      <c r="G411" t="s">
        <v>1205</v>
      </c>
      <c r="I411" t="s">
        <v>2341</v>
      </c>
      <c r="J411" t="s">
        <v>1220</v>
      </c>
      <c r="K411" s="259" t="s">
        <v>4080</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2399</v>
      </c>
      <c r="C412" t="s">
        <v>2400</v>
      </c>
      <c r="D412" t="s">
        <v>2401</v>
      </c>
      <c r="E412" t="s">
        <v>1287</v>
      </c>
      <c r="F412" t="s">
        <v>1218</v>
      </c>
      <c r="I412" t="s">
        <v>2402</v>
      </c>
      <c r="J412" t="s">
        <v>1220</v>
      </c>
      <c r="K412" s="259" t="s">
        <v>4066</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2410</v>
      </c>
      <c r="D413" t="s">
        <v>2411</v>
      </c>
      <c r="E413" t="s">
        <v>1217</v>
      </c>
      <c r="F413" t="s">
        <v>1226</v>
      </c>
      <c r="I413" t="s">
        <v>2412</v>
      </c>
      <c r="J413" t="s">
        <v>1220</v>
      </c>
      <c r="K413" s="259" t="s">
        <v>3073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2440</v>
      </c>
      <c r="D414" t="s">
        <v>2441</v>
      </c>
      <c r="E414" t="s">
        <v>1253</v>
      </c>
      <c r="F414" t="s">
        <v>1264</v>
      </c>
      <c r="I414" t="s">
        <v>2442</v>
      </c>
      <c r="J414" t="s">
        <v>1220</v>
      </c>
      <c r="K414" s="259" t="s">
        <v>3068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2505</v>
      </c>
      <c r="D415" t="s">
        <v>2506</v>
      </c>
      <c r="E415" t="s">
        <v>1260</v>
      </c>
      <c r="F415" t="s">
        <v>2507</v>
      </c>
      <c r="I415" t="s">
        <v>2508</v>
      </c>
      <c r="J415" t="s">
        <v>1220</v>
      </c>
      <c r="K415" s="259" t="s">
        <v>4077</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2557</v>
      </c>
      <c r="D416" t="s">
        <v>2558</v>
      </c>
      <c r="E416" t="s">
        <v>1211</v>
      </c>
      <c r="F416" t="s">
        <v>1226</v>
      </c>
      <c r="I416" t="s">
        <v>2559</v>
      </c>
      <c r="J416" t="s">
        <v>1220</v>
      </c>
      <c r="K416" s="259" t="s">
        <v>4095</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2566</v>
      </c>
      <c r="D417" t="s">
        <v>2567</v>
      </c>
      <c r="E417" t="s">
        <v>1230</v>
      </c>
      <c r="F417" t="s">
        <v>1218</v>
      </c>
      <c r="I417" t="s">
        <v>2568</v>
      </c>
      <c r="J417" t="s">
        <v>1220</v>
      </c>
      <c r="K417" s="259" t="s">
        <v>4074</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2569</v>
      </c>
      <c r="D418" t="s">
        <v>2570</v>
      </c>
      <c r="E418" t="s">
        <v>1287</v>
      </c>
      <c r="F418" t="s">
        <v>1218</v>
      </c>
      <c r="I418" t="s">
        <v>2571</v>
      </c>
      <c r="J418" t="s">
        <v>1220</v>
      </c>
      <c r="K418" s="259" t="s">
        <v>3078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2581</v>
      </c>
      <c r="D419" t="s">
        <v>2582</v>
      </c>
      <c r="E419" t="s">
        <v>1230</v>
      </c>
      <c r="F419" t="s">
        <v>1264</v>
      </c>
      <c r="I419" t="s">
        <v>2583</v>
      </c>
      <c r="J419" t="s">
        <v>1214</v>
      </c>
      <c r="K419" s="259" t="s">
        <v>3067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2617</v>
      </c>
      <c r="D420" t="s">
        <v>2618</v>
      </c>
      <c r="E420" t="s">
        <v>1287</v>
      </c>
      <c r="F420" t="s">
        <v>1218</v>
      </c>
      <c r="G420" t="s">
        <v>1205</v>
      </c>
      <c r="I420" t="s">
        <v>2619</v>
      </c>
      <c r="J420" t="s">
        <v>1214</v>
      </c>
      <c r="K420" s="259" t="s">
        <v>4068</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1337</v>
      </c>
      <c r="D421" t="s">
        <v>1338</v>
      </c>
      <c r="E421" t="s">
        <v>1211</v>
      </c>
      <c r="F421" t="s">
        <v>1218</v>
      </c>
      <c r="G421" t="s">
        <v>1205</v>
      </c>
      <c r="I421" t="s">
        <v>1339</v>
      </c>
      <c r="J421" t="s">
        <v>1220</v>
      </c>
      <c r="K421" s="259" t="s">
        <v>3067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3100</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4089</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1465</v>
      </c>
      <c r="D424" t="s">
        <v>1465</v>
      </c>
      <c r="E424" t="s">
        <v>1253</v>
      </c>
      <c r="F424" t="s">
        <v>1264</v>
      </c>
      <c r="I424" t="s">
        <v>1466</v>
      </c>
      <c r="J424" t="s">
        <v>1220</v>
      </c>
      <c r="K424" s="259" t="s">
        <v>4077</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1533</v>
      </c>
      <c r="D425" t="s">
        <v>1534</v>
      </c>
      <c r="E425" t="s">
        <v>1217</v>
      </c>
      <c r="F425" t="s">
        <v>1231</v>
      </c>
      <c r="G425" t="s">
        <v>1205</v>
      </c>
      <c r="I425" t="s">
        <v>1535</v>
      </c>
      <c r="J425" t="s">
        <v>1220</v>
      </c>
      <c r="K425" s="259" t="s">
        <v>4102</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1611</v>
      </c>
      <c r="D426" t="s">
        <v>1612</v>
      </c>
      <c r="E426" t="s">
        <v>1230</v>
      </c>
      <c r="F426" t="s">
        <v>1218</v>
      </c>
      <c r="I426" t="s">
        <v>1613</v>
      </c>
      <c r="J426" t="s">
        <v>1220</v>
      </c>
      <c r="K426" s="259" t="s">
        <v>4072</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1658</v>
      </c>
      <c r="C427" t="s">
        <v>1659</v>
      </c>
      <c r="D427" t="s">
        <v>1660</v>
      </c>
      <c r="E427" t="s">
        <v>1241</v>
      </c>
      <c r="F427" t="s">
        <v>1218</v>
      </c>
      <c r="G427" t="s">
        <v>1205</v>
      </c>
      <c r="I427" t="s">
        <v>1661</v>
      </c>
      <c r="J427" t="s">
        <v>1220</v>
      </c>
      <c r="K427" s="259" t="s">
        <v>4065</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1666</v>
      </c>
      <c r="D428" t="s">
        <v>1667</v>
      </c>
      <c r="E428" t="s">
        <v>1260</v>
      </c>
      <c r="F428" t="s">
        <v>1218</v>
      </c>
      <c r="G428" t="s">
        <v>1205</v>
      </c>
      <c r="I428" t="s">
        <v>1668</v>
      </c>
      <c r="J428" t="s">
        <v>1214</v>
      </c>
      <c r="K428" s="259" t="s">
        <v>4077</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1689</v>
      </c>
      <c r="D429" t="s">
        <v>1690</v>
      </c>
      <c r="E429" t="s">
        <v>1287</v>
      </c>
      <c r="F429" t="s">
        <v>1218</v>
      </c>
      <c r="I429" t="s">
        <v>1691</v>
      </c>
      <c r="J429" t="s">
        <v>1220</v>
      </c>
      <c r="K429" s="259" t="s">
        <v>4068</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1726</v>
      </c>
      <c r="D430" t="s">
        <v>1727</v>
      </c>
      <c r="E430" t="s">
        <v>1241</v>
      </c>
      <c r="F430" t="s">
        <v>1218</v>
      </c>
      <c r="I430" t="s">
        <v>1728</v>
      </c>
      <c r="J430" t="s">
        <v>1220</v>
      </c>
      <c r="K430" s="259" t="s">
        <v>4104</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1138</v>
      </c>
      <c r="D431" t="s">
        <v>1732</v>
      </c>
      <c r="E431" t="s">
        <v>1211</v>
      </c>
      <c r="F431" t="s">
        <v>1218</v>
      </c>
      <c r="I431" t="s">
        <v>1733</v>
      </c>
      <c r="J431" t="s">
        <v>1220</v>
      </c>
      <c r="K431" s="259" t="s">
        <v>4080</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1803</v>
      </c>
      <c r="C432" t="s">
        <v>1804</v>
      </c>
      <c r="D432" t="s">
        <v>1805</v>
      </c>
      <c r="E432" t="s">
        <v>1253</v>
      </c>
      <c r="F432" t="s">
        <v>1218</v>
      </c>
      <c r="I432" t="s">
        <v>1806</v>
      </c>
      <c r="J432" t="s">
        <v>1214</v>
      </c>
      <c r="K432" s="259" t="s">
        <v>4066</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1819</v>
      </c>
      <c r="D433" t="s">
        <v>1820</v>
      </c>
      <c r="E433" t="s">
        <v>1217</v>
      </c>
      <c r="F433" t="s">
        <v>1218</v>
      </c>
      <c r="G433" t="s">
        <v>1205</v>
      </c>
      <c r="I433" t="s">
        <v>1821</v>
      </c>
      <c r="J433" t="s">
        <v>1220</v>
      </c>
      <c r="K433" s="259" t="s">
        <v>3070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4077</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1995</v>
      </c>
      <c r="D435" t="s">
        <v>1996</v>
      </c>
      <c r="E435" t="s">
        <v>1230</v>
      </c>
      <c r="F435" t="s">
        <v>1218</v>
      </c>
      <c r="G435" t="s">
        <v>1205</v>
      </c>
      <c r="I435" t="s">
        <v>1997</v>
      </c>
      <c r="J435" t="s">
        <v>1220</v>
      </c>
      <c r="K435" s="259" t="s">
        <v>4077</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2155</v>
      </c>
      <c r="D436" t="s">
        <v>2156</v>
      </c>
      <c r="E436" t="s">
        <v>1241</v>
      </c>
      <c r="F436" t="s">
        <v>1218</v>
      </c>
      <c r="I436" t="s">
        <v>2157</v>
      </c>
      <c r="J436" t="s">
        <v>1220</v>
      </c>
      <c r="K436" s="259" t="s">
        <v>4065</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2214</v>
      </c>
      <c r="D437" t="s">
        <v>2215</v>
      </c>
      <c r="E437" t="s">
        <v>1230</v>
      </c>
      <c r="F437" t="s">
        <v>1218</v>
      </c>
      <c r="G437" t="s">
        <v>1205</v>
      </c>
      <c r="I437" t="s">
        <v>2216</v>
      </c>
      <c r="J437" t="s">
        <v>1220</v>
      </c>
      <c r="K437" s="259" t="s">
        <v>4066</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119" t="s">
        <v>3103</v>
      </c>
      <c r="D438" t="s">
        <v>2425</v>
      </c>
      <c r="E438" t="s">
        <v>1241</v>
      </c>
      <c r="F438" t="s">
        <v>1264</v>
      </c>
      <c r="I438" t="s">
        <v>2426</v>
      </c>
      <c r="J438" t="s">
        <v>1220</v>
      </c>
      <c r="K438" s="259" t="s">
        <v>4092</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2563</v>
      </c>
      <c r="D439" t="s">
        <v>2564</v>
      </c>
      <c r="E439" t="s">
        <v>1287</v>
      </c>
      <c r="F439" t="s">
        <v>1218</v>
      </c>
      <c r="I439" t="s">
        <v>2565</v>
      </c>
      <c r="J439" t="s">
        <v>1280</v>
      </c>
      <c r="K439" s="259" t="s">
        <v>4077</v>
      </c>
      <c r="M439" t="str">
        <f t="shared" si="6"/>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2587</v>
      </c>
      <c r="D440" t="s">
        <v>2588</v>
      </c>
      <c r="E440" t="s">
        <v>1287</v>
      </c>
      <c r="F440" t="s">
        <v>1218</v>
      </c>
      <c r="G440" t="s">
        <v>1205</v>
      </c>
      <c r="I440" t="s">
        <v>2589</v>
      </c>
      <c r="J440" t="s">
        <v>1214</v>
      </c>
      <c r="K440" s="259" t="s">
        <v>4072</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2639</v>
      </c>
      <c r="D441" t="s">
        <v>2640</v>
      </c>
      <c r="E441" t="s">
        <v>1287</v>
      </c>
      <c r="F441" t="s">
        <v>1218</v>
      </c>
      <c r="G441" t="s">
        <v>1205</v>
      </c>
      <c r="I441" t="s">
        <v>2641</v>
      </c>
      <c r="J441" t="s">
        <v>1220</v>
      </c>
      <c r="K441" s="259" t="s">
        <v>3078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2642</v>
      </c>
      <c r="D442" t="s">
        <v>2642</v>
      </c>
      <c r="E442" t="s">
        <v>1230</v>
      </c>
      <c r="F442" t="s">
        <v>1226</v>
      </c>
      <c r="G442" t="s">
        <v>1205</v>
      </c>
      <c r="I442" t="s">
        <v>2643</v>
      </c>
      <c r="J442" t="s">
        <v>1280</v>
      </c>
      <c r="K442" s="259" t="s">
        <v>3070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4066</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1417</v>
      </c>
      <c r="D444" t="s">
        <v>1418</v>
      </c>
      <c r="E444" t="s">
        <v>1217</v>
      </c>
      <c r="F444" t="s">
        <v>1218</v>
      </c>
      <c r="G444" t="s">
        <v>1205</v>
      </c>
      <c r="I444" t="s">
        <v>1419</v>
      </c>
      <c r="J444" t="s">
        <v>1220</v>
      </c>
      <c r="K444" s="259" t="s">
        <v>4092</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1698</v>
      </c>
      <c r="D445" t="s">
        <v>1699</v>
      </c>
      <c r="E445" t="s">
        <v>1211</v>
      </c>
      <c r="F445" t="s">
        <v>1226</v>
      </c>
      <c r="I445" t="s">
        <v>1700</v>
      </c>
      <c r="J445" t="s">
        <v>1220</v>
      </c>
      <c r="K445" s="259" t="s">
        <v>4072</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1707</v>
      </c>
      <c r="C446" t="s">
        <v>1708</v>
      </c>
      <c r="D446" t="s">
        <v>1709</v>
      </c>
      <c r="E446" t="s">
        <v>1260</v>
      </c>
      <c r="F446" t="s">
        <v>1218</v>
      </c>
      <c r="G446" t="s">
        <v>1205</v>
      </c>
      <c r="I446" t="s">
        <v>1710</v>
      </c>
      <c r="J446" t="s">
        <v>1220</v>
      </c>
      <c r="K446" s="259" t="s">
        <v>4077</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1892</v>
      </c>
      <c r="D447" t="s">
        <v>1893</v>
      </c>
      <c r="E447" t="s">
        <v>1287</v>
      </c>
      <c r="F447" t="s">
        <v>1218</v>
      </c>
      <c r="I447" t="s">
        <v>1894</v>
      </c>
      <c r="J447" t="s">
        <v>1220</v>
      </c>
      <c r="K447" s="259" t="s">
        <v>3067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4065</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1992</v>
      </c>
      <c r="D449" t="s">
        <v>1993</v>
      </c>
      <c r="E449" t="s">
        <v>1211</v>
      </c>
      <c r="F449" t="s">
        <v>1218</v>
      </c>
      <c r="G449" t="s">
        <v>1205</v>
      </c>
      <c r="I449" t="s">
        <v>1994</v>
      </c>
      <c r="J449" t="s">
        <v>1214</v>
      </c>
      <c r="K449" s="259" t="s">
        <v>4077</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2112</v>
      </c>
      <c r="C450" t="s">
        <v>2113</v>
      </c>
      <c r="D450" t="s">
        <v>2114</v>
      </c>
      <c r="E450" t="s">
        <v>1217</v>
      </c>
      <c r="F450" t="s">
        <v>1218</v>
      </c>
      <c r="G450" t="s">
        <v>1205</v>
      </c>
      <c r="I450" t="s">
        <v>2115</v>
      </c>
      <c r="J450" t="s">
        <v>1214</v>
      </c>
      <c r="K450" s="259" t="s">
        <v>4080</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2116</v>
      </c>
      <c r="D451" t="s">
        <v>2117</v>
      </c>
      <c r="E451" t="s">
        <v>1217</v>
      </c>
      <c r="F451" t="s">
        <v>1218</v>
      </c>
      <c r="G451" t="s">
        <v>1205</v>
      </c>
      <c r="I451" t="s">
        <v>2118</v>
      </c>
      <c r="J451" t="s">
        <v>1220</v>
      </c>
      <c r="K451" s="259" t="s">
        <v>4086</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2158</v>
      </c>
      <c r="D452" t="s">
        <v>2159</v>
      </c>
      <c r="E452" t="s">
        <v>2160</v>
      </c>
      <c r="F452" t="s">
        <v>1218</v>
      </c>
      <c r="I452" t="s">
        <v>2161</v>
      </c>
      <c r="J452" t="s">
        <v>1280</v>
      </c>
      <c r="K452" s="259" t="s">
        <v>3064</v>
      </c>
      <c r="M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"Classes" :["BARD"]
   }</v>
      </c>
    </row>
    <row r="453" spans="1:13">
      <c r="A453">
        <v>9</v>
      </c>
      <c r="B453" t="s">
        <v>2162</v>
      </c>
      <c r="D453" t="s">
        <v>2163</v>
      </c>
      <c r="E453" t="s">
        <v>1241</v>
      </c>
      <c r="F453" t="s">
        <v>1218</v>
      </c>
      <c r="I453" t="s">
        <v>2164</v>
      </c>
      <c r="J453" t="s">
        <v>1220</v>
      </c>
      <c r="K453" s="259" t="s">
        <v>4065</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2202</v>
      </c>
      <c r="D454" t="s">
        <v>2203</v>
      </c>
      <c r="E454" t="s">
        <v>1211</v>
      </c>
      <c r="F454" t="s">
        <v>1218</v>
      </c>
      <c r="I454" t="s">
        <v>2204</v>
      </c>
      <c r="J454" t="s">
        <v>1220</v>
      </c>
      <c r="K454" s="259" t="s">
        <v>4077</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2229</v>
      </c>
      <c r="D455" t="s">
        <v>2230</v>
      </c>
      <c r="E455" t="s">
        <v>1287</v>
      </c>
      <c r="F455" t="s">
        <v>1218</v>
      </c>
      <c r="I455" t="s">
        <v>2231</v>
      </c>
      <c r="J455" t="s">
        <v>1220</v>
      </c>
      <c r="K455" s="259" t="s">
        <v>4066</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2299</v>
      </c>
      <c r="D456" t="s">
        <v>2300</v>
      </c>
      <c r="E456" t="s">
        <v>1230</v>
      </c>
      <c r="F456" t="s">
        <v>1218</v>
      </c>
      <c r="G456" t="s">
        <v>1205</v>
      </c>
      <c r="I456" t="s">
        <v>2301</v>
      </c>
      <c r="J456" t="s">
        <v>1220</v>
      </c>
      <c r="K456" s="259" t="s">
        <v>4109</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2308</v>
      </c>
      <c r="D457" t="s">
        <v>2309</v>
      </c>
      <c r="E457" t="s">
        <v>1311</v>
      </c>
      <c r="F457" t="s">
        <v>1226</v>
      </c>
      <c r="I457" t="s">
        <v>2310</v>
      </c>
      <c r="J457" t="s">
        <v>1220</v>
      </c>
      <c r="K457" s="259" t="s">
        <v>4104</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2335</v>
      </c>
      <c r="D458" t="s">
        <v>2336</v>
      </c>
      <c r="E458" t="s">
        <v>1253</v>
      </c>
      <c r="F458" t="s">
        <v>1264</v>
      </c>
      <c r="I458" t="s">
        <v>2337</v>
      </c>
      <c r="J458" t="s">
        <v>1220</v>
      </c>
      <c r="K458" s="259" t="s">
        <v>4107</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2443</v>
      </c>
      <c r="D459" t="s">
        <v>2444</v>
      </c>
      <c r="E459" t="s">
        <v>1253</v>
      </c>
      <c r="F459" t="s">
        <v>1264</v>
      </c>
      <c r="I459" t="s">
        <v>2445</v>
      </c>
      <c r="J459" t="s">
        <v>1220</v>
      </c>
      <c r="K459" s="259" t="s">
        <v>3074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2526</v>
      </c>
      <c r="D460" t="s">
        <v>2527</v>
      </c>
      <c r="E460" t="s">
        <v>1230</v>
      </c>
      <c r="F460" t="s">
        <v>1218</v>
      </c>
      <c r="I460" t="s">
        <v>2528</v>
      </c>
      <c r="J460" t="s">
        <v>1220</v>
      </c>
      <c r="K460" s="259" t="s">
        <v>4066</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2578</v>
      </c>
      <c r="D461" t="s">
        <v>2579</v>
      </c>
      <c r="E461" t="s">
        <v>1230</v>
      </c>
      <c r="F461" t="s">
        <v>1218</v>
      </c>
      <c r="G461" t="s">
        <v>1205</v>
      </c>
      <c r="I461" t="s">
        <v>2580</v>
      </c>
      <c r="J461" t="s">
        <v>1220</v>
      </c>
      <c r="K461" s="259" t="s">
        <v>3070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"Evocation",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2792</v>
      </c>
      <c r="B2" s="194" t="s">
        <v>2693</v>
      </c>
      <c r="C2" s="195" t="s">
        <v>2702</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2793</v>
      </c>
      <c r="B3" s="18" t="s">
        <v>2694</v>
      </c>
      <c r="C3" s="196" t="s">
        <v>2705</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2794</v>
      </c>
      <c r="B4" s="18" t="s">
        <v>2695</v>
      </c>
      <c r="C4" s="196" t="s">
        <v>2704</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2795</v>
      </c>
      <c r="B5" s="18" t="s">
        <v>2696</v>
      </c>
      <c r="C5" s="196" t="s">
        <v>2703</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2796</v>
      </c>
      <c r="B6" s="18" t="s">
        <v>2701</v>
      </c>
      <c r="C6" s="196" t="s">
        <v>2707</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2797</v>
      </c>
      <c r="B7" s="18" t="s">
        <v>2697</v>
      </c>
      <c r="C7" s="196" t="s">
        <v>2706</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2798</v>
      </c>
      <c r="B8" s="18" t="s">
        <v>2698</v>
      </c>
      <c r="C8" s="196" t="s">
        <v>2708</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2799</v>
      </c>
      <c r="B9" s="18" t="s">
        <v>2700</v>
      </c>
      <c r="C9" s="196" t="s">
        <v>2709</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2800</v>
      </c>
      <c r="B10" s="83" t="s">
        <v>2699</v>
      </c>
      <c r="C10" s="197" t="s">
        <v>2710</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2727</v>
      </c>
      <c r="B1" s="198" t="s">
        <v>2812</v>
      </c>
      <c r="C1" s="199" t="s">
        <v>1085</v>
      </c>
      <c r="D1" s="199" t="s">
        <v>2712</v>
      </c>
      <c r="E1" s="199" t="s">
        <v>2713</v>
      </c>
    </row>
    <row r="2" spans="1:7">
      <c r="A2" s="99" t="s">
        <v>2728</v>
      </c>
      <c r="B2" s="129" t="s">
        <v>2813</v>
      </c>
      <c r="C2" s="200" t="s">
        <v>2714</v>
      </c>
      <c r="D2" s="200" t="s">
        <v>2715</v>
      </c>
      <c r="E2" s="201" t="s">
        <v>2714</v>
      </c>
      <c r="G2" t="str">
        <f>""""&amp;B2&amp;""": {
  ""Code"" : """&amp;B2&amp;""",
  ""Name"" : """&amp;C2&amp;""",
  ""Type"" : """&amp;A2&amp;""",
  ""Writing"" : """&amp;E2&amp;""",
  ""TypicalRaces"" : """&amp;D2&amp;"""
   }"</f>
        <v>"COMMON": {
  "Code" : "COMMON",
  "Name" : "Commun",
  "Type" : "STANDARD",
  "Writing" : "Commun",
  "TypicalRaces" : "Humains"
   }</v>
      </c>
    </row>
    <row r="3" spans="1:7">
      <c r="A3" s="79" t="s">
        <v>2728</v>
      </c>
      <c r="B3" s="18" t="s">
        <v>2814</v>
      </c>
      <c r="C3" s="32" t="s">
        <v>2716</v>
      </c>
      <c r="D3" s="32" t="s">
        <v>2717</v>
      </c>
      <c r="E3" s="33" t="s">
        <v>2716</v>
      </c>
      <c r="G3" t="str">
        <f t="shared" ref="G3:G18" si="0">""""&amp;B3&amp;""": {
  ""Code"" : """&amp;B3&amp;""",
  ""Name"" : """&amp;C3&amp;""",
  ""Type"" : """&amp;A3&amp;""",
  ""Writing"" : """&amp;E3&amp;""",
  ""TypicalRaces"" : """&amp;D3&amp;"""
   }"</f>
        <v>"ELVISH": {
  "Code" : "ELVISH",
  "Name" : "Elfique",
  "Type" : "STANDARD",
  "Writing" : "Elfique",
  "TypicalRaces" : "Elfes"
   }</v>
      </c>
    </row>
    <row r="4" spans="1:7">
      <c r="A4" s="84" t="s">
        <v>2728</v>
      </c>
      <c r="B4" s="85" t="s">
        <v>2815</v>
      </c>
      <c r="C4" s="35" t="s">
        <v>2718</v>
      </c>
      <c r="D4" s="35" t="s">
        <v>2719</v>
      </c>
      <c r="E4" s="36" t="s">
        <v>396</v>
      </c>
      <c r="G4" t="str">
        <f t="shared" si="0"/>
        <v>"GIANT": {
  "Code" : "GIANT",
  "Name" : "Géant",
  "Type" : "STANDARD",
  "Writing" : "Nain",
  "TypicalRaces" : "Ogres, géants"
   }</v>
      </c>
    </row>
    <row r="5" spans="1:7">
      <c r="A5" s="79" t="s">
        <v>2728</v>
      </c>
      <c r="B5" s="18" t="s">
        <v>5</v>
      </c>
      <c r="C5" s="32" t="s">
        <v>389</v>
      </c>
      <c r="D5" s="32" t="s">
        <v>2720</v>
      </c>
      <c r="E5" s="33" t="s">
        <v>396</v>
      </c>
      <c r="G5" t="str">
        <f t="shared" si="0"/>
        <v>"GNOME": {
  "Code" : "GNOME",
  "Name" : "Gnome",
  "Type" : "STANDARD",
  "Writing" : "Nain",
  "TypicalRaces" : "Gnomes"
   }</v>
      </c>
    </row>
    <row r="6" spans="1:7">
      <c r="A6" s="84" t="s">
        <v>2728</v>
      </c>
      <c r="B6" s="85" t="s">
        <v>2816</v>
      </c>
      <c r="C6" s="35" t="s">
        <v>2721</v>
      </c>
      <c r="D6" s="35" t="s">
        <v>2722</v>
      </c>
      <c r="E6" s="36" t="s">
        <v>396</v>
      </c>
      <c r="G6" t="str">
        <f t="shared" si="0"/>
        <v>"GOBLIN": {
  "Code" : "GOBLIN",
  "Name" : "Gobelin",
  "Type" : "STANDARD",
  "Writing" : "Nain",
  "TypicalRaces" : "Gobelinoïdes"
   }</v>
      </c>
    </row>
    <row r="7" spans="1:7">
      <c r="A7" s="79" t="s">
        <v>2728</v>
      </c>
      <c r="B7" s="86" t="s">
        <v>4</v>
      </c>
      <c r="C7" s="32" t="s">
        <v>383</v>
      </c>
      <c r="D7" s="32" t="s">
        <v>2723</v>
      </c>
      <c r="E7" s="33" t="s">
        <v>2714</v>
      </c>
      <c r="G7" t="str">
        <f t="shared" si="0"/>
        <v>"HALFELIN": {
  "Code" : "HALFELIN",
  "Name" : "Halfelin",
  "Type" : "STANDARD",
  "Writing" : "Commun",
  "TypicalRaces" : "Halfelins"
   }</v>
      </c>
    </row>
    <row r="8" spans="1:7">
      <c r="A8" s="84" t="s">
        <v>2728</v>
      </c>
      <c r="B8" s="85" t="s">
        <v>362</v>
      </c>
      <c r="C8" s="35" t="s">
        <v>396</v>
      </c>
      <c r="D8" s="35" t="s">
        <v>2724</v>
      </c>
      <c r="E8" s="36" t="s">
        <v>396</v>
      </c>
      <c r="G8" t="str">
        <f t="shared" si="0"/>
        <v>"DWARF": {
  "Code" : "DWARF",
  "Name" : "Nain",
  "Type" : "STANDARD",
  "Writing" : "Nain",
  "TypicalRaces" : "Nains"
   }</v>
      </c>
    </row>
    <row r="9" spans="1:7">
      <c r="A9" s="79" t="s">
        <v>2728</v>
      </c>
      <c r="B9" s="86" t="s">
        <v>2817</v>
      </c>
      <c r="C9" s="32" t="s">
        <v>2725</v>
      </c>
      <c r="D9" s="32" t="s">
        <v>2726</v>
      </c>
      <c r="E9" s="33" t="s">
        <v>396</v>
      </c>
      <c r="G9" t="str">
        <f t="shared" si="0"/>
        <v>"ORC": {
  "Code" : "ORC",
  "Name" : "Orque",
  "Type" : "STANDARD",
  "Writing" : "Nain",
  "TypicalRaces" : "Orques"
   }</v>
      </c>
    </row>
    <row r="10" spans="1:7">
      <c r="A10" s="84" t="s">
        <v>2745</v>
      </c>
      <c r="B10" s="85" t="s">
        <v>2818</v>
      </c>
      <c r="C10" s="35" t="s">
        <v>2729</v>
      </c>
      <c r="D10" s="35" t="s">
        <v>2730</v>
      </c>
      <c r="E10" s="36" t="s">
        <v>2731</v>
      </c>
      <c r="G10" t="str">
        <f t="shared" si="0"/>
        <v>"ABYSSAL": {
  "Code" : "ABYSSAL",
  "Name" : "Abyssal",
  "Type" : "EXOTIC",
  "Writing" : "Infernal",
  "TypicalRaces" : "Démons"
   }</v>
      </c>
    </row>
    <row r="11" spans="1:7">
      <c r="A11" s="79" t="s">
        <v>2745</v>
      </c>
      <c r="B11" s="86" t="s">
        <v>2820</v>
      </c>
      <c r="C11" s="32" t="s">
        <v>2732</v>
      </c>
      <c r="D11" s="32" t="s">
        <v>2733</v>
      </c>
      <c r="E11" s="33" t="s">
        <v>2732</v>
      </c>
      <c r="G11" t="str">
        <f t="shared" si="0"/>
        <v>"CELESTIAL": {
  "Code" : "CELESTIAL",
  "Name" : "Céleste",
  "Type" : "EXOTIC",
  "Writing" : "Céleste",
  "TypicalRaces" : "Célestes"
   }</v>
      </c>
    </row>
    <row r="12" spans="1:7" ht="17.25" customHeight="1">
      <c r="A12" s="84" t="s">
        <v>2745</v>
      </c>
      <c r="B12" s="85" t="s">
        <v>2821</v>
      </c>
      <c r="C12" s="35" t="s">
        <v>2734</v>
      </c>
      <c r="D12" s="35" t="s">
        <v>2735</v>
      </c>
      <c r="E12" s="36" t="s">
        <v>2716</v>
      </c>
      <c r="G12" t="str">
        <f t="shared" si="0"/>
        <v>"DEPTH_COMMON": {
  "Code" : "DEPTH_COMMON",
  "Name" : "Commun des profondeurs",
  "Type" : "EXOTIC",
  "Writing" : "Elfique",
  "TypicalRaces" : "Créatures de l'Outreterre"
   }</v>
      </c>
    </row>
    <row r="13" spans="1:7" ht="13.5" customHeight="1">
      <c r="A13" s="79" t="s">
        <v>2745</v>
      </c>
      <c r="B13" s="86" t="s">
        <v>2822</v>
      </c>
      <c r="C13" s="32" t="s">
        <v>2736</v>
      </c>
      <c r="D13" s="32" t="s">
        <v>2737</v>
      </c>
      <c r="E13" s="33" t="s">
        <v>2736</v>
      </c>
      <c r="G13" t="str">
        <f t="shared" si="0"/>
        <v>"DRACONIC": {
  "Code" : "DRACONIC",
  "Name" : "Draconique",
  "Type" : "EXOTIC",
  "Writing" : "Draconique",
  "TypicalRaces" : "Dragons, drakéides"
   }</v>
      </c>
    </row>
    <row r="14" spans="1:7">
      <c r="A14" s="84" t="s">
        <v>2745</v>
      </c>
      <c r="B14" s="85" t="s">
        <v>2819</v>
      </c>
      <c r="C14" s="35" t="s">
        <v>2731</v>
      </c>
      <c r="D14" s="35" t="s">
        <v>2738</v>
      </c>
      <c r="E14" s="36" t="s">
        <v>2731</v>
      </c>
      <c r="G14" t="str">
        <f t="shared" si="0"/>
        <v>"INFERNAL": {
  "Code" : "INFERNAL",
  "Name" : "Infernal",
  "Type" : "EXOTIC",
  "Writing" : "Infernal",
  "TypicalRaces" : "Diables"
   }</v>
      </c>
    </row>
    <row r="15" spans="1:7">
      <c r="A15" s="79" t="s">
        <v>2745</v>
      </c>
      <c r="B15" s="86" t="s">
        <v>2823</v>
      </c>
      <c r="C15" s="32" t="s">
        <v>2739</v>
      </c>
      <c r="D15" s="32" t="s">
        <v>2740</v>
      </c>
      <c r="E15" s="33" t="s">
        <v>396</v>
      </c>
      <c r="G15" t="str">
        <f t="shared" si="0"/>
        <v>"PRIMARY": {
  "Code" : "PRIMARY",
  "Name" : "Primordial",
  "Type" : "EXOTIC",
  "Writing" : "Nain",
  "TypicalRaces" : "Élémentaires"
   }</v>
      </c>
    </row>
    <row r="16" spans="1:7" ht="12.75" customHeight="1">
      <c r="A16" s="84" t="s">
        <v>2745</v>
      </c>
      <c r="B16" s="85" t="s">
        <v>2824</v>
      </c>
      <c r="C16" s="35" t="s">
        <v>2741</v>
      </c>
      <c r="D16" s="35" t="s">
        <v>2742</v>
      </c>
      <c r="E16" s="36" t="s">
        <v>50</v>
      </c>
      <c r="G16" t="str">
        <f t="shared" si="0"/>
        <v>"DEEP": {
  "Code" : "DEEP",
  "Name" : "Profond",
  "Type" : "EXOTIC",
  "Writing" : "-",
  "TypicalRaces" : "Beholders, flagelleurs mentaux"
   }</v>
      </c>
    </row>
    <row r="17" spans="1:7" ht="12.75" customHeight="1">
      <c r="A17" s="79" t="s">
        <v>2745</v>
      </c>
      <c r="B17" s="18" t="s">
        <v>2825</v>
      </c>
      <c r="C17" s="32" t="s">
        <v>2743</v>
      </c>
      <c r="D17" s="32" t="s">
        <v>2744</v>
      </c>
      <c r="E17" s="33" t="s">
        <v>2716</v>
      </c>
      <c r="G17" t="str">
        <f t="shared" si="0"/>
        <v>"SILVAN": {
  "Code" : "SILVAN",
  "Name" : "Sylvain",
  "Type" : "EXOTIC",
  "Writing" : "Elfique",
  "TypicalRaces" : "Créatures féeriques"
   }</v>
      </c>
    </row>
    <row r="18" spans="1:7" ht="14.25" customHeight="1">
      <c r="A18" s="220" t="s">
        <v>2745</v>
      </c>
      <c r="B18" s="221" t="s">
        <v>2827</v>
      </c>
      <c r="C18" s="222" t="s">
        <v>2828</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2727</v>
      </c>
      <c r="B1" s="234" t="s">
        <v>2869</v>
      </c>
      <c r="C1" s="234" t="s">
        <v>2870</v>
      </c>
      <c r="D1" s="234" t="s">
        <v>2871</v>
      </c>
      <c r="E1" s="234" t="s">
        <v>1207</v>
      </c>
    </row>
    <row r="2" spans="1:7">
      <c r="A2" s="238" t="s">
        <v>2959</v>
      </c>
      <c r="B2" s="235" t="s">
        <v>2872</v>
      </c>
      <c r="C2" s="115" t="s">
        <v>2873</v>
      </c>
      <c r="D2" s="115" t="s">
        <v>2874</v>
      </c>
      <c r="G2" s="115" t="str">
        <f>""""&amp;B2&amp;""": {
  ""Type"": """&amp;A2&amp;""",
  ""Code"": """&amp;B2&amp;""",
  ""Name"": """&amp;C2&amp;""",
  ""Effect"": """&amp;D2&amp;""",
  ""EffectDescription"": """&amp;E2&amp;"""
 }"</f>
        <v>"ALCOHOL": {
  "Type": "1_SUBSTANCE",
  "Code": "ALCOHOL",
  "Name": "Alcool",
  "Effect": "Alcoolisé",
  "EffectDescription": ""
 }</v>
      </c>
    </row>
    <row r="3" spans="1:7">
      <c r="A3" s="238" t="s">
        <v>2959</v>
      </c>
      <c r="B3" s="235" t="s">
        <v>2875</v>
      </c>
      <c r="C3" s="115" t="s">
        <v>2876</v>
      </c>
      <c r="D3" s="115" t="s">
        <v>2877</v>
      </c>
      <c r="G3" s="115" t="str">
        <f t="shared" ref="G3:G8" si="0">""""&amp;B3&amp;""": {
  ""Type"": """&amp;A3&amp;""",
  ""Code"": """&amp;B3&amp;""",
  ""Name"": """&amp;C3&amp;""",
  ""Effect"": """&amp;D3&amp;""",
  ""EffectDescription"": """&amp;E3&amp;"""
 }"</f>
        <v>"DRUG": {
  "Type": "1_SUBSTANCE",
  "Code": "DRUG",
  "Name": "Narcotique",
  "Effect": "Drogué",
  "EffectDescription": ""
 }</v>
      </c>
    </row>
    <row r="4" spans="1:7">
      <c r="A4" s="248" t="s">
        <v>2959</v>
      </c>
      <c r="B4" s="235" t="s">
        <v>2878</v>
      </c>
      <c r="C4" s="115" t="s">
        <v>767</v>
      </c>
      <c r="D4" s="115" t="s">
        <v>2879</v>
      </c>
      <c r="E4" s="115" t="s">
        <v>2880</v>
      </c>
      <c r="G4" s="115" t="str">
        <f t="shared" si="0"/>
        <v>"POISON": {
  "Type": "1_SUBSTANCE",
  "Code": "POISON",
  "Name": "Poison",
  "Effect": "Empoisonné",
  "EffectDescription": "Une créature empoisonnée a un désavantage aux jets d'attaque et aux jets de caractéristique."
 }</v>
      </c>
    </row>
    <row r="5" spans="1:7">
      <c r="A5" s="236" t="s">
        <v>2960</v>
      </c>
      <c r="B5" s="236" t="s">
        <v>2884</v>
      </c>
      <c r="C5" s="115" t="s">
        <v>2885</v>
      </c>
      <c r="D5" s="115" t="s">
        <v>2886</v>
      </c>
      <c r="G5" s="115" t="str">
        <f t="shared" si="0"/>
        <v>"ACID": {
  "Type": "2_ELEMENT",
  "Code": "ACID",
  "Name": "Acide",
  "Effect": "Acidifié",
  "EffectDescription": ""
 }</v>
      </c>
    </row>
    <row r="6" spans="1:7">
      <c r="A6" s="236" t="s">
        <v>2960</v>
      </c>
      <c r="B6" s="236" t="s">
        <v>2887</v>
      </c>
      <c r="C6" s="115" t="s">
        <v>2888</v>
      </c>
      <c r="D6" s="115" t="s">
        <v>2889</v>
      </c>
      <c r="G6" s="115" t="str">
        <f t="shared" si="0"/>
        <v>"FIRE": {
  "Type": "2_ELEMENT",
  "Code": "FIRE",
  "Name": "Feu",
  "Effect": "Brûlé",
  "EffectDescription": ""
 }</v>
      </c>
    </row>
    <row r="7" spans="1:7">
      <c r="A7" s="236" t="s">
        <v>2960</v>
      </c>
      <c r="B7" s="236" t="s">
        <v>2890</v>
      </c>
      <c r="C7" s="115" t="s">
        <v>2891</v>
      </c>
      <c r="D7" s="115" t="s">
        <v>2892</v>
      </c>
      <c r="G7" s="115" t="str">
        <f t="shared" si="0"/>
        <v>"LIGHTNING": {
  "Type": "2_ELEMENT",
  "Code": "LIGHTNING",
  "Name": "Foudre",
  "Effect": "Foudroyé",
  "EffectDescription": ""
 }</v>
      </c>
    </row>
    <row r="8" spans="1:7">
      <c r="A8" s="236" t="s">
        <v>2960</v>
      </c>
      <c r="B8" s="236" t="s">
        <v>2893</v>
      </c>
      <c r="C8" s="115" t="s">
        <v>2894</v>
      </c>
      <c r="D8" s="115" t="s">
        <v>2895</v>
      </c>
      <c r="G8" s="115" t="str">
        <f t="shared" si="0"/>
        <v>"COLD": {
  "Type": "2_ELEMENT",
  "Code": "COLD",
  "Name": "Froid",
  "Effect": "Gelé",
  "EffectDescription": ""
 }</v>
      </c>
    </row>
    <row r="9" spans="1:7">
      <c r="A9" s="237" t="s">
        <v>2961</v>
      </c>
      <c r="B9" s="237" t="s">
        <v>2881</v>
      </c>
      <c r="C9" s="115" t="s">
        <v>2882</v>
      </c>
      <c r="D9" s="115" t="s">
        <v>2883</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2961</v>
      </c>
      <c r="B10" s="237" t="s">
        <v>2899</v>
      </c>
      <c r="C10" s="115" t="s">
        <v>2287</v>
      </c>
      <c r="D10" s="115" t="s">
        <v>2900</v>
      </c>
      <c r="E10" s="232" t="s">
        <v>2901</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2961</v>
      </c>
      <c r="B11" s="237" t="s">
        <v>2902</v>
      </c>
      <c r="C11" s="115" t="s">
        <v>2903</v>
      </c>
      <c r="D11" s="115" t="s">
        <v>2904</v>
      </c>
      <c r="G11" s="115" t="str">
        <f t="shared" si="1"/>
        <v>"PROVOCATION": {
  "Type": "3_CONTEXT",
  "Code": "PROVOCATION",
  "Name": "Provocation",
  "Effect": "Provoqué",
  "EffectDescription": ""
 }</v>
      </c>
    </row>
    <row r="12" spans="1:7" ht="17.25" customHeight="1">
      <c r="A12" s="244" t="s">
        <v>2961</v>
      </c>
      <c r="B12" s="237" t="s">
        <v>2905</v>
      </c>
      <c r="C12" s="115" t="s">
        <v>2906</v>
      </c>
      <c r="D12" s="115" t="s">
        <v>2907</v>
      </c>
      <c r="E12" s="232" t="s">
        <v>2908</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2963</v>
      </c>
      <c r="B13" s="239" t="s">
        <v>2896</v>
      </c>
      <c r="C13" s="115" t="s">
        <v>2897</v>
      </c>
      <c r="D13" s="115" t="s">
        <v>2898</v>
      </c>
      <c r="G13" s="115" t="str">
        <f t="shared" si="1"/>
        <v>"BEWITCHMENT": {
  "Type": "4_MAGIC",
  "Code": "BEWITCHMENT",
  "Name": "Envoutement",
  "Effect": "Envouté",
  "EffectDescription": ""
 }</v>
      </c>
    </row>
    <row r="14" spans="1:7" ht="18.75" customHeight="1">
      <c r="A14" s="245" t="s">
        <v>2963</v>
      </c>
      <c r="B14" s="239" t="s">
        <v>2941</v>
      </c>
      <c r="C14" s="115" t="s">
        <v>1945</v>
      </c>
      <c r="D14" s="115" t="s">
        <v>2942</v>
      </c>
      <c r="E14" s="232" t="s">
        <v>2943</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2962</v>
      </c>
      <c r="B15" s="115" t="s">
        <v>2917</v>
      </c>
      <c r="C15" s="115" t="s">
        <v>2918</v>
      </c>
      <c r="D15" s="115" t="s">
        <v>2919</v>
      </c>
      <c r="E15" s="115" t="s">
        <v>2920</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2962</v>
      </c>
      <c r="B16" s="115" t="s">
        <v>2921</v>
      </c>
      <c r="C16" s="115" t="s">
        <v>2922</v>
      </c>
      <c r="D16" s="115" t="s">
        <v>2923</v>
      </c>
      <c r="E16" s="232" t="s">
        <v>2924</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2964</v>
      </c>
      <c r="B17" s="233" t="s">
        <v>2909</v>
      </c>
      <c r="C17" s="115" t="s">
        <v>2910</v>
      </c>
      <c r="D17" s="115" t="s">
        <v>2911</v>
      </c>
      <c r="E17" s="232" t="s">
        <v>2912</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2964</v>
      </c>
      <c r="B18" s="233" t="s">
        <v>2913</v>
      </c>
      <c r="C18" s="115" t="s">
        <v>2914</v>
      </c>
      <c r="D18" s="115" t="s">
        <v>2915</v>
      </c>
      <c r="E18" s="232" t="s">
        <v>2916</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2964</v>
      </c>
      <c r="B19" s="233" t="s">
        <v>2925</v>
      </c>
      <c r="C19" s="115" t="s">
        <v>2926</v>
      </c>
      <c r="D19" s="115" t="s">
        <v>2927</v>
      </c>
      <c r="E19" s="232" t="s">
        <v>2928</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2964</v>
      </c>
      <c r="B20" s="233" t="s">
        <v>2944</v>
      </c>
      <c r="C20" s="115" t="s">
        <v>2284</v>
      </c>
      <c r="D20" s="115" t="s">
        <v>2945</v>
      </c>
      <c r="E20" s="232" t="s">
        <v>2946</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2964</v>
      </c>
      <c r="B21" s="233" t="s">
        <v>2929</v>
      </c>
      <c r="C21" s="115" t="s">
        <v>2930</v>
      </c>
      <c r="D21" s="115" t="s">
        <v>2931</v>
      </c>
      <c r="E21" s="115" t="s">
        <v>2932</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2964</v>
      </c>
      <c r="B22" s="233" t="s">
        <v>2937</v>
      </c>
      <c r="C22" s="115" t="s">
        <v>2938</v>
      </c>
      <c r="D22" s="115" t="s">
        <v>2939</v>
      </c>
      <c r="E22" s="232" t="s">
        <v>2940</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2964</v>
      </c>
      <c r="B23" s="233" t="s">
        <v>2933</v>
      </c>
      <c r="C23" s="115" t="s">
        <v>2934</v>
      </c>
      <c r="D23" s="115" t="s">
        <v>2935</v>
      </c>
      <c r="E23" s="115" t="s">
        <v>2936</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2949</v>
      </c>
      <c r="B26" s="115" t="s">
        <v>1085</v>
      </c>
      <c r="C26" s="115" t="s">
        <v>2965</v>
      </c>
    </row>
    <row r="27" spans="1:7">
      <c r="A27" s="115" t="s">
        <v>2959</v>
      </c>
      <c r="B27" s="115" t="s">
        <v>2952</v>
      </c>
      <c r="C27" s="115" t="s">
        <v>2950</v>
      </c>
      <c r="E27" s="115" t="str">
        <f>""""&amp;A27&amp;""": {
  ""Code"": """&amp;A27&amp;""",
  ""Name"": """&amp;B27&amp;""",
  ""Savable"": "&amp;C27&amp;"
 }"</f>
        <v>"1_SUBSTANCE": {
  "Code": "1_SUBSTANCE",
  "Name": "Substance",
  "Savable": true
 }</v>
      </c>
    </row>
    <row r="28" spans="1:7">
      <c r="A28" s="115" t="s">
        <v>2960</v>
      </c>
      <c r="B28" s="115" t="s">
        <v>2954</v>
      </c>
      <c r="C28" s="115" t="s">
        <v>2950</v>
      </c>
      <c r="E28" s="115" t="str">
        <f t="shared" ref="E28:E32" si="2">""""&amp;A28&amp;""": {
  ""Code"": """&amp;A28&amp;""",
  ""Name"": """&amp;B28&amp;""",
  ""Savable"": "&amp;C28&amp;"
 }"</f>
        <v>"2_ELEMENT": {
  "Code": "2_ELEMENT",
  "Name": "Elément",
  "Savable": true
 }</v>
      </c>
    </row>
    <row r="29" spans="1:7">
      <c r="A29" s="115" t="s">
        <v>2961</v>
      </c>
      <c r="B29" s="115" t="s">
        <v>2955</v>
      </c>
      <c r="C29" s="115" t="s">
        <v>2950</v>
      </c>
      <c r="E29" s="115" t="str">
        <f t="shared" si="2"/>
        <v>"3_CONTEXT": {
  "Code": "3_CONTEXT",
  "Name": "Contexte",
  "Savable": true
 }</v>
      </c>
    </row>
    <row r="30" spans="1:7">
      <c r="A30" s="115" t="s">
        <v>2963</v>
      </c>
      <c r="B30" s="115" t="s">
        <v>2956</v>
      </c>
      <c r="C30" s="115" t="s">
        <v>2950</v>
      </c>
      <c r="E30" s="115" t="str">
        <f t="shared" si="2"/>
        <v>"4_MAGIC": {
  "Code": "4_MAGIC",
  "Name": "Magie",
  "Savable": true
 }</v>
      </c>
    </row>
    <row r="31" spans="1:7">
      <c r="A31" s="115" t="s">
        <v>2962</v>
      </c>
      <c r="B31" s="115" t="s">
        <v>2957</v>
      </c>
      <c r="C31" s="115" t="s">
        <v>2951</v>
      </c>
      <c r="E31" s="115" t="str">
        <f t="shared" si="2"/>
        <v>"5_SENSE": {
  "Code": "5_SENSE",
  "Name": "Sens",
  "Savable": false
 }</v>
      </c>
    </row>
    <row r="32" spans="1:7">
      <c r="A32" s="115" t="s">
        <v>2964</v>
      </c>
      <c r="B32" s="115" t="s">
        <v>2953</v>
      </c>
      <c r="C32" s="115" t="s">
        <v>2951</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2711</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2947</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2958</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c r="C5" t="str">
        <f t="shared" si="0"/>
        <v>"Armors"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Classes!AA15</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3413</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1170</v>
      </c>
      <c r="B13" t="str">
        <f>Historiques!H21</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c r="C13" t="str">
        <f t="shared" si="0"/>
        <v>"Historics" : {
 "ACOLYTE":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2746</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Races!O15</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c r="C21" t="str">
        <f t="shared" si="0"/>
        <v>"Races" : {
 "ELF":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3412</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3063</v>
      </c>
      <c r="B27" s="185"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2948</v>
      </c>
      <c r="B28" s="185"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v>
      </c>
    </row>
    <row r="29" spans="1:3" ht="15" customHeight="1">
      <c r="A29" t="s">
        <v>1169</v>
      </c>
      <c r="B29" t="str">
        <f>'Sous-races'!Q33</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c r="C29" t="str">
        <f t="shared" si="0"/>
        <v>"SubRaces" : {
 "HIGH_ELF":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v>
      </c>
    </row>
  </sheetData>
  <sortState xmlns:xlrd2="http://schemas.microsoft.com/office/spreadsheetml/2017/richdata2" ref="A1:C30">
    <sortCondition ref="A1:A3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topLeftCell="A24" zoomScale="85" zoomScaleNormal="85" workbookViewId="0">
      <selection activeCell="A29" sqref="A29"/>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25</vt:i4>
      </vt:variant>
    </vt:vector>
  </HeadingPairs>
  <TitlesOfParts>
    <vt:vector size="25"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2020-03-25T14:06:33Z</dcterms:modified>
</cp:coreProperties>
</file>