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成大\三下\3下-機械專題\程式碼\Heterosix\"/>
    </mc:Choice>
  </mc:AlternateContent>
  <xr:revisionPtr revIDLastSave="0" documentId="13_ncr:20001_{CF454CFA-D137-47FA-8953-A594AF698B8A}" xr6:coauthVersionLast="47" xr6:coauthVersionMax="47" xr10:uidLastSave="{00000000-0000-0000-0000-000000000000}"/>
  <bookViews>
    <workbookView xWindow="-108" yWindow="-108" windowWidth="23256" windowHeight="12576" tabRatio="884" activeTab="4" xr2:uid="{00000000-000D-0000-FFFF-FFFF00000000}"/>
  </bookViews>
  <sheets>
    <sheet name="腳腳" sheetId="1" r:id="rId1"/>
    <sheet name="到達範圍" sheetId="2" r:id="rId2"/>
    <sheet name="移動方向分析1" sheetId="4" r:id="rId3"/>
    <sheet name="移動方向分析2" sheetId="5" r:id="rId4"/>
    <sheet name="旋轉" sheetId="7" r:id="rId5"/>
  </sheets>
  <externalReferences>
    <externalReference r:id="rId6"/>
  </externalReferences>
  <definedNames>
    <definedName name="a">腳腳!$B$2</definedName>
    <definedName name="ang_sample">腳腳!$G$15</definedName>
    <definedName name="b">腳腳!$B$4</definedName>
    <definedName name="beta">腳腳!$G$9</definedName>
    <definedName name="COXIA">腳腳!$B$2</definedName>
    <definedName name="ct">腳腳!$B$6</definedName>
    <definedName name="d">腳腳!$G$3</definedName>
    <definedName name="e">腳腳!$G$2</definedName>
    <definedName name="FEMUR">腳腳!$B$4</definedName>
    <definedName name="gamma">腳腳!$G$10</definedName>
    <definedName name="HE_F">旋轉!$B$1</definedName>
    <definedName name="HE_M">旋轉!$B$2</definedName>
    <definedName name="HE_S">旋轉!$B$3</definedName>
    <definedName name="legL">旋轉!$B$5</definedName>
    <definedName name="opa">腳腳!$G$11</definedName>
    <definedName name="plus_or_minus">_xlfn.LAMBDA(_xlpm.A,_xlpm.B,_xlpm.C,_xlpm.D,_xlpm.E,_xlpm.F,OR(AND(_xlpm.E,_xlpm.F,OR(AND(_xlpm.A,_xlpm.B,_xlpm.C,_xlpm.D),AND(_xlpm.A,NOT(_xlpm.B),_xlpm.C,NOT(_xlpm.D)))),AND(_xlpm.E,_xlpm.F,OR(AND(_xlpm.A,_xlpm.B,_xlpm.C,_xlpm.D),AND(_xlpm.A,_xlpm.B,_xlpm.C,NOT(_xlpm.D)),AND(_xlpm.A,NOT(_xlpm.B),_xlpm.C,NOT(_xlpm.D)),AND(_xlpm.A,NOT(_xlpm.B),NOT(_xlpm.C),NOT(_xlpm.D)))),AND(_xlpm.E,NOT(_xlpm.F),OR(AND(NOT(_xlpm.A),_xlpm.B,_xlpm.C,NOT(_xlpm.D)),AND(NOT(_xlpm.A),_xlpm.B,_xlpm.C,_xlpm.D),AND(NOT(_xlpm.A),NOT(_xlpm.B),_xlpm.C,_xlpm.D),AND(NOT(_xlpm.A),NOT(_xlpm.B),NOT(_xlpm.C),_xlpm.D))),AND(NOT(_xlpm.E),NOT(_xlpm.F),OR(AND(NOT(_xlpm.A),_xlpm.B,_xlpm.C,NOT(_xlpm.D)),AND(NOT(_xlpm.A),NOT(_xlpm.B),_xlpm.C,_xlpm.D))),AND(NOT(_xlpm.E),NOT(_xlpm.F),OR(AND(NOT(_xlpm.A),_xlpm.B,NOT(_xlpm.C),NOT(_xlpm.D)),AND(NOT(_xlpm.A),_xlpm.B,_xlpm.C,NOT(_xlpm.D)),AND(NOT(_xlpm.A),NOT(_xlpm.B),_xlpm.C,NOT(_xlpm.D)),AND(NOT(_xlpm.A),NOT(_xlpm.B),_xlpm.C,_xlpm.D))),AND(NOT(_xlpm.E),_xlpm.F,OR(AND(_xlpm.A,_xlpm.B,_xlpm.C,_xlpm.D),AND(_xlpm.A,_xlpm.B,NOT(_xlpm.C),_xlpm.D),AND(_xlpm.A,NOT(_xlpm.B),_xlpm.C,_xlpm.D),AND(_xlpm.A,NOT(_xlpm.B),_xlpm.C,NOT(_xlpm.D))))))</definedName>
    <definedName name="Px">腳腳!$C$8</definedName>
    <definedName name="Pz">腳腳!$D$2</definedName>
    <definedName name="rotZ_d">旋轉!$B$4</definedName>
    <definedName name="rotZ2m">旋轉!$E$1:$F$2</definedName>
    <definedName name="rotZ2p">旋轉!$I$1:$J$2</definedName>
    <definedName name="theta1">腳腳!$G$4</definedName>
    <definedName name="theta2">腳腳!$G$5</definedName>
    <definedName name="theta3">腳腳!$G$6</definedName>
    <definedName name="theta4">腳腳!$G$7</definedName>
    <definedName name="theta5">腳腳!$G$8</definedName>
    <definedName name="TIBIA">腳腳!$B$6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7" l="1"/>
  <c r="H12" i="7" s="1"/>
  <c r="C12" i="7"/>
  <c r="C11" i="7"/>
  <c r="F16" i="7" s="1"/>
  <c r="B11" i="7"/>
  <c r="C10" i="7"/>
  <c r="F14" i="7" s="1"/>
  <c r="B10" i="7"/>
  <c r="E14" i="7" s="1"/>
  <c r="B9" i="7"/>
  <c r="E12" i="7" s="1"/>
  <c r="F8" i="7"/>
  <c r="C8" i="7"/>
  <c r="F10" i="7" s="1"/>
  <c r="B8" i="7"/>
  <c r="C7" i="7"/>
  <c r="B7" i="7"/>
  <c r="H6" i="7"/>
  <c r="F6" i="7"/>
  <c r="E6" i="7"/>
  <c r="E7" i="7" s="1"/>
  <c r="B6" i="7"/>
  <c r="B12" i="7" s="1"/>
  <c r="J2" i="7"/>
  <c r="I2" i="7"/>
  <c r="F2" i="7"/>
  <c r="E2" i="7"/>
  <c r="J1" i="7"/>
  <c r="I1" i="7"/>
  <c r="F1" i="7"/>
  <c r="E1" i="7"/>
  <c r="AE74" i="4" a="1"/>
  <c r="AE74" i="4" s="1"/>
  <c r="AF74" i="4" s="1"/>
  <c r="AD74" i="4"/>
  <c r="AC74" i="4"/>
  <c r="O74" i="4" a="1"/>
  <c r="O74" i="4" s="1"/>
  <c r="N74" i="4" a="1"/>
  <c r="N74" i="4" s="1"/>
  <c r="M74" i="4"/>
  <c r="M74" i="4" a="1"/>
  <c r="L74" i="4" a="1"/>
  <c r="L74" i="4" s="1"/>
  <c r="K74" i="4"/>
  <c r="K74" i="4" a="1"/>
  <c r="J74" i="4" a="1"/>
  <c r="J74" i="4" s="1"/>
  <c r="I74" i="4" a="1"/>
  <c r="I74" i="4" s="1"/>
  <c r="H74" i="4"/>
  <c r="P74" i="4" s="1"/>
  <c r="G74" i="4"/>
  <c r="AE73" i="4" a="1"/>
  <c r="AE73" i="4" s="1"/>
  <c r="AF73" i="4" s="1"/>
  <c r="AC73" i="4"/>
  <c r="AD73" i="4" s="1"/>
  <c r="P73" i="4"/>
  <c r="O73" i="4" a="1"/>
  <c r="O73" i="4" s="1"/>
  <c r="N73" i="4" a="1"/>
  <c r="N73" i="4" s="1"/>
  <c r="M73" i="4" a="1"/>
  <c r="M73" i="4" s="1"/>
  <c r="L73" i="4"/>
  <c r="L73" i="4" a="1"/>
  <c r="K73" i="4"/>
  <c r="K73" i="4" a="1"/>
  <c r="J73" i="4"/>
  <c r="J73" i="4" a="1"/>
  <c r="I73" i="4" a="1"/>
  <c r="I73" i="4" s="1"/>
  <c r="H73" i="4"/>
  <c r="G73" i="4"/>
  <c r="AE72" i="4" a="1"/>
  <c r="AE72" i="4" s="1"/>
  <c r="AF72" i="4" s="1"/>
  <c r="AC72" i="4"/>
  <c r="AD72" i="4" s="1"/>
  <c r="P72" i="4"/>
  <c r="O72" i="4"/>
  <c r="O72" i="4" a="1"/>
  <c r="N72" i="4" a="1"/>
  <c r="N72" i="4" s="1"/>
  <c r="M72" i="4" a="1"/>
  <c r="M72" i="4" s="1"/>
  <c r="L72" i="4" a="1"/>
  <c r="L72" i="4" s="1"/>
  <c r="K72" i="4"/>
  <c r="K72" i="4" a="1"/>
  <c r="J72" i="4"/>
  <c r="J72" i="4" a="1"/>
  <c r="I72" i="4"/>
  <c r="I72" i="4" a="1"/>
  <c r="H72" i="4"/>
  <c r="G72" i="4"/>
  <c r="AE71" i="4" a="1"/>
  <c r="AE71" i="4" s="1"/>
  <c r="AF71" i="4" s="1"/>
  <c r="AC71" i="4"/>
  <c r="AD71" i="4" s="1"/>
  <c r="O71" i="4"/>
  <c r="O71" i="4" a="1"/>
  <c r="N71" i="4"/>
  <c r="N71" i="4" a="1"/>
  <c r="M71" i="4" a="1"/>
  <c r="M71" i="4" s="1"/>
  <c r="L71" i="4" a="1"/>
  <c r="L71" i="4" s="1"/>
  <c r="K71" i="4"/>
  <c r="K71" i="4" a="1"/>
  <c r="J71" i="4"/>
  <c r="J71" i="4" a="1"/>
  <c r="I71" i="4"/>
  <c r="I71" i="4" a="1"/>
  <c r="H71" i="4"/>
  <c r="P71" i="4" s="1"/>
  <c r="G71" i="4"/>
  <c r="AE70" i="4" a="1"/>
  <c r="AE70" i="4" s="1"/>
  <c r="AF70" i="4" s="1"/>
  <c r="AC70" i="4"/>
  <c r="AD70" i="4" s="1"/>
  <c r="O70" i="4"/>
  <c r="O70" i="4" a="1"/>
  <c r="N70" i="4"/>
  <c r="N70" i="4" a="1"/>
  <c r="M70" i="4"/>
  <c r="M70" i="4" a="1"/>
  <c r="L70" i="4" a="1"/>
  <c r="L70" i="4" s="1"/>
  <c r="K70" i="4"/>
  <c r="K70" i="4" a="1"/>
  <c r="J70" i="4"/>
  <c r="J70" i="4" a="1"/>
  <c r="I70" i="4"/>
  <c r="I70" i="4" a="1"/>
  <c r="H70" i="4"/>
  <c r="P70" i="4" s="1"/>
  <c r="G70" i="4"/>
  <c r="AE69" i="4" a="1"/>
  <c r="AE69" i="4" s="1"/>
  <c r="AF69" i="4" s="1"/>
  <c r="AC69" i="4"/>
  <c r="AD69" i="4" s="1"/>
  <c r="O69" i="4"/>
  <c r="O69" i="4" a="1"/>
  <c r="N69" i="4"/>
  <c r="N69" i="4" a="1"/>
  <c r="M69" i="4"/>
  <c r="M69" i="4" a="1"/>
  <c r="L69" i="4"/>
  <c r="L69" i="4" a="1"/>
  <c r="K69" i="4"/>
  <c r="K69" i="4" a="1"/>
  <c r="J69" i="4"/>
  <c r="J69" i="4" a="1"/>
  <c r="I69" i="4"/>
  <c r="I69" i="4" a="1"/>
  <c r="H69" i="4"/>
  <c r="P69" i="4" s="1"/>
  <c r="G69" i="4"/>
  <c r="AE68" i="4" a="1"/>
  <c r="AE68" i="4" s="1"/>
  <c r="AF68" i="4" s="1"/>
  <c r="AC68" i="4"/>
  <c r="AD68" i="4" s="1"/>
  <c r="O68" i="4"/>
  <c r="O68" i="4" a="1"/>
  <c r="N68" i="4"/>
  <c r="N68" i="4" a="1"/>
  <c r="M68" i="4"/>
  <c r="M68" i="4" a="1"/>
  <c r="L68" i="4"/>
  <c r="L68" i="4" a="1"/>
  <c r="K68" i="4"/>
  <c r="K68" i="4" a="1"/>
  <c r="J68" i="4"/>
  <c r="J68" i="4" a="1"/>
  <c r="I68" i="4"/>
  <c r="I68" i="4" a="1"/>
  <c r="H68" i="4"/>
  <c r="P68" i="4" s="1"/>
  <c r="G68" i="4"/>
  <c r="AE67" i="4" a="1"/>
  <c r="AE67" i="4" s="1"/>
  <c r="AF67" i="4" s="1"/>
  <c r="AC67" i="4"/>
  <c r="AD67" i="4" s="1"/>
  <c r="O67" i="4"/>
  <c r="O67" i="4" a="1"/>
  <c r="N67" i="4"/>
  <c r="N67" i="4" a="1"/>
  <c r="M67" i="4"/>
  <c r="M67" i="4" a="1"/>
  <c r="L67" i="4"/>
  <c r="L67" i="4" a="1"/>
  <c r="K67" i="4"/>
  <c r="K67" i="4" a="1"/>
  <c r="J67" i="4"/>
  <c r="J67" i="4" a="1"/>
  <c r="I67" i="4"/>
  <c r="I67" i="4" a="1"/>
  <c r="H67" i="4"/>
  <c r="P67" i="4" s="1"/>
  <c r="G67" i="4"/>
  <c r="AE66" i="4" a="1"/>
  <c r="AE66" i="4" s="1"/>
  <c r="AF66" i="4" s="1"/>
  <c r="AC66" i="4"/>
  <c r="AD66" i="4" s="1"/>
  <c r="O66" i="4"/>
  <c r="O66" i="4" a="1"/>
  <c r="N66" i="4"/>
  <c r="N66" i="4" a="1"/>
  <c r="M66" i="4"/>
  <c r="M66" i="4" a="1"/>
  <c r="L66" i="4"/>
  <c r="L66" i="4" a="1"/>
  <c r="K66" i="4"/>
  <c r="K66" i="4" a="1"/>
  <c r="J66" i="4"/>
  <c r="J66" i="4" a="1"/>
  <c r="I66" i="4"/>
  <c r="I66" i="4" a="1"/>
  <c r="H66" i="4"/>
  <c r="P66" i="4" s="1"/>
  <c r="G66" i="4"/>
  <c r="AE65" i="4" a="1"/>
  <c r="AE65" i="4" s="1"/>
  <c r="AF65" i="4" s="1"/>
  <c r="AC65" i="4"/>
  <c r="AD65" i="4" s="1"/>
  <c r="O65" i="4"/>
  <c r="O65" i="4" a="1"/>
  <c r="N65" i="4"/>
  <c r="N65" i="4" a="1"/>
  <c r="M65" i="4"/>
  <c r="M65" i="4" a="1"/>
  <c r="L65" i="4"/>
  <c r="L65" i="4" a="1"/>
  <c r="K65" i="4"/>
  <c r="K65" i="4" a="1"/>
  <c r="J65" i="4"/>
  <c r="J65" i="4" a="1"/>
  <c r="I65" i="4"/>
  <c r="I65" i="4" a="1"/>
  <c r="H65" i="4"/>
  <c r="P65" i="4" s="1"/>
  <c r="G65" i="4"/>
  <c r="AE64" i="4" a="1"/>
  <c r="AE64" i="4" s="1"/>
  <c r="AF64" i="4" s="1"/>
  <c r="AC64" i="4"/>
  <c r="AD64" i="4" s="1"/>
  <c r="O64" i="4"/>
  <c r="O64" i="4" a="1"/>
  <c r="N64" i="4"/>
  <c r="N64" i="4" a="1"/>
  <c r="M64" i="4"/>
  <c r="M64" i="4" a="1"/>
  <c r="L64" i="4"/>
  <c r="L64" i="4" a="1"/>
  <c r="K64" i="4"/>
  <c r="K64" i="4" a="1"/>
  <c r="J64" i="4"/>
  <c r="J64" i="4" a="1"/>
  <c r="I64" i="4"/>
  <c r="I64" i="4" a="1"/>
  <c r="H64" i="4"/>
  <c r="P64" i="4" s="1"/>
  <c r="G64" i="4"/>
  <c r="AE63" i="4" a="1"/>
  <c r="AE63" i="4" s="1"/>
  <c r="AF63" i="4" s="1"/>
  <c r="AC63" i="4"/>
  <c r="AD63" i="4" s="1"/>
  <c r="O63" i="4"/>
  <c r="O63" i="4" a="1"/>
  <c r="N63" i="4"/>
  <c r="N63" i="4" a="1"/>
  <c r="M63" i="4"/>
  <c r="M63" i="4" a="1"/>
  <c r="L63" i="4"/>
  <c r="L63" i="4" a="1"/>
  <c r="K63" i="4"/>
  <c r="K63" i="4" a="1"/>
  <c r="J63" i="4"/>
  <c r="J63" i="4" a="1"/>
  <c r="I63" i="4"/>
  <c r="I63" i="4" a="1"/>
  <c r="H63" i="4"/>
  <c r="P63" i="4" s="1"/>
  <c r="G63" i="4"/>
  <c r="AE62" i="4" a="1"/>
  <c r="AE62" i="4" s="1"/>
  <c r="AF62" i="4" s="1"/>
  <c r="AC62" i="4"/>
  <c r="AD62" i="4" s="1"/>
  <c r="O62" i="4"/>
  <c r="O62" i="4" a="1"/>
  <c r="N62" i="4"/>
  <c r="N62" i="4" a="1"/>
  <c r="M62" i="4"/>
  <c r="M62" i="4" a="1"/>
  <c r="L62" i="4"/>
  <c r="L62" i="4" a="1"/>
  <c r="K62" i="4"/>
  <c r="K62" i="4" a="1"/>
  <c r="J62" i="4"/>
  <c r="J62" i="4" a="1"/>
  <c r="I62" i="4"/>
  <c r="I62" i="4" a="1"/>
  <c r="H62" i="4"/>
  <c r="P62" i="4" s="1"/>
  <c r="G62" i="4"/>
  <c r="AE61" i="4" a="1"/>
  <c r="AE61" i="4" s="1"/>
  <c r="AF61" i="4" s="1"/>
  <c r="AC61" i="4"/>
  <c r="AD61" i="4" s="1"/>
  <c r="O61" i="4"/>
  <c r="O61" i="4" a="1"/>
  <c r="N61" i="4"/>
  <c r="N61" i="4" a="1"/>
  <c r="M61" i="4"/>
  <c r="M61" i="4" a="1"/>
  <c r="L61" i="4"/>
  <c r="L61" i="4" a="1"/>
  <c r="K61" i="4"/>
  <c r="K61" i="4" a="1"/>
  <c r="J61" i="4"/>
  <c r="J61" i="4" a="1"/>
  <c r="I61" i="4"/>
  <c r="I61" i="4" a="1"/>
  <c r="H61" i="4"/>
  <c r="P61" i="4" s="1"/>
  <c r="G61" i="4"/>
  <c r="AE60" i="4" a="1"/>
  <c r="AE60" i="4" s="1"/>
  <c r="AF60" i="4" s="1"/>
  <c r="AC60" i="4"/>
  <c r="AD60" i="4" s="1"/>
  <c r="O60" i="4"/>
  <c r="O60" i="4" a="1"/>
  <c r="N60" i="4"/>
  <c r="N60" i="4" a="1"/>
  <c r="M60" i="4"/>
  <c r="M60" i="4" a="1"/>
  <c r="L60" i="4"/>
  <c r="L60" i="4" a="1"/>
  <c r="K60" i="4"/>
  <c r="K60" i="4" a="1"/>
  <c r="J60" i="4"/>
  <c r="J60" i="4" a="1"/>
  <c r="I60" i="4"/>
  <c r="I60" i="4" a="1"/>
  <c r="H60" i="4"/>
  <c r="P60" i="4" s="1"/>
  <c r="G60" i="4"/>
  <c r="AE59" i="4" a="1"/>
  <c r="AE59" i="4" s="1"/>
  <c r="AF59" i="4" s="1"/>
  <c r="AC59" i="4"/>
  <c r="AD59" i="4" s="1"/>
  <c r="O59" i="4"/>
  <c r="O59" i="4" a="1"/>
  <c r="N59" i="4"/>
  <c r="N59" i="4" a="1"/>
  <c r="M59" i="4"/>
  <c r="M59" i="4" a="1"/>
  <c r="L59" i="4"/>
  <c r="L59" i="4" a="1"/>
  <c r="K59" i="4"/>
  <c r="K59" i="4" a="1"/>
  <c r="J59" i="4"/>
  <c r="J59" i="4" a="1"/>
  <c r="I59" i="4"/>
  <c r="I59" i="4" a="1"/>
  <c r="H59" i="4"/>
  <c r="P59" i="4" s="1"/>
  <c r="G59" i="4"/>
  <c r="AE58" i="4" a="1"/>
  <c r="AE58" i="4" s="1"/>
  <c r="AF58" i="4" s="1"/>
  <c r="AC58" i="4"/>
  <c r="AD58" i="4" s="1"/>
  <c r="O58" i="4"/>
  <c r="O58" i="4" a="1"/>
  <c r="N58" i="4"/>
  <c r="N58" i="4" a="1"/>
  <c r="M58" i="4"/>
  <c r="M58" i="4" a="1"/>
  <c r="L58" i="4"/>
  <c r="L58" i="4" a="1"/>
  <c r="K58" i="4"/>
  <c r="K58" i="4" a="1"/>
  <c r="J58" i="4"/>
  <c r="J58" i="4" a="1"/>
  <c r="I58" i="4"/>
  <c r="I58" i="4" a="1"/>
  <c r="H58" i="4"/>
  <c r="P58" i="4" s="1"/>
  <c r="G58" i="4"/>
  <c r="AE57" i="4" a="1"/>
  <c r="AE57" i="4" s="1"/>
  <c r="AF57" i="4" s="1"/>
  <c r="AC57" i="4"/>
  <c r="AD57" i="4" s="1"/>
  <c r="O57" i="4"/>
  <c r="O57" i="4" a="1"/>
  <c r="N57" i="4"/>
  <c r="N57" i="4" a="1"/>
  <c r="M57" i="4"/>
  <c r="M57" i="4" a="1"/>
  <c r="L57" i="4"/>
  <c r="L57" i="4" a="1"/>
  <c r="K57" i="4"/>
  <c r="K57" i="4" a="1"/>
  <c r="J57" i="4"/>
  <c r="J57" i="4" a="1"/>
  <c r="I57" i="4"/>
  <c r="I57" i="4" a="1"/>
  <c r="H57" i="4"/>
  <c r="P57" i="4" s="1"/>
  <c r="G57" i="4"/>
  <c r="AE56" i="4" a="1"/>
  <c r="AE56" i="4" s="1"/>
  <c r="AF56" i="4" s="1"/>
  <c r="AC56" i="4"/>
  <c r="AD56" i="4" s="1"/>
  <c r="O56" i="4"/>
  <c r="O56" i="4" a="1"/>
  <c r="N56" i="4"/>
  <c r="N56" i="4" a="1"/>
  <c r="M56" i="4"/>
  <c r="M56" i="4" a="1"/>
  <c r="L56" i="4"/>
  <c r="L56" i="4" a="1"/>
  <c r="K56" i="4"/>
  <c r="K56" i="4" a="1"/>
  <c r="J56" i="4"/>
  <c r="J56" i="4" a="1"/>
  <c r="I56" i="4"/>
  <c r="I56" i="4" a="1"/>
  <c r="H56" i="4"/>
  <c r="P56" i="4" s="1"/>
  <c r="G56" i="4"/>
  <c r="AE55" i="4" a="1"/>
  <c r="AE55" i="4" s="1"/>
  <c r="AF55" i="4" s="1"/>
  <c r="AC55" i="4"/>
  <c r="AD55" i="4" s="1"/>
  <c r="O55" i="4"/>
  <c r="O55" i="4" a="1"/>
  <c r="N55" i="4"/>
  <c r="N55" i="4" a="1"/>
  <c r="M55" i="4"/>
  <c r="M55" i="4" a="1"/>
  <c r="L55" i="4"/>
  <c r="L55" i="4" a="1"/>
  <c r="K55" i="4"/>
  <c r="K55" i="4" a="1"/>
  <c r="J55" i="4"/>
  <c r="J55" i="4" a="1"/>
  <c r="I55" i="4"/>
  <c r="I55" i="4" a="1"/>
  <c r="H55" i="4"/>
  <c r="P55" i="4" s="1"/>
  <c r="G55" i="4"/>
  <c r="AE54" i="4" a="1"/>
  <c r="AE54" i="4" s="1"/>
  <c r="AF54" i="4" s="1"/>
  <c r="AC54" i="4"/>
  <c r="AD54" i="4" s="1"/>
  <c r="O54" i="4"/>
  <c r="O54" i="4" a="1"/>
  <c r="N54" i="4"/>
  <c r="N54" i="4" a="1"/>
  <c r="M54" i="4"/>
  <c r="M54" i="4" a="1"/>
  <c r="L54" i="4"/>
  <c r="L54" i="4" a="1"/>
  <c r="K54" i="4"/>
  <c r="K54" i="4" a="1"/>
  <c r="J54" i="4"/>
  <c r="J54" i="4" a="1"/>
  <c r="I54" i="4"/>
  <c r="I54" i="4" a="1"/>
  <c r="H54" i="4"/>
  <c r="P54" i="4" s="1"/>
  <c r="G54" i="4"/>
  <c r="AE53" i="4" a="1"/>
  <c r="AE53" i="4" s="1"/>
  <c r="AF53" i="4" s="1"/>
  <c r="AC53" i="4"/>
  <c r="AD53" i="4" s="1"/>
  <c r="O53" i="4"/>
  <c r="O53" i="4" a="1"/>
  <c r="N53" i="4"/>
  <c r="N53" i="4" a="1"/>
  <c r="M53" i="4"/>
  <c r="M53" i="4" a="1"/>
  <c r="L53" i="4"/>
  <c r="L53" i="4" a="1"/>
  <c r="K53" i="4"/>
  <c r="K53" i="4" a="1"/>
  <c r="J53" i="4"/>
  <c r="J53" i="4" a="1"/>
  <c r="I53" i="4"/>
  <c r="I53" i="4" a="1"/>
  <c r="H53" i="4"/>
  <c r="P53" i="4" s="1"/>
  <c r="G53" i="4"/>
  <c r="AE52" i="4" a="1"/>
  <c r="AE52" i="4" s="1"/>
  <c r="AF52" i="4" s="1"/>
  <c r="AC52" i="4"/>
  <c r="AD52" i="4" s="1"/>
  <c r="O52" i="4"/>
  <c r="O52" i="4" a="1"/>
  <c r="N52" i="4"/>
  <c r="N52" i="4" a="1"/>
  <c r="M52" i="4"/>
  <c r="M52" i="4" a="1"/>
  <c r="L52" i="4"/>
  <c r="L52" i="4" a="1"/>
  <c r="K52" i="4"/>
  <c r="K52" i="4" a="1"/>
  <c r="J52" i="4"/>
  <c r="J52" i="4" a="1"/>
  <c r="I52" i="4"/>
  <c r="I52" i="4" a="1"/>
  <c r="H52" i="4"/>
  <c r="P52" i="4" s="1"/>
  <c r="G52" i="4"/>
  <c r="AE51" i="4" a="1"/>
  <c r="AE51" i="4" s="1"/>
  <c r="AF51" i="4" s="1"/>
  <c r="AC51" i="4"/>
  <c r="AD51" i="4" s="1"/>
  <c r="O51" i="4"/>
  <c r="O51" i="4" a="1"/>
  <c r="N51" i="4"/>
  <c r="N51" i="4" a="1"/>
  <c r="M51" i="4"/>
  <c r="M51" i="4" a="1"/>
  <c r="L51" i="4"/>
  <c r="L51" i="4" a="1"/>
  <c r="K51" i="4"/>
  <c r="K51" i="4" a="1"/>
  <c r="J51" i="4"/>
  <c r="J51" i="4" a="1"/>
  <c r="I51" i="4"/>
  <c r="I51" i="4" a="1"/>
  <c r="H51" i="4"/>
  <c r="P51" i="4" s="1"/>
  <c r="G51" i="4"/>
  <c r="AE50" i="4" a="1"/>
  <c r="AE50" i="4" s="1"/>
  <c r="AF50" i="4" s="1"/>
  <c r="AC50" i="4"/>
  <c r="AD50" i="4" s="1"/>
  <c r="O50" i="4"/>
  <c r="O50" i="4" a="1"/>
  <c r="N50" i="4"/>
  <c r="N50" i="4" a="1"/>
  <c r="M50" i="4"/>
  <c r="M50" i="4" a="1"/>
  <c r="L50" i="4"/>
  <c r="L50" i="4" a="1"/>
  <c r="K50" i="4"/>
  <c r="K50" i="4" a="1"/>
  <c r="J50" i="4"/>
  <c r="J50" i="4" a="1"/>
  <c r="I50" i="4"/>
  <c r="I50" i="4" a="1"/>
  <c r="H50" i="4"/>
  <c r="P50" i="4" s="1"/>
  <c r="G50" i="4"/>
  <c r="AE49" i="4" a="1"/>
  <c r="AE49" i="4" s="1"/>
  <c r="AF49" i="4" s="1"/>
  <c r="AC49" i="4"/>
  <c r="AD49" i="4" s="1"/>
  <c r="O49" i="4"/>
  <c r="O49" i="4" a="1"/>
  <c r="N49" i="4"/>
  <c r="N49" i="4" a="1"/>
  <c r="M49" i="4"/>
  <c r="M49" i="4" a="1"/>
  <c r="L49" i="4"/>
  <c r="L49" i="4" a="1"/>
  <c r="K49" i="4"/>
  <c r="K49" i="4" a="1"/>
  <c r="J49" i="4"/>
  <c r="J49" i="4" a="1"/>
  <c r="I49" i="4"/>
  <c r="I49" i="4" a="1"/>
  <c r="H49" i="4"/>
  <c r="P49" i="4" s="1"/>
  <c r="G49" i="4"/>
  <c r="AE48" i="4" a="1"/>
  <c r="AE48" i="4" s="1"/>
  <c r="AF48" i="4" s="1"/>
  <c r="AC48" i="4"/>
  <c r="AD48" i="4" s="1"/>
  <c r="O48" i="4"/>
  <c r="O48" i="4" a="1"/>
  <c r="N48" i="4"/>
  <c r="N48" i="4" a="1"/>
  <c r="M48" i="4"/>
  <c r="M48" i="4" a="1"/>
  <c r="L48" i="4"/>
  <c r="L48" i="4" a="1"/>
  <c r="K48" i="4"/>
  <c r="K48" i="4" a="1"/>
  <c r="J48" i="4"/>
  <c r="J48" i="4" a="1"/>
  <c r="I48" i="4"/>
  <c r="I48" i="4" a="1"/>
  <c r="H48" i="4"/>
  <c r="P48" i="4" s="1"/>
  <c r="G48" i="4"/>
  <c r="AE47" i="4" a="1"/>
  <c r="AE47" i="4" s="1"/>
  <c r="AF47" i="4" s="1"/>
  <c r="AC47" i="4"/>
  <c r="AD47" i="4" s="1"/>
  <c r="O47" i="4"/>
  <c r="O47" i="4" a="1"/>
  <c r="N47" i="4"/>
  <c r="N47" i="4" a="1"/>
  <c r="M47" i="4"/>
  <c r="M47" i="4" a="1"/>
  <c r="L47" i="4"/>
  <c r="L47" i="4" a="1"/>
  <c r="K47" i="4"/>
  <c r="K47" i="4" a="1"/>
  <c r="J47" i="4"/>
  <c r="J47" i="4" a="1"/>
  <c r="I47" i="4"/>
  <c r="I47" i="4" a="1"/>
  <c r="H47" i="4"/>
  <c r="P47" i="4" s="1"/>
  <c r="G47" i="4"/>
  <c r="AE46" i="4" a="1"/>
  <c r="AE46" i="4" s="1"/>
  <c r="AF46" i="4" s="1"/>
  <c r="AC46" i="4"/>
  <c r="AD46" i="4" s="1"/>
  <c r="O46" i="4"/>
  <c r="O46" i="4" a="1"/>
  <c r="N46" i="4"/>
  <c r="N46" i="4" a="1"/>
  <c r="M46" i="4"/>
  <c r="M46" i="4" a="1"/>
  <c r="L46" i="4"/>
  <c r="L46" i="4" a="1"/>
  <c r="K46" i="4"/>
  <c r="K46" i="4" a="1"/>
  <c r="J46" i="4"/>
  <c r="J46" i="4" a="1"/>
  <c r="I46" i="4"/>
  <c r="I46" i="4" a="1"/>
  <c r="H46" i="4"/>
  <c r="P46" i="4" s="1"/>
  <c r="G46" i="4"/>
  <c r="AE45" i="4" a="1"/>
  <c r="AE45" i="4" s="1"/>
  <c r="AF45" i="4" s="1"/>
  <c r="AC45" i="4"/>
  <c r="AD45" i="4" s="1"/>
  <c r="O45" i="4"/>
  <c r="O45" i="4" a="1"/>
  <c r="N45" i="4"/>
  <c r="N45" i="4" a="1"/>
  <c r="M45" i="4"/>
  <c r="M45" i="4" a="1"/>
  <c r="L45" i="4"/>
  <c r="L45" i="4" a="1"/>
  <c r="K45" i="4"/>
  <c r="K45" i="4" a="1"/>
  <c r="J45" i="4"/>
  <c r="J45" i="4" a="1"/>
  <c r="I45" i="4"/>
  <c r="I45" i="4" a="1"/>
  <c r="H45" i="4"/>
  <c r="P45" i="4" s="1"/>
  <c r="G45" i="4"/>
  <c r="AE44" i="4" a="1"/>
  <c r="AE44" i="4" s="1"/>
  <c r="AF44" i="4" s="1"/>
  <c r="AC44" i="4"/>
  <c r="AD44" i="4" s="1"/>
  <c r="O44" i="4"/>
  <c r="O44" i="4" a="1"/>
  <c r="N44" i="4"/>
  <c r="N44" i="4" a="1"/>
  <c r="M44" i="4"/>
  <c r="M44" i="4" a="1"/>
  <c r="L44" i="4"/>
  <c r="L44" i="4" a="1"/>
  <c r="K44" i="4"/>
  <c r="K44" i="4" a="1"/>
  <c r="J44" i="4"/>
  <c r="J44" i="4" a="1"/>
  <c r="I44" i="4"/>
  <c r="I44" i="4" a="1"/>
  <c r="H44" i="4"/>
  <c r="P44" i="4" s="1"/>
  <c r="G44" i="4"/>
  <c r="AE43" i="4" a="1"/>
  <c r="AE43" i="4" s="1"/>
  <c r="AF43" i="4" s="1"/>
  <c r="AC43" i="4"/>
  <c r="AD43" i="4" s="1"/>
  <c r="O43" i="4"/>
  <c r="O43" i="4" a="1"/>
  <c r="N43" i="4"/>
  <c r="N43" i="4" a="1"/>
  <c r="M43" i="4"/>
  <c r="M43" i="4" a="1"/>
  <c r="L43" i="4"/>
  <c r="L43" i="4" a="1"/>
  <c r="K43" i="4"/>
  <c r="K43" i="4" a="1"/>
  <c r="J43" i="4"/>
  <c r="J43" i="4" a="1"/>
  <c r="I43" i="4"/>
  <c r="I43" i="4" a="1"/>
  <c r="H43" i="4"/>
  <c r="P43" i="4" s="1"/>
  <c r="G43" i="4"/>
  <c r="AE42" i="4" a="1"/>
  <c r="AE42" i="4" s="1"/>
  <c r="AF42" i="4" s="1"/>
  <c r="AC42" i="4"/>
  <c r="AD42" i="4" s="1"/>
  <c r="O42" i="4"/>
  <c r="O42" i="4" a="1"/>
  <c r="N42" i="4"/>
  <c r="N42" i="4" a="1"/>
  <c r="M42" i="4"/>
  <c r="M42" i="4" a="1"/>
  <c r="L42" i="4"/>
  <c r="L42" i="4" a="1"/>
  <c r="K42" i="4"/>
  <c r="K42" i="4" a="1"/>
  <c r="J42" i="4"/>
  <c r="J42" i="4" a="1"/>
  <c r="I42" i="4"/>
  <c r="I42" i="4" a="1"/>
  <c r="H42" i="4"/>
  <c r="P42" i="4" s="1"/>
  <c r="G42" i="4"/>
  <c r="AE41" i="4" a="1"/>
  <c r="AE41" i="4" s="1"/>
  <c r="AF41" i="4" s="1"/>
  <c r="AC41" i="4"/>
  <c r="AD41" i="4" s="1"/>
  <c r="O41" i="4"/>
  <c r="O41" i="4" a="1"/>
  <c r="N41" i="4"/>
  <c r="N41" i="4" a="1"/>
  <c r="M41" i="4"/>
  <c r="M41" i="4" a="1"/>
  <c r="L41" i="4"/>
  <c r="L41" i="4" a="1"/>
  <c r="K41" i="4"/>
  <c r="K41" i="4" a="1"/>
  <c r="J41" i="4"/>
  <c r="J41" i="4" a="1"/>
  <c r="I41" i="4"/>
  <c r="I41" i="4" a="1"/>
  <c r="H41" i="4"/>
  <c r="P41" i="4" s="1"/>
  <c r="G41" i="4"/>
  <c r="AE40" i="4" a="1"/>
  <c r="AE40" i="4" s="1"/>
  <c r="AF40" i="4" s="1"/>
  <c r="AC40" i="4"/>
  <c r="AD40" i="4" s="1"/>
  <c r="O40" i="4"/>
  <c r="O40" i="4" a="1"/>
  <c r="N40" i="4"/>
  <c r="N40" i="4" a="1"/>
  <c r="M40" i="4"/>
  <c r="M40" i="4" a="1"/>
  <c r="L40" i="4"/>
  <c r="L40" i="4" a="1"/>
  <c r="K40" i="4"/>
  <c r="K40" i="4" a="1"/>
  <c r="J40" i="4"/>
  <c r="J40" i="4" a="1"/>
  <c r="I40" i="4"/>
  <c r="I40" i="4" a="1"/>
  <c r="H40" i="4"/>
  <c r="P40" i="4" s="1"/>
  <c r="G40" i="4"/>
  <c r="AE39" i="4" a="1"/>
  <c r="AE39" i="4" s="1"/>
  <c r="AF39" i="4" s="1"/>
  <c r="AC39" i="4"/>
  <c r="AD39" i="4" s="1"/>
  <c r="O39" i="4"/>
  <c r="O39" i="4" a="1"/>
  <c r="N39" i="4"/>
  <c r="N39" i="4" a="1"/>
  <c r="M39" i="4"/>
  <c r="M39" i="4" a="1"/>
  <c r="L39" i="4"/>
  <c r="L39" i="4" a="1"/>
  <c r="K39" i="4"/>
  <c r="K39" i="4" a="1"/>
  <c r="J39" i="4"/>
  <c r="J39" i="4" a="1"/>
  <c r="I39" i="4"/>
  <c r="I39" i="4" a="1"/>
  <c r="H39" i="4"/>
  <c r="P39" i="4" s="1"/>
  <c r="G39" i="4"/>
  <c r="AE38" i="4" a="1"/>
  <c r="AE38" i="4" s="1"/>
  <c r="AF38" i="4" s="1"/>
  <c r="AC38" i="4"/>
  <c r="AD38" i="4" s="1"/>
  <c r="O38" i="4"/>
  <c r="O38" i="4" a="1"/>
  <c r="N38" i="4"/>
  <c r="N38" i="4" a="1"/>
  <c r="M38" i="4"/>
  <c r="M38" i="4" a="1"/>
  <c r="L38" i="4"/>
  <c r="L38" i="4" a="1"/>
  <c r="K38" i="4"/>
  <c r="K38" i="4" a="1"/>
  <c r="J38" i="4"/>
  <c r="J38" i="4" a="1"/>
  <c r="I38" i="4"/>
  <c r="I38" i="4" a="1"/>
  <c r="H38" i="4"/>
  <c r="P38" i="4" s="1"/>
  <c r="G38" i="4"/>
  <c r="AE37" i="4" a="1"/>
  <c r="AE37" i="4" s="1"/>
  <c r="AF37" i="4" s="1"/>
  <c r="AC37" i="4"/>
  <c r="AD37" i="4" s="1"/>
  <c r="O37" i="4"/>
  <c r="O37" i="4" a="1"/>
  <c r="N37" i="4"/>
  <c r="N37" i="4" a="1"/>
  <c r="M37" i="4"/>
  <c r="M37" i="4" a="1"/>
  <c r="L37" i="4"/>
  <c r="L37" i="4" a="1"/>
  <c r="K37" i="4"/>
  <c r="K37" i="4" a="1"/>
  <c r="J37" i="4"/>
  <c r="J37" i="4" a="1"/>
  <c r="I37" i="4"/>
  <c r="I37" i="4" a="1"/>
  <c r="H37" i="4"/>
  <c r="P37" i="4" s="1"/>
  <c r="G37" i="4"/>
  <c r="AE36" i="4" a="1"/>
  <c r="AE36" i="4" s="1"/>
  <c r="AF36" i="4" s="1"/>
  <c r="AC36" i="4"/>
  <c r="AD36" i="4" s="1"/>
  <c r="O36" i="4"/>
  <c r="O36" i="4" a="1"/>
  <c r="N36" i="4"/>
  <c r="N36" i="4" a="1"/>
  <c r="M36" i="4"/>
  <c r="M36" i="4" a="1"/>
  <c r="L36" i="4"/>
  <c r="L36" i="4" a="1"/>
  <c r="K36" i="4"/>
  <c r="K36" i="4" a="1"/>
  <c r="J36" i="4"/>
  <c r="J36" i="4" a="1"/>
  <c r="I36" i="4"/>
  <c r="I36" i="4" a="1"/>
  <c r="H36" i="4"/>
  <c r="P36" i="4" s="1"/>
  <c r="G36" i="4"/>
  <c r="AE35" i="4" a="1"/>
  <c r="AE35" i="4" s="1"/>
  <c r="AF35" i="4" s="1"/>
  <c r="AC35" i="4"/>
  <c r="AD35" i="4" s="1"/>
  <c r="O35" i="4"/>
  <c r="O35" i="4" a="1"/>
  <c r="N35" i="4"/>
  <c r="N35" i="4" a="1"/>
  <c r="M35" i="4"/>
  <c r="M35" i="4" a="1"/>
  <c r="L35" i="4"/>
  <c r="L35" i="4" a="1"/>
  <c r="K35" i="4"/>
  <c r="K35" i="4" a="1"/>
  <c r="J35" i="4"/>
  <c r="J35" i="4" a="1"/>
  <c r="I35" i="4"/>
  <c r="I35" i="4" a="1"/>
  <c r="H35" i="4"/>
  <c r="P35" i="4" s="1"/>
  <c r="G35" i="4"/>
  <c r="AE34" i="4" a="1"/>
  <c r="AE34" i="4" s="1"/>
  <c r="AF34" i="4" s="1"/>
  <c r="AC34" i="4"/>
  <c r="AD34" i="4" s="1"/>
  <c r="O34" i="4"/>
  <c r="O34" i="4" a="1"/>
  <c r="N34" i="4"/>
  <c r="N34" i="4" a="1"/>
  <c r="M34" i="4"/>
  <c r="M34" i="4" a="1"/>
  <c r="L34" i="4"/>
  <c r="L34" i="4" a="1"/>
  <c r="K34" i="4"/>
  <c r="K34" i="4" a="1"/>
  <c r="J34" i="4"/>
  <c r="J34" i="4" a="1"/>
  <c r="I34" i="4"/>
  <c r="I34" i="4" a="1"/>
  <c r="H34" i="4"/>
  <c r="P34" i="4" s="1"/>
  <c r="G34" i="4"/>
  <c r="AE33" i="4" a="1"/>
  <c r="AE33" i="4" s="1"/>
  <c r="AF33" i="4" s="1"/>
  <c r="AC33" i="4"/>
  <c r="AD33" i="4" s="1"/>
  <c r="O33" i="4"/>
  <c r="O33" i="4" a="1"/>
  <c r="N33" i="4"/>
  <c r="N33" i="4" a="1"/>
  <c r="M33" i="4"/>
  <c r="M33" i="4" a="1"/>
  <c r="L33" i="4"/>
  <c r="L33" i="4" a="1"/>
  <c r="K33" i="4"/>
  <c r="K33" i="4" a="1"/>
  <c r="J33" i="4"/>
  <c r="J33" i="4" a="1"/>
  <c r="I33" i="4"/>
  <c r="I33" i="4" a="1"/>
  <c r="H33" i="4"/>
  <c r="P33" i="4" s="1"/>
  <c r="G33" i="4"/>
  <c r="AE32" i="4" a="1"/>
  <c r="AE32" i="4" s="1"/>
  <c r="AF32" i="4" s="1"/>
  <c r="AC32" i="4"/>
  <c r="AD32" i="4" s="1"/>
  <c r="O32" i="4"/>
  <c r="O32" i="4" a="1"/>
  <c r="N32" i="4"/>
  <c r="N32" i="4" a="1"/>
  <c r="M32" i="4"/>
  <c r="M32" i="4" a="1"/>
  <c r="L32" i="4"/>
  <c r="L32" i="4" a="1"/>
  <c r="K32" i="4"/>
  <c r="K32" i="4" a="1"/>
  <c r="J32" i="4"/>
  <c r="J32" i="4" a="1"/>
  <c r="I32" i="4"/>
  <c r="I32" i="4" a="1"/>
  <c r="H32" i="4"/>
  <c r="P32" i="4" s="1"/>
  <c r="G32" i="4"/>
  <c r="AE31" i="4" a="1"/>
  <c r="AE31" i="4" s="1"/>
  <c r="AF31" i="4" s="1"/>
  <c r="AC31" i="4"/>
  <c r="AD31" i="4" s="1"/>
  <c r="O31" i="4"/>
  <c r="O31" i="4" a="1"/>
  <c r="N31" i="4"/>
  <c r="N31" i="4" a="1"/>
  <c r="M31" i="4"/>
  <c r="M31" i="4" a="1"/>
  <c r="L31" i="4"/>
  <c r="L31" i="4" a="1"/>
  <c r="K31" i="4"/>
  <c r="K31" i="4" a="1"/>
  <c r="J31" i="4"/>
  <c r="J31" i="4" a="1"/>
  <c r="I31" i="4"/>
  <c r="I31" i="4" a="1"/>
  <c r="H31" i="4"/>
  <c r="P31" i="4" s="1"/>
  <c r="G31" i="4"/>
  <c r="AE30" i="4" a="1"/>
  <c r="AE30" i="4" s="1"/>
  <c r="AF30" i="4" s="1"/>
  <c r="AC30" i="4"/>
  <c r="AD30" i="4" s="1"/>
  <c r="O30" i="4"/>
  <c r="O30" i="4" a="1"/>
  <c r="N30" i="4"/>
  <c r="N30" i="4" a="1"/>
  <c r="M30" i="4"/>
  <c r="M30" i="4" a="1"/>
  <c r="L30" i="4"/>
  <c r="L30" i="4" a="1"/>
  <c r="K30" i="4"/>
  <c r="K30" i="4" a="1"/>
  <c r="J30" i="4"/>
  <c r="J30" i="4" a="1"/>
  <c r="I30" i="4"/>
  <c r="I30" i="4" a="1"/>
  <c r="H30" i="4"/>
  <c r="P30" i="4" s="1"/>
  <c r="G30" i="4"/>
  <c r="AE29" i="4" a="1"/>
  <c r="AE29" i="4" s="1"/>
  <c r="AF29" i="4" s="1"/>
  <c r="AC29" i="4"/>
  <c r="AD29" i="4" s="1"/>
  <c r="O29" i="4"/>
  <c r="O29" i="4" a="1"/>
  <c r="N29" i="4"/>
  <c r="N29" i="4" a="1"/>
  <c r="M29" i="4"/>
  <c r="M29" i="4" a="1"/>
  <c r="L29" i="4"/>
  <c r="L29" i="4" a="1"/>
  <c r="K29" i="4"/>
  <c r="K29" i="4" a="1"/>
  <c r="J29" i="4"/>
  <c r="J29" i="4" a="1"/>
  <c r="I29" i="4"/>
  <c r="I29" i="4" a="1"/>
  <c r="H29" i="4"/>
  <c r="P29" i="4" s="1"/>
  <c r="G29" i="4"/>
  <c r="AE28" i="4" a="1"/>
  <c r="AE28" i="4" s="1"/>
  <c r="AF28" i="4" s="1"/>
  <c r="AC28" i="4"/>
  <c r="AD28" i="4" s="1"/>
  <c r="O28" i="4"/>
  <c r="O28" i="4" a="1"/>
  <c r="N28" i="4"/>
  <c r="N28" i="4" a="1"/>
  <c r="M28" i="4"/>
  <c r="M28" i="4" a="1"/>
  <c r="L28" i="4"/>
  <c r="L28" i="4" a="1"/>
  <c r="K28" i="4"/>
  <c r="K28" i="4" a="1"/>
  <c r="J28" i="4"/>
  <c r="J28" i="4" a="1"/>
  <c r="I28" i="4"/>
  <c r="I28" i="4" a="1"/>
  <c r="H28" i="4"/>
  <c r="P28" i="4" s="1"/>
  <c r="G28" i="4"/>
  <c r="AE27" i="4" a="1"/>
  <c r="AE27" i="4" s="1"/>
  <c r="AF27" i="4" s="1"/>
  <c r="AC27" i="4"/>
  <c r="AD27" i="4" s="1"/>
  <c r="O27" i="4"/>
  <c r="O27" i="4" a="1"/>
  <c r="N27" i="4"/>
  <c r="N27" i="4" a="1"/>
  <c r="M27" i="4"/>
  <c r="M27" i="4" a="1"/>
  <c r="L27" i="4"/>
  <c r="L27" i="4" a="1"/>
  <c r="K27" i="4"/>
  <c r="K27" i="4" a="1"/>
  <c r="J27" i="4"/>
  <c r="J27" i="4" a="1"/>
  <c r="I27" i="4"/>
  <c r="I27" i="4" a="1"/>
  <c r="H27" i="4"/>
  <c r="P27" i="4" s="1"/>
  <c r="G27" i="4"/>
  <c r="AE26" i="4" a="1"/>
  <c r="AE26" i="4" s="1"/>
  <c r="AF26" i="4" s="1"/>
  <c r="AC26" i="4"/>
  <c r="AD26" i="4" s="1"/>
  <c r="O26" i="4"/>
  <c r="O26" i="4" a="1"/>
  <c r="N26" i="4"/>
  <c r="N26" i="4" a="1"/>
  <c r="M26" i="4"/>
  <c r="M26" i="4" a="1"/>
  <c r="L26" i="4"/>
  <c r="L26" i="4" a="1"/>
  <c r="K26" i="4"/>
  <c r="K26" i="4" a="1"/>
  <c r="J26" i="4"/>
  <c r="J26" i="4" a="1"/>
  <c r="I26" i="4"/>
  <c r="I26" i="4" a="1"/>
  <c r="H26" i="4"/>
  <c r="P26" i="4" s="1"/>
  <c r="G26" i="4"/>
  <c r="AE25" i="4" a="1"/>
  <c r="AE25" i="4" s="1"/>
  <c r="AF25" i="4" s="1"/>
  <c r="AC25" i="4"/>
  <c r="AD25" i="4" s="1"/>
  <c r="O25" i="4"/>
  <c r="O25" i="4" a="1"/>
  <c r="N25" i="4"/>
  <c r="N25" i="4" a="1"/>
  <c r="M25" i="4"/>
  <c r="M25" i="4" a="1"/>
  <c r="L25" i="4"/>
  <c r="L25" i="4" a="1"/>
  <c r="K25" i="4"/>
  <c r="K25" i="4" a="1"/>
  <c r="J25" i="4"/>
  <c r="J25" i="4" a="1"/>
  <c r="I25" i="4"/>
  <c r="I25" i="4" a="1"/>
  <c r="H25" i="4"/>
  <c r="P25" i="4" s="1"/>
  <c r="G25" i="4"/>
  <c r="AE24" i="4" a="1"/>
  <c r="AE24" i="4" s="1"/>
  <c r="AF24" i="4" s="1"/>
  <c r="AC24" i="4"/>
  <c r="AD24" i="4" s="1"/>
  <c r="O24" i="4"/>
  <c r="O24" i="4" a="1"/>
  <c r="N24" i="4"/>
  <c r="N24" i="4" a="1"/>
  <c r="M24" i="4"/>
  <c r="M24" i="4" a="1"/>
  <c r="L24" i="4"/>
  <c r="L24" i="4" a="1"/>
  <c r="K24" i="4"/>
  <c r="K24" i="4" a="1"/>
  <c r="J24" i="4"/>
  <c r="J24" i="4" a="1"/>
  <c r="I24" i="4"/>
  <c r="I24" i="4" a="1"/>
  <c r="H24" i="4"/>
  <c r="P24" i="4" s="1"/>
  <c r="G24" i="4"/>
  <c r="AE23" i="4" a="1"/>
  <c r="AE23" i="4" s="1"/>
  <c r="AF23" i="4" s="1"/>
  <c r="AC23" i="4"/>
  <c r="AD23" i="4" s="1"/>
  <c r="O23" i="4"/>
  <c r="O23" i="4" a="1"/>
  <c r="N23" i="4"/>
  <c r="N23" i="4" a="1"/>
  <c r="M23" i="4"/>
  <c r="M23" i="4" a="1"/>
  <c r="L23" i="4"/>
  <c r="L23" i="4" a="1"/>
  <c r="K23" i="4"/>
  <c r="K23" i="4" a="1"/>
  <c r="J23" i="4"/>
  <c r="J23" i="4" a="1"/>
  <c r="I23" i="4"/>
  <c r="I23" i="4" a="1"/>
  <c r="H23" i="4"/>
  <c r="P23" i="4" s="1"/>
  <c r="G23" i="4"/>
  <c r="AE22" i="4" a="1"/>
  <c r="AE22" i="4" s="1"/>
  <c r="AF22" i="4" s="1"/>
  <c r="AC22" i="4"/>
  <c r="AD22" i="4" s="1"/>
  <c r="O22" i="4"/>
  <c r="O22" i="4" a="1"/>
  <c r="N22" i="4"/>
  <c r="N22" i="4" a="1"/>
  <c r="M22" i="4"/>
  <c r="M22" i="4" a="1"/>
  <c r="L22" i="4"/>
  <c r="L22" i="4" a="1"/>
  <c r="K22" i="4"/>
  <c r="K22" i="4" a="1"/>
  <c r="J22" i="4"/>
  <c r="J22" i="4" a="1"/>
  <c r="I22" i="4"/>
  <c r="I22" i="4" a="1"/>
  <c r="H22" i="4"/>
  <c r="P22" i="4" s="1"/>
  <c r="G22" i="4"/>
  <c r="AE21" i="4" a="1"/>
  <c r="AE21" i="4" s="1"/>
  <c r="AF21" i="4" s="1"/>
  <c r="AC21" i="4"/>
  <c r="AD21" i="4" s="1"/>
  <c r="O21" i="4"/>
  <c r="O21" i="4" a="1"/>
  <c r="N21" i="4"/>
  <c r="N21" i="4" a="1"/>
  <c r="M21" i="4"/>
  <c r="M21" i="4" a="1"/>
  <c r="L21" i="4"/>
  <c r="L21" i="4" a="1"/>
  <c r="K21" i="4"/>
  <c r="K21" i="4" a="1"/>
  <c r="J21" i="4"/>
  <c r="J21" i="4" a="1"/>
  <c r="I21" i="4"/>
  <c r="I21" i="4" a="1"/>
  <c r="H21" i="4"/>
  <c r="P21" i="4" s="1"/>
  <c r="G21" i="4"/>
  <c r="AE20" i="4" a="1"/>
  <c r="AE20" i="4" s="1"/>
  <c r="AF20" i="4" s="1"/>
  <c r="AC20" i="4"/>
  <c r="AD20" i="4" s="1"/>
  <c r="O20" i="4"/>
  <c r="O20" i="4" a="1"/>
  <c r="N20" i="4"/>
  <c r="N20" i="4" a="1"/>
  <c r="M20" i="4"/>
  <c r="M20" i="4" a="1"/>
  <c r="L20" i="4"/>
  <c r="L20" i="4" a="1"/>
  <c r="K20" i="4"/>
  <c r="K20" i="4" a="1"/>
  <c r="J20" i="4"/>
  <c r="J20" i="4" a="1"/>
  <c r="I20" i="4"/>
  <c r="I20" i="4" a="1"/>
  <c r="H20" i="4"/>
  <c r="P20" i="4" s="1"/>
  <c r="G20" i="4"/>
  <c r="AE19" i="4" a="1"/>
  <c r="AE19" i="4" s="1"/>
  <c r="AF19" i="4" s="1"/>
  <c r="AC19" i="4"/>
  <c r="AD19" i="4" s="1"/>
  <c r="O19" i="4"/>
  <c r="O19" i="4" a="1"/>
  <c r="N19" i="4"/>
  <c r="N19" i="4" a="1"/>
  <c r="M19" i="4"/>
  <c r="M19" i="4" a="1"/>
  <c r="L19" i="4"/>
  <c r="L19" i="4" a="1"/>
  <c r="K19" i="4"/>
  <c r="K19" i="4" a="1"/>
  <c r="J19" i="4"/>
  <c r="J19" i="4" a="1"/>
  <c r="I19" i="4"/>
  <c r="I19" i="4" a="1"/>
  <c r="H19" i="4"/>
  <c r="P19" i="4" s="1"/>
  <c r="G19" i="4"/>
  <c r="AE18" i="4" a="1"/>
  <c r="AE18" i="4" s="1"/>
  <c r="AF18" i="4" s="1"/>
  <c r="AC18" i="4"/>
  <c r="AD18" i="4" s="1"/>
  <c r="O18" i="4"/>
  <c r="O18" i="4" a="1"/>
  <c r="N18" i="4"/>
  <c r="N18" i="4" a="1"/>
  <c r="M18" i="4"/>
  <c r="M18" i="4" a="1"/>
  <c r="L18" i="4"/>
  <c r="L18" i="4" a="1"/>
  <c r="K18" i="4"/>
  <c r="K18" i="4" a="1"/>
  <c r="J18" i="4"/>
  <c r="J18" i="4" a="1"/>
  <c r="I18" i="4"/>
  <c r="I18" i="4" a="1"/>
  <c r="H18" i="4"/>
  <c r="P18" i="4" s="1"/>
  <c r="G18" i="4"/>
  <c r="AE17" i="4" a="1"/>
  <c r="AE17" i="4" s="1"/>
  <c r="AF17" i="4" s="1"/>
  <c r="AC17" i="4"/>
  <c r="AD17" i="4" s="1"/>
  <c r="O17" i="4"/>
  <c r="O17" i="4" a="1"/>
  <c r="N17" i="4"/>
  <c r="N17" i="4" a="1"/>
  <c r="M17" i="4"/>
  <c r="M17" i="4" a="1"/>
  <c r="L17" i="4"/>
  <c r="L17" i="4" a="1"/>
  <c r="K17" i="4"/>
  <c r="K17" i="4" a="1"/>
  <c r="J17" i="4"/>
  <c r="J17" i="4" a="1"/>
  <c r="I17" i="4"/>
  <c r="I17" i="4" a="1"/>
  <c r="H17" i="4"/>
  <c r="P17" i="4" s="1"/>
  <c r="G17" i="4"/>
  <c r="AE16" i="4" a="1"/>
  <c r="AE16" i="4" s="1"/>
  <c r="AF16" i="4" s="1"/>
  <c r="AC16" i="4"/>
  <c r="AD16" i="4" s="1"/>
  <c r="O16" i="4"/>
  <c r="O16" i="4" a="1"/>
  <c r="N16" i="4"/>
  <c r="N16" i="4" a="1"/>
  <c r="M16" i="4"/>
  <c r="M16" i="4" a="1"/>
  <c r="L16" i="4"/>
  <c r="L16" i="4" a="1"/>
  <c r="K16" i="4"/>
  <c r="K16" i="4" a="1"/>
  <c r="J16" i="4"/>
  <c r="J16" i="4" a="1"/>
  <c r="I16" i="4"/>
  <c r="I16" i="4" a="1"/>
  <c r="H16" i="4"/>
  <c r="P16" i="4" s="1"/>
  <c r="G16" i="4"/>
  <c r="AE15" i="4" a="1"/>
  <c r="AE15" i="4" s="1"/>
  <c r="AF15" i="4" s="1"/>
  <c r="AC15" i="4"/>
  <c r="AD15" i="4" s="1"/>
  <c r="O15" i="4"/>
  <c r="O15" i="4" a="1"/>
  <c r="N15" i="4"/>
  <c r="N15" i="4" a="1"/>
  <c r="M15" i="4"/>
  <c r="M15" i="4" a="1"/>
  <c r="L15" i="4"/>
  <c r="L15" i="4" a="1"/>
  <c r="K15" i="4"/>
  <c r="K15" i="4" a="1"/>
  <c r="J15" i="4"/>
  <c r="J15" i="4" a="1"/>
  <c r="I15" i="4"/>
  <c r="I15" i="4" a="1"/>
  <c r="H15" i="4"/>
  <c r="P15" i="4" s="1"/>
  <c r="G15" i="4"/>
  <c r="AE14" i="4" a="1"/>
  <c r="AE14" i="4" s="1"/>
  <c r="AF14" i="4" s="1"/>
  <c r="AC14" i="4"/>
  <c r="AD14" i="4" s="1"/>
  <c r="O14" i="4"/>
  <c r="O14" i="4" a="1"/>
  <c r="N14" i="4"/>
  <c r="N14" i="4" a="1"/>
  <c r="M14" i="4"/>
  <c r="M14" i="4" a="1"/>
  <c r="L14" i="4"/>
  <c r="L14" i="4" a="1"/>
  <c r="K14" i="4"/>
  <c r="K14" i="4" a="1"/>
  <c r="J14" i="4"/>
  <c r="J14" i="4" a="1"/>
  <c r="I14" i="4"/>
  <c r="I14" i="4" a="1"/>
  <c r="H14" i="4"/>
  <c r="P14" i="4" s="1"/>
  <c r="G14" i="4"/>
  <c r="AE13" i="4" a="1"/>
  <c r="AE13" i="4" s="1"/>
  <c r="AF13" i="4" s="1"/>
  <c r="AC13" i="4"/>
  <c r="AD13" i="4" s="1"/>
  <c r="O13" i="4"/>
  <c r="O13" i="4" a="1"/>
  <c r="N13" i="4"/>
  <c r="N13" i="4" a="1"/>
  <c r="M13" i="4"/>
  <c r="M13" i="4" a="1"/>
  <c r="L13" i="4"/>
  <c r="L13" i="4" a="1"/>
  <c r="K13" i="4"/>
  <c r="K13" i="4" a="1"/>
  <c r="J13" i="4"/>
  <c r="J13" i="4" a="1"/>
  <c r="I13" i="4"/>
  <c r="I13" i="4" a="1"/>
  <c r="H13" i="4"/>
  <c r="P13" i="4" s="1"/>
  <c r="G13" i="4"/>
  <c r="AE12" i="4" a="1"/>
  <c r="AE12" i="4" s="1"/>
  <c r="AF12" i="4" s="1"/>
  <c r="AC12" i="4"/>
  <c r="AD12" i="4" s="1"/>
  <c r="O12" i="4"/>
  <c r="O12" i="4" a="1"/>
  <c r="N12" i="4"/>
  <c r="N12" i="4" a="1"/>
  <c r="M12" i="4"/>
  <c r="M12" i="4" a="1"/>
  <c r="L12" i="4"/>
  <c r="L12" i="4" a="1"/>
  <c r="K12" i="4"/>
  <c r="K12" i="4" a="1"/>
  <c r="J12" i="4"/>
  <c r="J12" i="4" a="1"/>
  <c r="I12" i="4"/>
  <c r="I12" i="4" a="1"/>
  <c r="H12" i="4"/>
  <c r="P12" i="4" s="1"/>
  <c r="G12" i="4"/>
  <c r="AE11" i="4" a="1"/>
  <c r="AE11" i="4" s="1"/>
  <c r="AF11" i="4" s="1"/>
  <c r="AC11" i="4"/>
  <c r="AD11" i="4" s="1"/>
  <c r="O11" i="4"/>
  <c r="O11" i="4" a="1"/>
  <c r="N11" i="4"/>
  <c r="N11" i="4" a="1"/>
  <c r="M11" i="4"/>
  <c r="M11" i="4" a="1"/>
  <c r="L11" i="4"/>
  <c r="L11" i="4" a="1"/>
  <c r="K11" i="4"/>
  <c r="K11" i="4" a="1"/>
  <c r="J11" i="4"/>
  <c r="J11" i="4" a="1"/>
  <c r="I11" i="4"/>
  <c r="I11" i="4" a="1"/>
  <c r="H11" i="4"/>
  <c r="P11" i="4" s="1"/>
  <c r="G11" i="4"/>
  <c r="AE10" i="4" a="1"/>
  <c r="AE10" i="4" s="1"/>
  <c r="AF10" i="4" s="1"/>
  <c r="AC10" i="4"/>
  <c r="AD10" i="4" s="1"/>
  <c r="O10" i="4"/>
  <c r="O10" i="4" a="1"/>
  <c r="N10" i="4"/>
  <c r="N10" i="4" a="1"/>
  <c r="M10" i="4"/>
  <c r="M10" i="4" a="1"/>
  <c r="L10" i="4"/>
  <c r="L10" i="4" a="1"/>
  <c r="K10" i="4"/>
  <c r="K10" i="4" a="1"/>
  <c r="J10" i="4"/>
  <c r="J10" i="4" a="1"/>
  <c r="I10" i="4"/>
  <c r="I10" i="4" a="1"/>
  <c r="H10" i="4"/>
  <c r="P10" i="4" s="1"/>
  <c r="G10" i="4"/>
  <c r="AE9" i="4" a="1"/>
  <c r="AE9" i="4" s="1"/>
  <c r="AF9" i="4" s="1"/>
  <c r="AC9" i="4"/>
  <c r="AD9" i="4" s="1"/>
  <c r="O9" i="4"/>
  <c r="O9" i="4" a="1"/>
  <c r="N9" i="4"/>
  <c r="N9" i="4" a="1"/>
  <c r="M9" i="4"/>
  <c r="M9" i="4" a="1"/>
  <c r="L9" i="4"/>
  <c r="L9" i="4" a="1"/>
  <c r="K9" i="4"/>
  <c r="K9" i="4" a="1"/>
  <c r="J9" i="4"/>
  <c r="J9" i="4" a="1"/>
  <c r="I9" i="4"/>
  <c r="I9" i="4" a="1"/>
  <c r="H9" i="4"/>
  <c r="P9" i="4" s="1"/>
  <c r="G9" i="4"/>
  <c r="AE8" i="4" a="1"/>
  <c r="AE8" i="4" s="1"/>
  <c r="AF8" i="4" s="1"/>
  <c r="AC8" i="4"/>
  <c r="AD8" i="4" s="1"/>
  <c r="O8" i="4"/>
  <c r="O8" i="4" a="1"/>
  <c r="N8" i="4"/>
  <c r="N8" i="4" a="1"/>
  <c r="M8" i="4"/>
  <c r="M8" i="4" a="1"/>
  <c r="L8" i="4"/>
  <c r="L8" i="4" a="1"/>
  <c r="K8" i="4"/>
  <c r="K8" i="4" a="1"/>
  <c r="J8" i="4"/>
  <c r="J8" i="4" a="1"/>
  <c r="I8" i="4"/>
  <c r="I8" i="4" a="1"/>
  <c r="H8" i="4"/>
  <c r="P8" i="4" s="1"/>
  <c r="G8" i="4"/>
  <c r="AE7" i="4" a="1"/>
  <c r="AE7" i="4" s="1"/>
  <c r="AF7" i="4" s="1"/>
  <c r="AC7" i="4"/>
  <c r="AD7" i="4" s="1"/>
  <c r="O7" i="4"/>
  <c r="O7" i="4" a="1"/>
  <c r="N7" i="4"/>
  <c r="N7" i="4" a="1"/>
  <c r="M7" i="4"/>
  <c r="M7" i="4" a="1"/>
  <c r="L7" i="4"/>
  <c r="L7" i="4" a="1"/>
  <c r="K7" i="4"/>
  <c r="K7" i="4" a="1"/>
  <c r="J7" i="4"/>
  <c r="J7" i="4" a="1"/>
  <c r="I7" i="4"/>
  <c r="I7" i="4" a="1"/>
  <c r="H7" i="4"/>
  <c r="P7" i="4" s="1"/>
  <c r="G7" i="4"/>
  <c r="AE6" i="4" a="1"/>
  <c r="AE6" i="4" s="1"/>
  <c r="AF6" i="4" s="1"/>
  <c r="AC6" i="4"/>
  <c r="AD6" i="4" s="1"/>
  <c r="O6" i="4"/>
  <c r="O6" i="4" a="1"/>
  <c r="N6" i="4"/>
  <c r="N6" i="4" a="1"/>
  <c r="M6" i="4"/>
  <c r="M6" i="4" a="1"/>
  <c r="L6" i="4"/>
  <c r="L6" i="4" a="1"/>
  <c r="K6" i="4"/>
  <c r="K6" i="4" a="1"/>
  <c r="J6" i="4"/>
  <c r="J6" i="4" a="1"/>
  <c r="I6" i="4"/>
  <c r="I6" i="4" a="1"/>
  <c r="H6" i="4"/>
  <c r="P6" i="4" s="1"/>
  <c r="G6" i="4"/>
  <c r="AE5" i="4" a="1"/>
  <c r="AE5" i="4" s="1"/>
  <c r="AF5" i="4" s="1"/>
  <c r="AC5" i="4"/>
  <c r="AD5" i="4" s="1"/>
  <c r="O5" i="4"/>
  <c r="O5" i="4" a="1"/>
  <c r="N5" i="4"/>
  <c r="N5" i="4" a="1"/>
  <c r="M5" i="4"/>
  <c r="M5" i="4" a="1"/>
  <c r="L5" i="4"/>
  <c r="L5" i="4" a="1"/>
  <c r="K5" i="4"/>
  <c r="K5" i="4" a="1"/>
  <c r="J5" i="4"/>
  <c r="J5" i="4" a="1"/>
  <c r="I5" i="4"/>
  <c r="I5" i="4" a="1"/>
  <c r="H5" i="4"/>
  <c r="P5" i="4" s="1"/>
  <c r="G5" i="4"/>
  <c r="AE4" i="4" a="1"/>
  <c r="AE4" i="4" s="1"/>
  <c r="AF4" i="4" s="1"/>
  <c r="AC4" i="4"/>
  <c r="AD4" i="4" s="1"/>
  <c r="O4" i="4"/>
  <c r="O4" i="4" a="1"/>
  <c r="N4" i="4"/>
  <c r="N4" i="4" a="1"/>
  <c r="M4" i="4"/>
  <c r="M4" i="4" a="1"/>
  <c r="L4" i="4"/>
  <c r="L4" i="4" a="1"/>
  <c r="K4" i="4"/>
  <c r="K4" i="4" a="1"/>
  <c r="J4" i="4"/>
  <c r="J4" i="4" a="1"/>
  <c r="I4" i="4"/>
  <c r="I4" i="4" a="1"/>
  <c r="H4" i="4"/>
  <c r="P4" i="4" s="1"/>
  <c r="G4" i="4"/>
  <c r="AE3" i="4" a="1"/>
  <c r="AE3" i="4" s="1"/>
  <c r="AF3" i="4" s="1"/>
  <c r="AC3" i="4"/>
  <c r="AD3" i="4" s="1"/>
  <c r="O3" i="4"/>
  <c r="O3" i="4" a="1"/>
  <c r="N3" i="4"/>
  <c r="N3" i="4" a="1"/>
  <c r="M3" i="4"/>
  <c r="M3" i="4" a="1"/>
  <c r="L3" i="4"/>
  <c r="L3" i="4" a="1"/>
  <c r="K3" i="4"/>
  <c r="K3" i="4" a="1"/>
  <c r="J3" i="4"/>
  <c r="J3" i="4" a="1"/>
  <c r="I3" i="4"/>
  <c r="I3" i="4" a="1"/>
  <c r="H3" i="4"/>
  <c r="P3" i="4" s="1"/>
  <c r="G3" i="4"/>
  <c r="B18" i="7" l="1" a="1"/>
  <c r="B18" i="7" s="1"/>
  <c r="I12" i="7" s="1"/>
  <c r="B21" i="7" a="1"/>
  <c r="B21" i="7" s="1"/>
  <c r="F7" i="7"/>
  <c r="G7" i="7" s="1" a="1"/>
  <c r="G7" i="7" s="1"/>
  <c r="I7" i="7" s="1" a="1"/>
  <c r="I7" i="7" s="1"/>
  <c r="B20" i="7" a="1"/>
  <c r="B20" i="7" s="1"/>
  <c r="I16" i="7" s="1"/>
  <c r="G6" i="7"/>
  <c r="B16" i="7" a="1"/>
  <c r="B16" i="7" s="1"/>
  <c r="I8" i="7" s="1"/>
  <c r="B17" i="7" a="1"/>
  <c r="B17" i="7" s="1"/>
  <c r="I10" i="7" s="1"/>
  <c r="B15" i="7" a="1"/>
  <c r="B15" i="7" s="1"/>
  <c r="I6" i="7" s="1"/>
  <c r="E16" i="7"/>
  <c r="E17" i="7" s="1"/>
  <c r="E8" i="7"/>
  <c r="E9" i="7" s="1"/>
  <c r="E15" i="7"/>
  <c r="G14" i="7"/>
  <c r="H14" i="7"/>
  <c r="F15" i="7"/>
  <c r="E13" i="7"/>
  <c r="G13" i="7" s="1" a="1"/>
  <c r="G13" i="7" s="1"/>
  <c r="I13" i="7" s="1" a="1"/>
  <c r="I13" i="7" s="1"/>
  <c r="G12" i="7"/>
  <c r="H16" i="7"/>
  <c r="F13" i="7"/>
  <c r="H10" i="7"/>
  <c r="H8" i="7"/>
  <c r="E10" i="7"/>
  <c r="F11" i="7" s="1"/>
  <c r="B19" i="7" a="1"/>
  <c r="J12" i="7" l="1"/>
  <c r="J16" i="7"/>
  <c r="J10" i="7"/>
  <c r="J6" i="7"/>
  <c r="J8" i="7"/>
  <c r="F17" i="7"/>
  <c r="G17" i="7" s="1" a="1"/>
  <c r="G17" i="7" s="1"/>
  <c r="I17" i="7" s="1" a="1"/>
  <c r="I17" i="7" s="1"/>
  <c r="G8" i="7"/>
  <c r="G16" i="7"/>
  <c r="G15" i="7" a="1"/>
  <c r="G15" i="7" s="1"/>
  <c r="I15" i="7" s="1" a="1"/>
  <c r="I15" i="7" s="1"/>
  <c r="F9" i="7"/>
  <c r="G9" i="7" s="1" a="1"/>
  <c r="G9" i="7" s="1"/>
  <c r="I9" i="7" s="1" a="1"/>
  <c r="I9" i="7" s="1"/>
  <c r="B19" i="7"/>
  <c r="I14" i="7" s="1"/>
  <c r="J14" i="7"/>
  <c r="G10" i="7"/>
  <c r="E11" i="7"/>
  <c r="G11" i="7" s="1" a="1"/>
  <c r="G11" i="7" s="1"/>
  <c r="I11" i="7" s="1" a="1"/>
  <c r="I11" i="7" s="1"/>
  <c r="F2" i="2"/>
  <c r="C43" i="2"/>
  <c r="M45" i="2" s="1"/>
  <c r="B38" i="2"/>
  <c r="L40" i="2" s="1"/>
  <c r="C33" i="2"/>
  <c r="M35" i="2" s="1"/>
  <c r="C28" i="2"/>
  <c r="M30" i="2" s="1"/>
  <c r="C23" i="2"/>
  <c r="M25" i="2" s="1"/>
  <c r="C18" i="2"/>
  <c r="C15" i="2"/>
  <c r="C13" i="2"/>
  <c r="C38" i="2" s="1"/>
  <c r="M40" i="2" s="1"/>
  <c r="C14" i="2"/>
  <c r="C11" i="2"/>
  <c r="C10" i="2"/>
  <c r="B14" i="2"/>
  <c r="B13" i="2"/>
  <c r="B12" i="2"/>
  <c r="D12" i="2" s="1"/>
  <c r="I12" i="2" s="1"/>
  <c r="I33" i="2" s="1"/>
  <c r="B11" i="2"/>
  <c r="B28" i="2" s="1"/>
  <c r="L30" i="2" s="1"/>
  <c r="B10" i="2"/>
  <c r="D10" i="2" s="1"/>
  <c r="I10" i="2" s="1"/>
  <c r="I23" i="2" s="1"/>
  <c r="B9" i="2"/>
  <c r="B15" i="2" s="1"/>
  <c r="D15" i="2" s="1"/>
  <c r="I15" i="2" s="1"/>
  <c r="B6" i="2"/>
  <c r="B5" i="2"/>
  <c r="B4" i="2"/>
  <c r="D3" i="1"/>
  <c r="D4" i="1" s="1"/>
  <c r="C12" i="1"/>
  <c r="C11" i="1"/>
  <c r="G11" i="1"/>
  <c r="G5" i="1"/>
  <c r="H5" i="1" s="1"/>
  <c r="G4" i="1"/>
  <c r="H4" i="1" s="1"/>
  <c r="G2" i="1"/>
  <c r="G3" i="1"/>
  <c r="G7" i="1" s="1"/>
  <c r="C3" i="1"/>
  <c r="C19" i="1" s="1"/>
  <c r="B39" i="2" a="1"/>
  <c r="C39" i="2" a="1"/>
  <c r="C19" i="2" a="1"/>
  <c r="E2" i="1" l="1" a="1"/>
  <c r="E2" i="1" s="1"/>
  <c r="D16" i="1"/>
  <c r="D15" i="1" s="1"/>
  <c r="D19" i="1"/>
  <c r="B7" i="2"/>
  <c r="F1" i="2" s="1"/>
  <c r="C16" i="1"/>
  <c r="C17" i="1" s="1"/>
  <c r="D14" i="2"/>
  <c r="B33" i="2"/>
  <c r="D9" i="2"/>
  <c r="D33" i="2"/>
  <c r="B18" i="2"/>
  <c r="B23" i="2"/>
  <c r="D43" i="2"/>
  <c r="I14" i="2"/>
  <c r="I43" i="2" s="1"/>
  <c r="D11" i="2"/>
  <c r="D23" i="2"/>
  <c r="B43" i="2"/>
  <c r="M20" i="2"/>
  <c r="B39" i="2"/>
  <c r="C39" i="2"/>
  <c r="C19" i="2"/>
  <c r="D13" i="2"/>
  <c r="C13" i="1"/>
  <c r="C14" i="1"/>
  <c r="G6" i="1"/>
  <c r="H6" i="1" s="1"/>
  <c r="G8" i="1"/>
  <c r="H7" i="1"/>
  <c r="C4" i="1"/>
  <c r="B44" i="2" a="1"/>
  <c r="B19" i="2" a="1"/>
  <c r="C44" i="2" a="1"/>
  <c r="C24" i="2" a="1"/>
  <c r="C34" i="2" a="1"/>
  <c r="B34" i="2" a="1"/>
  <c r="B24" i="2" a="1"/>
  <c r="B29" i="2" a="1"/>
  <c r="C29" i="2" a="1"/>
  <c r="L25" i="2" l="1"/>
  <c r="E24" i="2"/>
  <c r="L35" i="2"/>
  <c r="L45" i="2"/>
  <c r="G10" i="2"/>
  <c r="E10" i="2"/>
  <c r="F10" i="2" s="1"/>
  <c r="F23" i="2" s="1"/>
  <c r="F24" i="2" s="1"/>
  <c r="E15" i="2"/>
  <c r="F15" i="2" s="1"/>
  <c r="G12" i="2"/>
  <c r="H12" i="2" s="1"/>
  <c r="H33" i="2" s="1"/>
  <c r="H34" i="2" s="1"/>
  <c r="G9" i="2"/>
  <c r="H9" i="2" s="1"/>
  <c r="H18" i="2" s="1"/>
  <c r="G14" i="2"/>
  <c r="H14" i="2" s="1"/>
  <c r="H43" i="2" s="1"/>
  <c r="H44" i="2" s="1"/>
  <c r="E12" i="2"/>
  <c r="F12" i="2" s="1"/>
  <c r="F33" i="2" s="1"/>
  <c r="F34" i="2" s="1"/>
  <c r="G15" i="2"/>
  <c r="H15" i="2" s="1"/>
  <c r="E14" i="2"/>
  <c r="F14" i="2" s="1"/>
  <c r="F43" i="2" s="1"/>
  <c r="F44" i="2" s="1"/>
  <c r="C15" i="1"/>
  <c r="D17" i="1"/>
  <c r="B19" i="2"/>
  <c r="D18" i="2"/>
  <c r="E9" i="2"/>
  <c r="I9" i="2"/>
  <c r="L20" i="2"/>
  <c r="I13" i="2"/>
  <c r="I38" i="2" s="1"/>
  <c r="D38" i="2"/>
  <c r="E11" i="2"/>
  <c r="I11" i="2"/>
  <c r="I28" i="2" s="1"/>
  <c r="D28" i="2"/>
  <c r="G11" i="2"/>
  <c r="E23" i="2"/>
  <c r="H10" i="2"/>
  <c r="H23" i="2" s="1"/>
  <c r="H24" i="2" s="1"/>
  <c r="G23" i="2"/>
  <c r="G24" i="2" s="1"/>
  <c r="K10" i="2"/>
  <c r="K23" i="2" s="1"/>
  <c r="J15" i="2"/>
  <c r="C44" i="2"/>
  <c r="B44" i="2"/>
  <c r="C34" i="2"/>
  <c r="B34" i="2"/>
  <c r="C29" i="2"/>
  <c r="B29" i="2"/>
  <c r="C24" i="2"/>
  <c r="B24" i="2"/>
  <c r="G13" i="2"/>
  <c r="E13" i="2"/>
  <c r="H8" i="1"/>
  <c r="G10" i="1"/>
  <c r="H10" i="1" s="1"/>
  <c r="G9" i="1"/>
  <c r="K9" i="2" l="1"/>
  <c r="G18" i="2"/>
  <c r="L22" i="2" s="1"/>
  <c r="E33" i="2"/>
  <c r="E34" i="2" s="1"/>
  <c r="L34" i="2" s="1"/>
  <c r="K14" i="2"/>
  <c r="K43" i="2" s="1"/>
  <c r="J10" i="2"/>
  <c r="J23" i="2" s="1"/>
  <c r="G43" i="2"/>
  <c r="G44" i="2" s="1"/>
  <c r="L46" i="2" s="1"/>
  <c r="K12" i="2"/>
  <c r="K33" i="2" s="1"/>
  <c r="G33" i="2"/>
  <c r="G34" i="2" s="1"/>
  <c r="L36" i="2" s="1"/>
  <c r="M44" i="2"/>
  <c r="M43" i="2"/>
  <c r="K15" i="2"/>
  <c r="E43" i="2"/>
  <c r="E44" i="2" s="1"/>
  <c r="J12" i="2"/>
  <c r="J33" i="2" s="1"/>
  <c r="J14" i="2"/>
  <c r="J43" i="2" s="1"/>
  <c r="E18" i="2"/>
  <c r="F9" i="2"/>
  <c r="F18" i="2" s="1"/>
  <c r="J9" i="2"/>
  <c r="L43" i="2"/>
  <c r="H11" i="2"/>
  <c r="H28" i="2" s="1"/>
  <c r="H29" i="2" s="1"/>
  <c r="G28" i="2"/>
  <c r="G29" i="2" s="1"/>
  <c r="K11" i="2"/>
  <c r="K28" i="2" s="1"/>
  <c r="F11" i="2"/>
  <c r="F28" i="2" s="1"/>
  <c r="F29" i="2" s="1"/>
  <c r="E28" i="2"/>
  <c r="E29" i="2" s="1"/>
  <c r="J11" i="2"/>
  <c r="J28" i="2" s="1"/>
  <c r="M26" i="2"/>
  <c r="M34" i="2"/>
  <c r="L24" i="2"/>
  <c r="M46" i="2"/>
  <c r="M24" i="2"/>
  <c r="L26" i="2"/>
  <c r="M36" i="2"/>
  <c r="G19" i="2"/>
  <c r="L21" i="2" s="1"/>
  <c r="M27" i="2"/>
  <c r="L47" i="2"/>
  <c r="M33" i="2"/>
  <c r="F13" i="2"/>
  <c r="F38" i="2" s="1"/>
  <c r="F39" i="2" s="1"/>
  <c r="J13" i="2"/>
  <c r="J38" i="2" s="1"/>
  <c r="E38" i="2"/>
  <c r="E39" i="2" s="1"/>
  <c r="H13" i="2"/>
  <c r="H38" i="2" s="1"/>
  <c r="H39" i="2" s="1"/>
  <c r="K13" i="2"/>
  <c r="K38" i="2" s="1"/>
  <c r="G38" i="2"/>
  <c r="G39" i="2" s="1"/>
  <c r="L23" i="2"/>
  <c r="M47" i="2"/>
  <c r="L37" i="2"/>
  <c r="M23" i="2"/>
  <c r="L27" i="2"/>
  <c r="H19" i="2"/>
  <c r="M21" i="2" s="1"/>
  <c r="M22" i="2"/>
  <c r="M37" i="2"/>
  <c r="D5" i="1"/>
  <c r="C5" i="1"/>
  <c r="H9" i="1"/>
  <c r="L33" i="2" l="1"/>
  <c r="E4" i="1" a="1"/>
  <c r="E4" i="1" s="1"/>
  <c r="L44" i="2"/>
  <c r="D6" i="1"/>
  <c r="D7" i="1" s="1"/>
  <c r="D22" i="1"/>
  <c r="C6" i="1"/>
  <c r="C7" i="1" s="1"/>
  <c r="C22" i="1"/>
  <c r="M18" i="2"/>
  <c r="F19" i="2"/>
  <c r="M19" i="2" s="1"/>
  <c r="E19" i="2"/>
  <c r="L19" i="2" s="1"/>
  <c r="L18" i="2"/>
  <c r="L29" i="2"/>
  <c r="M29" i="2"/>
  <c r="L31" i="2"/>
  <c r="M31" i="2"/>
  <c r="L28" i="2"/>
  <c r="M28" i="2"/>
  <c r="L32" i="2"/>
  <c r="M32" i="2"/>
  <c r="L41" i="2"/>
  <c r="M41" i="2"/>
  <c r="L39" i="2"/>
  <c r="M39" i="2"/>
  <c r="L42" i="2"/>
  <c r="M42" i="2"/>
  <c r="L38" i="2"/>
  <c r="M38" i="2"/>
  <c r="E6" i="1" l="1" a="1"/>
  <c r="E6" i="1" s="1"/>
  <c r="C21" i="1"/>
  <c r="C23" i="1"/>
  <c r="C25" i="1"/>
  <c r="D23" i="1"/>
  <c r="D21" i="1"/>
  <c r="D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ObstacleLamb</author>
  </authors>
  <commentList>
    <comment ref="F11" authorId="0" shapeId="0" xr:uid="{8574E7CF-D439-4C9F-8EFC-0C0D56B8B7D1}">
      <text>
        <r>
          <rPr>
            <b/>
            <sz val="9"/>
            <color indexed="81"/>
            <rFont val="Tahoma"/>
            <family val="2"/>
          </rPr>
          <t>ObstacleLamb:</t>
        </r>
        <r>
          <rPr>
            <sz val="9"/>
            <color indexed="81"/>
            <rFont val="Tahoma"/>
            <family val="2"/>
          </rPr>
          <t xml:space="preserve">
overshoot prevention angle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<sst xmlns="http://schemas.openxmlformats.org/spreadsheetml/2006/main" count="715" uniqueCount="96">
  <si>
    <t>COXIA</t>
    <phoneticPr fontId="1" type="noConversion"/>
  </si>
  <si>
    <t>FEMUR</t>
    <phoneticPr fontId="1" type="noConversion"/>
  </si>
  <si>
    <t>TIBIA</t>
    <phoneticPr fontId="1" type="noConversion"/>
  </si>
  <si>
    <t>TIPTOE</t>
    <phoneticPr fontId="1" type="noConversion"/>
  </si>
  <si>
    <t>Y</t>
    <phoneticPr fontId="1" type="noConversion"/>
  </si>
  <si>
    <t>X</t>
    <phoneticPr fontId="1" type="noConversion"/>
  </si>
  <si>
    <t>e</t>
    <phoneticPr fontId="1" type="noConversion"/>
  </si>
  <si>
    <t>d</t>
    <phoneticPr fontId="1" type="noConversion"/>
  </si>
  <si>
    <t>theta1</t>
    <phoneticPr fontId="1" type="noConversion"/>
  </si>
  <si>
    <t>theta2</t>
    <phoneticPr fontId="1" type="noConversion"/>
  </si>
  <si>
    <t>theta3</t>
  </si>
  <si>
    <t>theta4</t>
  </si>
  <si>
    <t>theta5</t>
  </si>
  <si>
    <t>beta</t>
    <phoneticPr fontId="1" type="noConversion"/>
  </si>
  <si>
    <t>gamma</t>
    <phoneticPr fontId="1" type="noConversion"/>
  </si>
  <si>
    <t>min</t>
    <phoneticPr fontId="1" type="noConversion"/>
  </si>
  <si>
    <t>max</t>
    <phoneticPr fontId="1" type="noConversion"/>
  </si>
  <si>
    <t>opa</t>
    <phoneticPr fontId="1" type="noConversion"/>
  </si>
  <si>
    <t>beta capable</t>
    <phoneticPr fontId="1" type="noConversion"/>
  </si>
  <si>
    <t>min</t>
    <phoneticPr fontId="1" type="noConversion"/>
  </si>
  <si>
    <t>max</t>
    <phoneticPr fontId="1" type="noConversion"/>
  </si>
  <si>
    <t>beta need</t>
    <phoneticPr fontId="1" type="noConversion"/>
  </si>
  <si>
    <t>gamma cap</t>
    <phoneticPr fontId="1" type="noConversion"/>
  </si>
  <si>
    <t>gamma need</t>
    <phoneticPr fontId="1" type="noConversion"/>
  </si>
  <si>
    <t>reachable</t>
    <phoneticPr fontId="1" type="noConversion"/>
  </si>
  <si>
    <t>length</t>
    <phoneticPr fontId="1" type="noConversion"/>
  </si>
  <si>
    <t>area</t>
    <phoneticPr fontId="1" type="noConversion"/>
  </si>
  <si>
    <t>cm</t>
    <phoneticPr fontId="1" type="noConversion"/>
  </si>
  <si>
    <t>cm²</t>
    <phoneticPr fontId="1" type="noConversion"/>
  </si>
  <si>
    <t>HEXA_F</t>
    <phoneticPr fontId="1" type="noConversion"/>
  </si>
  <si>
    <t>HEXA_M</t>
    <phoneticPr fontId="1" type="noConversion"/>
  </si>
  <si>
    <t>HEXA_S</t>
    <phoneticPr fontId="1" type="noConversion"/>
  </si>
  <si>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</si>
  <si>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</si>
  <si>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</si>
  <si>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</si>
  <si>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</si>
  <si>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</si>
  <si>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coxia_ang</t>
    <phoneticPr fontId="1" type="noConversion"/>
  </si>
  <si>
    <t>coxia</t>
    <phoneticPr fontId="1" type="noConversion"/>
  </si>
  <si>
    <t>ran_max</t>
    <phoneticPr fontId="1" type="noConversion"/>
  </si>
  <si>
    <t>ran_min</t>
    <phoneticPr fontId="1" type="noConversion"/>
  </si>
  <si>
    <t>OPA</t>
    <phoneticPr fontId="1" type="noConversion"/>
  </si>
  <si>
    <t>now_ang</t>
    <phoneticPr fontId="1" type="noConversion"/>
  </si>
  <si>
    <t>MAX_X</t>
    <phoneticPr fontId="1" type="noConversion"/>
  </si>
  <si>
    <t>MAX_Y</t>
    <phoneticPr fontId="1" type="noConversion"/>
  </si>
  <si>
    <t>MIN_X</t>
    <phoneticPr fontId="1" type="noConversion"/>
  </si>
  <si>
    <t>MIN_Y</t>
    <phoneticPr fontId="1" type="noConversion"/>
  </si>
  <si>
    <t>coxia_ang_d</t>
    <phoneticPr fontId="1" type="noConversion"/>
  </si>
  <si>
    <t>max_d</t>
    <phoneticPr fontId="1" type="noConversion"/>
  </si>
  <si>
    <t>min_d</t>
    <phoneticPr fontId="1" type="noConversion"/>
  </si>
  <si>
    <t>ang_sample</t>
    <phoneticPr fontId="1" type="noConversion"/>
  </si>
  <si>
    <t>除了藍色格子其他別動</t>
    <phoneticPr fontId="1" type="noConversion"/>
  </si>
  <si>
    <t>deg</t>
    <phoneticPr fontId="1" type="noConversion"/>
  </si>
  <si>
    <t>rad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</si>
  <si>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</si>
  <si>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</si>
  <si>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</si>
  <si>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</si>
  <si>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</si>
  <si>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</si>
  <si>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</si>
  <si>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移動方向</t>
    <phoneticPr fontId="1" type="noConversion"/>
  </si>
  <si>
    <t>腳號(dir)</t>
    <phoneticPr fontId="1" type="noConversion"/>
  </si>
  <si>
    <t>dir x mov</t>
    <phoneticPr fontId="1" type="noConversion"/>
  </si>
  <si>
    <t>dir · mov</t>
    <phoneticPr fontId="1" type="noConversion"/>
  </si>
  <si>
    <t>x0 x mov</t>
    <phoneticPr fontId="1" type="noConversion"/>
  </si>
  <si>
    <t>x0 · mov</t>
    <phoneticPr fontId="1" type="noConversion"/>
  </si>
  <si>
    <t>x0 x dir</t>
    <phoneticPr fontId="1" type="noConversion"/>
  </si>
  <si>
    <t>x0 · dir</t>
    <phoneticPr fontId="1" type="noConversion"/>
  </si>
  <si>
    <t>&gt;0.5</t>
    <phoneticPr fontId="1" type="noConversion"/>
  </si>
  <si>
    <t>左右</t>
    <phoneticPr fontId="1" type="noConversion"/>
  </si>
  <si>
    <t>移動方向</t>
  </si>
  <si>
    <t>腳號(dir)</t>
  </si>
  <si>
    <t>dir x mov</t>
  </si>
  <si>
    <t>+</t>
  </si>
  <si>
    <t>-</t>
  </si>
  <si>
    <t>dir · mov</t>
  </si>
  <si>
    <t>x0 x mov</t>
  </si>
  <si>
    <t>x0 · mov</t>
  </si>
  <si>
    <t>x0 x dir</t>
  </si>
  <si>
    <t>x0 · dir</t>
  </si>
  <si>
    <t>&gt;0.5</t>
  </si>
  <si>
    <t>左右</t>
  </si>
  <si>
    <t>R</t>
  </si>
  <si>
    <t>L</t>
  </si>
  <si>
    <t>HE_F</t>
    <phoneticPr fontId="1" type="noConversion"/>
  </si>
  <si>
    <t>HE_M</t>
    <phoneticPr fontId="1" type="noConversion"/>
  </si>
  <si>
    <t>HE_S</t>
    <phoneticPr fontId="1" type="noConversion"/>
  </si>
  <si>
    <t>rotZ</t>
    <phoneticPr fontId="1" type="noConversion"/>
  </si>
  <si>
    <t>legL</t>
    <phoneticPr fontId="1" type="noConversion"/>
  </si>
  <si>
    <t>原本</t>
    <phoneticPr fontId="1" type="noConversion"/>
  </si>
  <si>
    <t>轉後-原來視角</t>
    <phoneticPr fontId="1" type="noConversion"/>
  </si>
  <si>
    <t>轉後-實際視角</t>
    <phoneticPr fontId="1" type="noConversion"/>
  </si>
  <si>
    <t>原本hexa</t>
    <phoneticPr fontId="1" type="noConversion"/>
  </si>
  <si>
    <t>轉後hexa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</si>
</sst>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quotePrefix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8">
    <dxf>
      <fill>
        <patternFill>
          <bgColor rgb="FFFFCCFF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COXIA X Plane view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COXIA</c:v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7150">
                <a:solidFill>
                  <a:schemeClr val="accent1"/>
                </a:solidFill>
              </a:ln>
              <a:effectLst/>
            </c:spPr>
          </c:marker>
          <c:xVal>
            <c:numRef>
              <c:f>腳腳!$C$2:$C$3</c:f>
              <c:numCache>
                <c:formatCode>General</c:formatCode>
                <c:ptCount val="2"/>
                <c:pt idx="0">
                  <c:v>0</c:v>
                </c:pt>
                <c:pt idx="1">
                  <c:v>15</c:v>
                </c:pt>
              </c:numCache>
            </c:numRef>
          </c:xVal>
          <c:yVal>
            <c:numRef>
              <c:f>腳腳!$D$2:$D$3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D-4EDD-BABD-5215A01CCE84}"/>
            </c:ext>
          </c:extLst>
        </c:ser>
        <c:ser>
          <c:idx val="1"/>
          <c:order val="1"/>
          <c:tx>
            <c:v>FEMUR</c:v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57150">
                <a:solidFill>
                  <a:schemeClr val="accent2"/>
                </a:solidFill>
              </a:ln>
              <a:effectLst/>
            </c:spPr>
          </c:marker>
          <c:xVal>
            <c:numRef>
              <c:f>腳腳!$C$4:$C$5</c:f>
              <c:numCache>
                <c:formatCode>General</c:formatCode>
                <c:ptCount val="2"/>
                <c:pt idx="0">
                  <c:v>15</c:v>
                </c:pt>
                <c:pt idx="1">
                  <c:v>31.257785924713517</c:v>
                </c:pt>
              </c:numCache>
            </c:numRef>
          </c:xVal>
          <c:yVal>
            <c:numRef>
              <c:f>腳腳!$D$4:$D$5</c:f>
              <c:numCache>
                <c:formatCode>General</c:formatCode>
                <c:ptCount val="2"/>
                <c:pt idx="0">
                  <c:v>20</c:v>
                </c:pt>
                <c:pt idx="1">
                  <c:v>24.968339443535136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FD-4EDD-BABD-5215A01CCE84}"/>
            </c:ext>
          </c:extLst>
        </c:ser>
        <c:ser>
          <c:idx val="2"/>
          <c:order val="2"/>
          <c:tx>
            <c:v>TIBIA</c:v>
          </c:tx>
          <c:spPr>
            <a:ln w="571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57150">
                <a:solidFill>
                  <a:schemeClr val="accent3"/>
                </a:solidFill>
              </a:ln>
              <a:effectLst/>
            </c:spPr>
          </c:marker>
          <c:xVal>
            <c:numRef>
              <c:f>腳腳!$C$6:$C$7</c:f>
              <c:numCache>
                <c:formatCode>General</c:formatCode>
                <c:ptCount val="2"/>
                <c:pt idx="0">
                  <c:v>31.257785924713517</c:v>
                </c:pt>
                <c:pt idx="1">
                  <c:v>29.999999999999996</c:v>
                </c:pt>
              </c:numCache>
            </c:numRef>
          </c:xVal>
          <c:yVal>
            <c:numRef>
              <c:f>腳腳!$D$6:$D$7</c:f>
              <c:numCache>
                <c:formatCode>General</c:formatCode>
                <c:ptCount val="2"/>
                <c:pt idx="0">
                  <c:v>24.968339443535136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FD-4EDD-BABD-5215A01CCE84}"/>
            </c:ext>
          </c:extLst>
        </c:ser>
        <c:ser>
          <c:idx val="3"/>
          <c:order val="3"/>
          <c:tx>
            <c:v>RANGE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腳腳!$C$11:$C$12</c:f>
              <c:numCache>
                <c:formatCode>General</c:formatCode>
                <c:ptCount val="2"/>
                <c:pt idx="0">
                  <c:v>17.952019020337818</c:v>
                </c:pt>
                <c:pt idx="1">
                  <c:v>51.932370625238775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29A-43AB-9168-21523DEF1E4A}"/>
            </c:ext>
          </c:extLst>
        </c:ser>
        <c:ser>
          <c:idx val="4"/>
          <c:order val="4"/>
          <c:tx>
            <c:v>bata cap</c:v>
          </c:tx>
          <c:spPr>
            <a:ln w="317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腳腳!$C$15:$C$17</c:f>
              <c:numCache>
                <c:formatCode>General</c:formatCode>
                <c:ptCount val="3"/>
                <c:pt idx="0">
                  <c:v>16.736481776669304</c:v>
                </c:pt>
                <c:pt idx="1">
                  <c:v>15</c:v>
                </c:pt>
                <c:pt idx="2">
                  <c:v>16.736481776669304</c:v>
                </c:pt>
              </c:numCache>
            </c:numRef>
          </c:xVal>
          <c:yVal>
            <c:numRef>
              <c:f>腳腳!$D$15:$D$17</c:f>
              <c:numCache>
                <c:formatCode>General</c:formatCode>
                <c:ptCount val="3"/>
                <c:pt idx="0">
                  <c:v>10.15192246987792</c:v>
                </c:pt>
                <c:pt idx="1">
                  <c:v>20</c:v>
                </c:pt>
                <c:pt idx="2">
                  <c:v>29.84807753012208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ED-4009-B108-636D3524C52A}"/>
            </c:ext>
          </c:extLst>
        </c:ser>
        <c:ser>
          <c:idx val="5"/>
          <c:order val="5"/>
          <c:tx>
            <c:v>gamma cap</c:v>
          </c:tx>
          <c:spPr>
            <a:ln w="317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腳腳!$C$21:$C$23</c:f>
              <c:numCache>
                <c:formatCode>General</c:formatCode>
                <c:ptCount val="3"/>
                <c:pt idx="0">
                  <c:v>22.347167962907626</c:v>
                </c:pt>
                <c:pt idx="1">
                  <c:v>31.257785924713517</c:v>
                </c:pt>
                <c:pt idx="2">
                  <c:v>41.18339575757895</c:v>
                </c:pt>
              </c:numCache>
            </c:numRef>
          </c:xVal>
          <c:yVal>
            <c:numRef>
              <c:f>腳腳!$D$21:$D$23</c:f>
              <c:numCache>
                <c:formatCode>General</c:formatCode>
                <c:ptCount val="3"/>
                <c:pt idx="0">
                  <c:v>20.429519383349646</c:v>
                </c:pt>
                <c:pt idx="1">
                  <c:v>24.968339443535136</c:v>
                </c:pt>
                <c:pt idx="2">
                  <c:v>26.185824328749366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ED-4009-B108-636D3524C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04744"/>
        <c:axId val="730905104"/>
      </c:scatterChart>
      <c:valAx>
        <c:axId val="7309047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905104"/>
        <c:crosses val="autoZero"/>
        <c:crossBetween val="midCat"/>
      </c:valAx>
      <c:valAx>
        <c:axId val="730905104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904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676495726495732E-2"/>
          <c:y val="2.7136752136752137E-2"/>
          <c:w val="0.91181239316239315"/>
          <c:h val="0.9402991452991452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到達範圍!$B$9:$B$15</c:f>
              <c:numCache>
                <c:formatCode>General</c:formatCode>
                <c:ptCount val="7"/>
                <c:pt idx="0">
                  <c:v>15</c:v>
                </c:pt>
                <c:pt idx="1">
                  <c:v>10</c:v>
                </c:pt>
                <c:pt idx="2">
                  <c:v>-10</c:v>
                </c:pt>
                <c:pt idx="3">
                  <c:v>-15</c:v>
                </c:pt>
                <c:pt idx="4">
                  <c:v>-10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到達範圍!$C$9:$C$15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0</c:v>
                </c:pt>
                <c:pt idx="4">
                  <c:v>-15</c:v>
                </c:pt>
                <c:pt idx="5">
                  <c:v>-15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5-4440-B35C-FFCA4E7E19E6}"/>
            </c:ext>
          </c:extLst>
        </c:ser>
        <c:ser>
          <c:idx val="6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到達範圍!$L$43:$L$47</c:f>
              <c:numCache>
                <c:formatCode>General</c:formatCode>
                <c:ptCount val="5"/>
                <c:pt idx="0">
                  <c:v>57.55614706714799</c:v>
                </c:pt>
                <c:pt idx="1">
                  <c:v>26.439242930853553</c:v>
                </c:pt>
                <c:pt idx="2">
                  <c:v>10</c:v>
                </c:pt>
                <c:pt idx="3">
                  <c:v>-2.9808698276475027</c:v>
                </c:pt>
                <c:pt idx="4">
                  <c:v>-27.551617016651527</c:v>
                </c:pt>
              </c:numCache>
            </c:numRef>
          </c:xVal>
          <c:yVal>
            <c:numRef>
              <c:f>到達範圍!$M$43:$M$47</c:f>
              <c:numCache>
                <c:formatCode>General</c:formatCode>
                <c:ptCount val="5"/>
                <c:pt idx="0">
                  <c:v>5.8658571567274791</c:v>
                </c:pt>
                <c:pt idx="1">
                  <c:v>-7.7870755745708564</c:v>
                </c:pt>
                <c:pt idx="2">
                  <c:v>-15</c:v>
                </c:pt>
                <c:pt idx="3">
                  <c:v>-27.400484080238222</c:v>
                </c:pt>
                <c:pt idx="4">
                  <c:v>-50.872652232472177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975-4440-B35C-FFCA4E7E19E6}"/>
            </c:ext>
          </c:extLst>
        </c:ser>
        <c:ser>
          <c:idx val="5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到達範圍!$L$38:$L$42</c:f>
              <c:numCache>
                <c:formatCode>General</c:formatCode>
                <c:ptCount val="5"/>
                <c:pt idx="0">
                  <c:v>27.55161701665152</c:v>
                </c:pt>
                <c:pt idx="1">
                  <c:v>2.980869827647501</c:v>
                </c:pt>
                <c:pt idx="2">
                  <c:v>-10</c:v>
                </c:pt>
                <c:pt idx="3">
                  <c:v>-26.439242930853553</c:v>
                </c:pt>
                <c:pt idx="4">
                  <c:v>-57.55614706714799</c:v>
                </c:pt>
              </c:numCache>
            </c:numRef>
          </c:xVal>
          <c:yVal>
            <c:numRef>
              <c:f>到達範圍!$M$38:$M$42</c:f>
              <c:numCache>
                <c:formatCode>General</c:formatCode>
                <c:ptCount val="5"/>
                <c:pt idx="0">
                  <c:v>-50.872652232472177</c:v>
                </c:pt>
                <c:pt idx="1">
                  <c:v>-27.400484080238222</c:v>
                </c:pt>
                <c:pt idx="2">
                  <c:v>-15</c:v>
                </c:pt>
                <c:pt idx="3">
                  <c:v>-7.7870755745708582</c:v>
                </c:pt>
                <c:pt idx="4">
                  <c:v>5.8658571567274755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975-4440-B35C-FFCA4E7E19E6}"/>
            </c:ext>
          </c:extLst>
        </c:ser>
        <c:ser>
          <c:idx val="4"/>
          <c:order val="3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到達範圍!$L$33:$L$37</c:f>
              <c:numCache>
                <c:formatCode>General</c:formatCode>
                <c:ptCount val="5"/>
                <c:pt idx="0">
                  <c:v>-24.017961520996337</c:v>
                </c:pt>
                <c:pt idx="1">
                  <c:v>-18.117335388323735</c:v>
                </c:pt>
                <c:pt idx="2">
                  <c:v>-15</c:v>
                </c:pt>
                <c:pt idx="3">
                  <c:v>-18.117335388323735</c:v>
                </c:pt>
                <c:pt idx="4">
                  <c:v>-24.017961520996337</c:v>
                </c:pt>
              </c:numCache>
            </c:numRef>
          </c:xVal>
          <c:yVal>
            <c:numRef>
              <c:f>到達範圍!$M$33:$M$37</c:f>
              <c:numCache>
                <c:formatCode>General</c:formatCode>
                <c:ptCount val="5"/>
                <c:pt idx="0">
                  <c:v>-51.143401224038591</c:v>
                </c:pt>
                <c:pt idx="1">
                  <c:v>-17.679287513451307</c:v>
                </c:pt>
                <c:pt idx="2">
                  <c:v>0</c:v>
                </c:pt>
                <c:pt idx="3">
                  <c:v>17.679287513451307</c:v>
                </c:pt>
                <c:pt idx="4">
                  <c:v>51.143401224038591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75-4440-B35C-FFCA4E7E19E6}"/>
            </c:ext>
          </c:extLst>
        </c:ser>
        <c:ser>
          <c:idx val="3"/>
          <c:order val="4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到達範圍!$L$28:$L$32</c:f>
              <c:numCache>
                <c:formatCode>General</c:formatCode>
                <c:ptCount val="5"/>
                <c:pt idx="0">
                  <c:v>-57.55614706714799</c:v>
                </c:pt>
                <c:pt idx="1">
                  <c:v>-26.439242930853553</c:v>
                </c:pt>
                <c:pt idx="2">
                  <c:v>-10</c:v>
                </c:pt>
                <c:pt idx="3">
                  <c:v>2.980869827647501</c:v>
                </c:pt>
                <c:pt idx="4">
                  <c:v>27.55161701665152</c:v>
                </c:pt>
              </c:numCache>
            </c:numRef>
          </c:xVal>
          <c:yVal>
            <c:numRef>
              <c:f>到達範圍!$M$28:$M$32</c:f>
              <c:numCache>
                <c:formatCode>General</c:formatCode>
                <c:ptCount val="5"/>
                <c:pt idx="0">
                  <c:v>-5.8658571567274755</c:v>
                </c:pt>
                <c:pt idx="1">
                  <c:v>7.7870755745708582</c:v>
                </c:pt>
                <c:pt idx="2">
                  <c:v>15</c:v>
                </c:pt>
                <c:pt idx="3">
                  <c:v>27.400484080238222</c:v>
                </c:pt>
                <c:pt idx="4">
                  <c:v>50.872652232472177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75-4440-B35C-FFCA4E7E19E6}"/>
            </c:ext>
          </c:extLst>
        </c:ser>
        <c:ser>
          <c:idx val="2"/>
          <c:order val="5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到達範圍!$L$23:$L$27</c:f>
              <c:numCache>
                <c:formatCode>General</c:formatCode>
                <c:ptCount val="5"/>
                <c:pt idx="0">
                  <c:v>-27.551617016651527</c:v>
                </c:pt>
                <c:pt idx="1">
                  <c:v>-2.9808698276475027</c:v>
                </c:pt>
                <c:pt idx="2">
                  <c:v>10</c:v>
                </c:pt>
                <c:pt idx="3">
                  <c:v>26.439242930853553</c:v>
                </c:pt>
                <c:pt idx="4">
                  <c:v>57.55614706714799</c:v>
                </c:pt>
              </c:numCache>
            </c:numRef>
          </c:xVal>
          <c:yVal>
            <c:numRef>
              <c:f>到達範圍!$M$23:$M$27</c:f>
              <c:numCache>
                <c:formatCode>General</c:formatCode>
                <c:ptCount val="5"/>
                <c:pt idx="0">
                  <c:v>50.872652232472177</c:v>
                </c:pt>
                <c:pt idx="1">
                  <c:v>27.400484080238222</c:v>
                </c:pt>
                <c:pt idx="2">
                  <c:v>15</c:v>
                </c:pt>
                <c:pt idx="3">
                  <c:v>7.7870755745708564</c:v>
                </c:pt>
                <c:pt idx="4">
                  <c:v>-5.8658571567274791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75-4440-B35C-FFCA4E7E19E6}"/>
            </c:ext>
          </c:extLst>
        </c:ser>
        <c:ser>
          <c:idx val="1"/>
          <c:order val="6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到達範圍!$L$18:$L$22</c:f>
              <c:numCache>
                <c:formatCode>General</c:formatCode>
                <c:ptCount val="5"/>
                <c:pt idx="0">
                  <c:v>24.017961520996341</c:v>
                </c:pt>
                <c:pt idx="1">
                  <c:v>18.117335388323735</c:v>
                </c:pt>
                <c:pt idx="2">
                  <c:v>15</c:v>
                </c:pt>
                <c:pt idx="3">
                  <c:v>18.117335388323735</c:v>
                </c:pt>
                <c:pt idx="4">
                  <c:v>24.017961520996341</c:v>
                </c:pt>
              </c:numCache>
            </c:numRef>
          </c:xVal>
          <c:yVal>
            <c:numRef>
              <c:f>到達範圍!$M$18:$M$22</c:f>
              <c:numCache>
                <c:formatCode>General</c:formatCode>
                <c:ptCount val="5"/>
                <c:pt idx="0">
                  <c:v>51.143401224038591</c:v>
                </c:pt>
                <c:pt idx="1">
                  <c:v>17.679287513451307</c:v>
                </c:pt>
                <c:pt idx="2">
                  <c:v>0</c:v>
                </c:pt>
                <c:pt idx="3">
                  <c:v>-17.679287513451307</c:v>
                </c:pt>
                <c:pt idx="4">
                  <c:v>-51.143401224038591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75-4440-B35C-FFCA4E7E1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250792"/>
        <c:axId val="225248632"/>
      </c:scatterChart>
      <c:valAx>
        <c:axId val="225250792"/>
        <c:scaling>
          <c:orientation val="minMax"/>
          <c:max val="5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5248632"/>
        <c:crosses val="autoZero"/>
        <c:crossBetween val="midCat"/>
      </c:valAx>
      <c:valAx>
        <c:axId val="225248632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525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原本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旋轉!$B$6:$B$12</c:f>
              <c:numCache>
                <c:formatCode>General</c:formatCode>
                <c:ptCount val="7"/>
                <c:pt idx="0">
                  <c:v>30</c:v>
                </c:pt>
                <c:pt idx="1">
                  <c:v>20</c:v>
                </c:pt>
                <c:pt idx="2">
                  <c:v>-20</c:v>
                </c:pt>
                <c:pt idx="3">
                  <c:v>-30</c:v>
                </c:pt>
                <c:pt idx="4">
                  <c:v>-20</c:v>
                </c:pt>
                <c:pt idx="5">
                  <c:v>20</c:v>
                </c:pt>
                <c:pt idx="6">
                  <c:v>30</c:v>
                </c:pt>
              </c:numCache>
            </c:numRef>
          </c:xVal>
          <c:yVal>
            <c:numRef>
              <c:f>旋轉!$C$6:$C$12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30</c:v>
                </c:pt>
                <c:pt idx="3">
                  <c:v>0</c:v>
                </c:pt>
                <c:pt idx="4">
                  <c:v>-30</c:v>
                </c:pt>
                <c:pt idx="5">
                  <c:v>-30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D6-418D-8AA2-1E9ADA7B4BC6}"/>
            </c:ext>
          </c:extLst>
        </c:ser>
        <c:ser>
          <c:idx val="1"/>
          <c:order val="1"/>
          <c:tx>
            <c:v>旋轉後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旋轉!$B$15:$B$21</c:f>
              <c:numCache>
                <c:formatCode>General</c:formatCode>
                <c:ptCount val="7"/>
                <c:pt idx="0">
                  <c:v>29.108871788279895</c:v>
                </c:pt>
                <c:pt idx="1">
                  <c:v>12.148257657529896</c:v>
                </c:pt>
                <c:pt idx="2">
                  <c:v>-26.663571393509962</c:v>
                </c:pt>
                <c:pt idx="3">
                  <c:v>-29.108871788279895</c:v>
                </c:pt>
                <c:pt idx="4">
                  <c:v>-12.148257657529896</c:v>
                </c:pt>
                <c:pt idx="5">
                  <c:v>26.663571393509962</c:v>
                </c:pt>
                <c:pt idx="6">
                  <c:v>29.108871788279895</c:v>
                </c:pt>
              </c:numCache>
            </c:numRef>
          </c:xVal>
          <c:yVal>
            <c:numRef>
              <c:f>旋轉!$C$15:$C$21</c:f>
              <c:numCache>
                <c:formatCode>General</c:formatCode>
                <c:ptCount val="7"/>
                <c:pt idx="0">
                  <c:v>7.2576568679900317</c:v>
                </c:pt>
                <c:pt idx="1">
                  <c:v>33.947309700273252</c:v>
                </c:pt>
                <c:pt idx="2">
                  <c:v>24.270433876286539</c:v>
                </c:pt>
                <c:pt idx="3">
                  <c:v>-7.2576568679900317</c:v>
                </c:pt>
                <c:pt idx="4">
                  <c:v>-33.947309700273252</c:v>
                </c:pt>
                <c:pt idx="5">
                  <c:v>-24.270433876286539</c:v>
                </c:pt>
                <c:pt idx="6">
                  <c:v>7.2576568679900317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D6-418D-8AA2-1E9ADA7B4BC6}"/>
            </c:ext>
          </c:extLst>
        </c:ser>
        <c:ser>
          <c:idx val="2"/>
          <c:order val="2"/>
          <c:tx>
            <c:v>原C0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旋轉!$E$6:$E$7</c:f>
              <c:numCache>
                <c:formatCode>General</c:formatCode>
                <c:ptCount val="2"/>
                <c:pt idx="0">
                  <c:v>30</c:v>
                </c:pt>
                <c:pt idx="1">
                  <c:v>60</c:v>
                </c:pt>
              </c:numCache>
            </c:numRef>
          </c:xVal>
          <c:yVal>
            <c:numRef>
              <c:f>旋轉!$F$6:$F$7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D6-418D-8AA2-1E9ADA7B4BC6}"/>
            </c:ext>
          </c:extLst>
        </c:ser>
        <c:ser>
          <c:idx val="3"/>
          <c:order val="3"/>
          <c:tx>
            <c:v>原C1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旋轉!$E$8:$E$9</c:f>
              <c:numCache>
                <c:formatCode>General</c:formatCode>
                <c:ptCount val="2"/>
                <c:pt idx="0">
                  <c:v>20</c:v>
                </c:pt>
                <c:pt idx="1">
                  <c:v>36.641005886756872</c:v>
                </c:pt>
              </c:numCache>
            </c:numRef>
          </c:xVal>
          <c:yVal>
            <c:numRef>
              <c:f>旋轉!$F$8:$F$9</c:f>
              <c:numCache>
                <c:formatCode>General</c:formatCode>
                <c:ptCount val="2"/>
                <c:pt idx="0">
                  <c:v>30</c:v>
                </c:pt>
                <c:pt idx="1">
                  <c:v>54.961508830135315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D6-418D-8AA2-1E9ADA7B4BC6}"/>
            </c:ext>
          </c:extLst>
        </c:ser>
        <c:ser>
          <c:idx val="4"/>
          <c:order val="4"/>
          <c:tx>
            <c:v>原C2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旋轉!$E$10:$E$11</c:f>
              <c:numCache>
                <c:formatCode>General</c:formatCode>
                <c:ptCount val="2"/>
                <c:pt idx="0">
                  <c:v>-20</c:v>
                </c:pt>
                <c:pt idx="1">
                  <c:v>-36.641005886756872</c:v>
                </c:pt>
              </c:numCache>
            </c:numRef>
          </c:xVal>
          <c:yVal>
            <c:numRef>
              <c:f>旋轉!$F$10:$F$11</c:f>
              <c:numCache>
                <c:formatCode>General</c:formatCode>
                <c:ptCount val="2"/>
                <c:pt idx="0">
                  <c:v>30</c:v>
                </c:pt>
                <c:pt idx="1">
                  <c:v>54.961508830135315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D6-418D-8AA2-1E9ADA7B4BC6}"/>
            </c:ext>
          </c:extLst>
        </c:ser>
        <c:ser>
          <c:idx val="5"/>
          <c:order val="5"/>
          <c:tx>
            <c:v>原C3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旋轉!$E$12:$E$13</c:f>
              <c:numCache>
                <c:formatCode>General</c:formatCode>
                <c:ptCount val="2"/>
                <c:pt idx="0">
                  <c:v>-30</c:v>
                </c:pt>
                <c:pt idx="1">
                  <c:v>-60</c:v>
                </c:pt>
              </c:numCache>
            </c:numRef>
          </c:xVal>
          <c:yVal>
            <c:numRef>
              <c:f>旋轉!$F$12:$F$13</c:f>
              <c:numCache>
                <c:formatCode>General</c:formatCode>
                <c:ptCount val="2"/>
                <c:pt idx="0">
                  <c:v>0</c:v>
                </c:pt>
                <c:pt idx="1">
                  <c:v>3.67544536472586E-15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D6-418D-8AA2-1E9ADA7B4BC6}"/>
            </c:ext>
          </c:extLst>
        </c:ser>
        <c:ser>
          <c:idx val="6"/>
          <c:order val="6"/>
          <c:tx>
            <c:v>原C4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旋轉!$E$14:$E$15</c:f>
              <c:numCache>
                <c:formatCode>General</c:formatCode>
                <c:ptCount val="2"/>
                <c:pt idx="0">
                  <c:v>-20</c:v>
                </c:pt>
                <c:pt idx="1">
                  <c:v>-36.641005886756872</c:v>
                </c:pt>
              </c:numCache>
            </c:numRef>
          </c:xVal>
          <c:yVal>
            <c:numRef>
              <c:f>旋轉!$F$14:$F$15</c:f>
              <c:numCache>
                <c:formatCode>General</c:formatCode>
                <c:ptCount val="2"/>
                <c:pt idx="0">
                  <c:v>-30</c:v>
                </c:pt>
                <c:pt idx="1">
                  <c:v>-54.961508830135315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D6-418D-8AA2-1E9ADA7B4BC6}"/>
            </c:ext>
          </c:extLst>
        </c:ser>
        <c:ser>
          <c:idx val="7"/>
          <c:order val="7"/>
          <c:tx>
            <c:v>原C5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旋轉!$E$16:$E$17</c:f>
              <c:numCache>
                <c:formatCode>General</c:formatCode>
                <c:ptCount val="2"/>
                <c:pt idx="0">
                  <c:v>20</c:v>
                </c:pt>
                <c:pt idx="1">
                  <c:v>36.641005886756872</c:v>
                </c:pt>
              </c:numCache>
            </c:numRef>
          </c:xVal>
          <c:yVal>
            <c:numRef>
              <c:f>旋轉!$F$16:$F$17</c:f>
              <c:numCache>
                <c:formatCode>General</c:formatCode>
                <c:ptCount val="2"/>
                <c:pt idx="0">
                  <c:v>-30</c:v>
                </c:pt>
                <c:pt idx="1">
                  <c:v>-54.961508830135315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D6-418D-8AA2-1E9ADA7B4BC6}"/>
            </c:ext>
          </c:extLst>
        </c:ser>
        <c:ser>
          <c:idx val="8"/>
          <c:order val="8"/>
          <c:tx>
            <c:v>轉原C0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旋轉!$G$6:$G$7</c:f>
              <c:numCache>
                <c:formatCode>General</c:formatCode>
                <c:ptCount val="2"/>
                <c:pt idx="0">
                  <c:v>30</c:v>
                </c:pt>
                <c:pt idx="1">
                  <c:v>58.217743576559791</c:v>
                </c:pt>
              </c:numCache>
            </c:numRef>
          </c:xVal>
          <c:yVal>
            <c:numRef>
              <c:f>旋轉!$H$6:$H$7</c:f>
              <c:numCache>
                <c:formatCode>General</c:formatCode>
                <c:ptCount val="2"/>
                <c:pt idx="0">
                  <c:v>0</c:v>
                </c:pt>
                <c:pt idx="1">
                  <c:v>-14.515313735980063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D6-418D-8AA2-1E9ADA7B4BC6}"/>
            </c:ext>
          </c:extLst>
        </c:ser>
        <c:ser>
          <c:idx val="9"/>
          <c:order val="9"/>
          <c:tx>
            <c:v>轉原C1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11D6-418D-8AA2-1E9ADA7B4BC6}"/>
              </c:ext>
            </c:extLst>
          </c:dPt>
          <c:xVal>
            <c:numRef>
              <c:f>旋轉!$G$8:$G$9</c:f>
              <c:numCache>
                <c:formatCode>General</c:formatCode>
                <c:ptCount val="2"/>
                <c:pt idx="0">
                  <c:v>20</c:v>
                </c:pt>
                <c:pt idx="1">
                  <c:v>48.84900381957803</c:v>
                </c:pt>
              </c:numCache>
            </c:numRef>
          </c:xVal>
          <c:yVal>
            <c:numRef>
              <c:f>旋轉!$H$8:$H$9</c:f>
              <c:numCache>
                <c:formatCode>General</c:formatCode>
                <c:ptCount val="2"/>
                <c:pt idx="0">
                  <c:v>30</c:v>
                </c:pt>
                <c:pt idx="1">
                  <c:v>44.46465552675793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1D6-418D-8AA2-1E9ADA7B4BC6}"/>
            </c:ext>
          </c:extLst>
        </c:ser>
        <c:ser>
          <c:idx val="10"/>
          <c:order val="10"/>
          <c:tx>
            <c:v>轉原C2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旋轉!$G$10:$G$11</c:f>
              <c:numCache>
                <c:formatCode>General</c:formatCode>
                <c:ptCount val="2"/>
                <c:pt idx="0">
                  <c:v>-20</c:v>
                </c:pt>
                <c:pt idx="1">
                  <c:v>-22.256219017169609</c:v>
                </c:pt>
              </c:numCache>
            </c:numRef>
          </c:xVal>
          <c:yVal>
            <c:numRef>
              <c:f>旋轉!$H$10:$H$11</c:f>
              <c:numCache>
                <c:formatCode>General</c:formatCode>
                <c:ptCount val="2"/>
                <c:pt idx="0">
                  <c:v>30</c:v>
                </c:pt>
                <c:pt idx="1">
                  <c:v>62.193178728363542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1D6-418D-8AA2-1E9ADA7B4BC6}"/>
            </c:ext>
          </c:extLst>
        </c:ser>
        <c:ser>
          <c:idx val="11"/>
          <c:order val="11"/>
          <c:tx>
            <c:v>轉原C3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旋轉!$G$12:$G$13</c:f>
              <c:numCache>
                <c:formatCode>General</c:formatCode>
                <c:ptCount val="2"/>
                <c:pt idx="0">
                  <c:v>-30</c:v>
                </c:pt>
                <c:pt idx="1">
                  <c:v>-58.217743576559791</c:v>
                </c:pt>
              </c:numCache>
            </c:numRef>
          </c:xVal>
          <c:yVal>
            <c:numRef>
              <c:f>旋轉!$H$12:$H$13</c:f>
              <c:numCache>
                <c:formatCode>General</c:formatCode>
                <c:ptCount val="2"/>
                <c:pt idx="0">
                  <c:v>0</c:v>
                </c:pt>
                <c:pt idx="1">
                  <c:v>14.515313735980067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1D6-418D-8AA2-1E9ADA7B4BC6}"/>
            </c:ext>
          </c:extLst>
        </c:ser>
        <c:ser>
          <c:idx val="12"/>
          <c:order val="12"/>
          <c:tx>
            <c:v>轉原C4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旋轉!$G$14:$G$15</c:f>
              <c:numCache>
                <c:formatCode>General</c:formatCode>
                <c:ptCount val="2"/>
                <c:pt idx="0">
                  <c:v>-20</c:v>
                </c:pt>
                <c:pt idx="1">
                  <c:v>-48.84900381957803</c:v>
                </c:pt>
              </c:numCache>
            </c:numRef>
          </c:xVal>
          <c:yVal>
            <c:numRef>
              <c:f>旋轉!$H$14:$H$15</c:f>
              <c:numCache>
                <c:formatCode>General</c:formatCode>
                <c:ptCount val="2"/>
                <c:pt idx="0">
                  <c:v>-30</c:v>
                </c:pt>
                <c:pt idx="1">
                  <c:v>-44.46465552675793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1D6-418D-8AA2-1E9ADA7B4BC6}"/>
            </c:ext>
          </c:extLst>
        </c:ser>
        <c:ser>
          <c:idx val="13"/>
          <c:order val="13"/>
          <c:tx>
            <c:v>轉原C5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旋轉!$G$16:$G$17</c:f>
              <c:numCache>
                <c:formatCode>General</c:formatCode>
                <c:ptCount val="2"/>
                <c:pt idx="0">
                  <c:v>20</c:v>
                </c:pt>
                <c:pt idx="1">
                  <c:v>22.256219017169609</c:v>
                </c:pt>
              </c:numCache>
            </c:numRef>
          </c:xVal>
          <c:yVal>
            <c:numRef>
              <c:f>旋轉!$H$16:$H$17</c:f>
              <c:numCache>
                <c:formatCode>General</c:formatCode>
                <c:ptCount val="2"/>
                <c:pt idx="0">
                  <c:v>-30</c:v>
                </c:pt>
                <c:pt idx="1">
                  <c:v>-62.193178728363542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1D6-418D-8AA2-1E9ADA7B4BC6}"/>
            </c:ext>
          </c:extLst>
        </c:ser>
        <c:ser>
          <c:idx val="14"/>
          <c:order val="14"/>
          <c:tx>
            <c:v>轉實C0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旋轉!$I$6:$I$7</c:f>
              <c:numCache>
                <c:formatCode>General</c:formatCode>
                <c:ptCount val="2"/>
                <c:pt idx="0">
                  <c:v>29.108871788279895</c:v>
                </c:pt>
                <c:pt idx="1">
                  <c:v>60</c:v>
                </c:pt>
              </c:numCache>
            </c:numRef>
          </c:xVal>
          <c:yVal>
            <c:numRef>
              <c:f>旋轉!$J$6:$J$7</c:f>
              <c:numCache>
                <c:formatCode>General</c:formatCode>
                <c:ptCount val="2"/>
                <c:pt idx="0">
                  <c:v>7.2576568679900317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1D6-418D-8AA2-1E9ADA7B4BC6}"/>
            </c:ext>
          </c:extLst>
        </c:ser>
        <c:ser>
          <c:idx val="15"/>
          <c:order val="15"/>
          <c:tx>
            <c:v>轉實C1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旋轉!$I$8:$I$9</c:f>
              <c:numCache>
                <c:formatCode>General</c:formatCode>
                <c:ptCount val="2"/>
                <c:pt idx="0">
                  <c:v>12.148257657529896</c:v>
                </c:pt>
                <c:pt idx="1">
                  <c:v>36.641005886756865</c:v>
                </c:pt>
              </c:numCache>
            </c:numRef>
          </c:xVal>
          <c:yVal>
            <c:numRef>
              <c:f>旋轉!$J$8:$J$9</c:f>
              <c:numCache>
                <c:formatCode>General</c:formatCode>
                <c:ptCount val="2"/>
                <c:pt idx="0">
                  <c:v>33.947309700273252</c:v>
                </c:pt>
                <c:pt idx="1">
                  <c:v>54.961508830135315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1D6-418D-8AA2-1E9ADA7B4BC6}"/>
            </c:ext>
          </c:extLst>
        </c:ser>
        <c:ser>
          <c:idx val="16"/>
          <c:order val="16"/>
          <c:tx>
            <c:v>轉實C2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旋轉!$I$10:$I$11</c:f>
              <c:numCache>
                <c:formatCode>General</c:formatCode>
                <c:ptCount val="2"/>
                <c:pt idx="0">
                  <c:v>-26.663571393509962</c:v>
                </c:pt>
                <c:pt idx="1">
                  <c:v>-36.641005886756872</c:v>
                </c:pt>
              </c:numCache>
            </c:numRef>
          </c:xVal>
          <c:yVal>
            <c:numRef>
              <c:f>旋轉!$J$10:$J$11</c:f>
              <c:numCache>
                <c:formatCode>General</c:formatCode>
                <c:ptCount val="2"/>
                <c:pt idx="0">
                  <c:v>24.270433876286539</c:v>
                </c:pt>
                <c:pt idx="1">
                  <c:v>54.961508830135315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1D6-418D-8AA2-1E9ADA7B4BC6}"/>
            </c:ext>
          </c:extLst>
        </c:ser>
        <c:ser>
          <c:idx val="17"/>
          <c:order val="17"/>
          <c:tx>
            <c:v>轉實C3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旋轉!$I$12:$I$13</c:f>
              <c:numCache>
                <c:formatCode>General</c:formatCode>
                <c:ptCount val="2"/>
                <c:pt idx="0">
                  <c:v>-29.108871788279895</c:v>
                </c:pt>
                <c:pt idx="1">
                  <c:v>-60.000000000000007</c:v>
                </c:pt>
              </c:numCache>
            </c:numRef>
          </c:xVal>
          <c:yVal>
            <c:numRef>
              <c:f>旋轉!$J$12:$J$13</c:f>
              <c:numCache>
                <c:formatCode>General</c:formatCode>
                <c:ptCount val="2"/>
                <c:pt idx="0">
                  <c:v>-7.2576568679900317</c:v>
                </c:pt>
                <c:pt idx="1">
                  <c:v>3.5527136788005009E-15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1D6-418D-8AA2-1E9ADA7B4BC6}"/>
            </c:ext>
          </c:extLst>
        </c:ser>
        <c:ser>
          <c:idx val="18"/>
          <c:order val="18"/>
          <c:tx>
            <c:v>轉實C4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旋轉!$I$14:$I$15</c:f>
              <c:numCache>
                <c:formatCode>General</c:formatCode>
                <c:ptCount val="2"/>
                <c:pt idx="0">
                  <c:v>-12.148257657529896</c:v>
                </c:pt>
                <c:pt idx="1">
                  <c:v>-36.641005886756865</c:v>
                </c:pt>
              </c:numCache>
            </c:numRef>
          </c:xVal>
          <c:yVal>
            <c:numRef>
              <c:f>旋轉!$J$14:$J$15</c:f>
              <c:numCache>
                <c:formatCode>General</c:formatCode>
                <c:ptCount val="2"/>
                <c:pt idx="0">
                  <c:v>-33.947309700273252</c:v>
                </c:pt>
                <c:pt idx="1">
                  <c:v>-54.961508830135315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1D6-418D-8AA2-1E9ADA7B4BC6}"/>
            </c:ext>
          </c:extLst>
        </c:ser>
        <c:ser>
          <c:idx val="19"/>
          <c:order val="19"/>
          <c:tx>
            <c:v>轉實C5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11D6-418D-8AA2-1E9ADA7B4BC6}"/>
              </c:ext>
            </c:extLst>
          </c:dPt>
          <c:xVal>
            <c:numRef>
              <c:f>旋轉!$I$16:$I$17</c:f>
              <c:numCache>
                <c:formatCode>General</c:formatCode>
                <c:ptCount val="2"/>
                <c:pt idx="0">
                  <c:v>26.663571393509962</c:v>
                </c:pt>
                <c:pt idx="1">
                  <c:v>36.641005886756872</c:v>
                </c:pt>
              </c:numCache>
            </c:numRef>
          </c:xVal>
          <c:yVal>
            <c:numRef>
              <c:f>旋轉!$J$16:$J$17</c:f>
              <c:numCache>
                <c:formatCode>General</c:formatCode>
                <c:ptCount val="2"/>
                <c:pt idx="0">
                  <c:v>-24.270433876286539</c:v>
                </c:pt>
                <c:pt idx="1">
                  <c:v>-54.961508830135315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1D6-418D-8AA2-1E9ADA7B4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45056"/>
        <c:axId val="730144696"/>
      </c:scatterChart>
      <c:valAx>
        <c:axId val="730145056"/>
        <c:scaling>
          <c:orientation val="minMax"/>
          <c:max val="80"/>
          <c:min val="-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144696"/>
        <c:crosses val="autoZero"/>
        <c:crossBetween val="midCat"/>
      </c:valAx>
      <c:valAx>
        <c:axId val="730144696"/>
        <c:scaling>
          <c:orientation val="minMax"/>
          <c:max val="80"/>
          <c:min val="-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014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C8" max="100" page="10" val="30"/>
</file>

<file path=xl/ctrlProps/ctrlProp2.xml><?xml version="1.0" encoding="utf-8"?>
<formControlPr xmlns="http://schemas.microsoft.com/office/spreadsheetml/2009/9/main" objectType="Spin" dx="26" fmlaLink="D2" max="100" page="10" val="20"/>
</file>

<file path=xl/ctrlProps/ctrlProp3.xml><?xml version="1.0" encoding="utf-8"?>
<formControlPr xmlns="http://schemas.microsoft.com/office/spreadsheetml/2009/9/main" objectType="Spin" dx="26" fmlaLink="B2" max="100" page="10" val="15"/>
</file>

<file path=xl/ctrlProps/ctrlProp4.xml><?xml version="1.0" encoding="utf-8"?>
<formControlPr xmlns="http://schemas.microsoft.com/office/spreadsheetml/2009/9/main" objectType="Spin" dx="26" fmlaLink="B4" max="100" page="10" val="17"/>
</file>

<file path=xl/ctrlProps/ctrlProp5.xml><?xml version="1.0" encoding="utf-8"?>
<formControlPr xmlns="http://schemas.microsoft.com/office/spreadsheetml/2009/9/main" objectType="Spin" dx="26" fmlaLink="B6" max="100" page="10" val="25"/>
</file>

<file path=xl/ctrlProps/ctrlProp6.xml><?xml version="1.0" encoding="utf-8"?>
<formControlPr xmlns="http://schemas.microsoft.com/office/spreadsheetml/2009/9/main" objectType="Spin" dx="26" fmlaLink="$B$4" max="359" page="10" val="1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201930</xdr:colOff>
      <xdr:row>2</xdr:row>
      <xdr:rowOff>106680</xdr:rowOff>
    </xdr:from>
    <xdr:to>
      <xdr:col>18</xdr:col>
      <xdr:colOff>160020</xdr:colOff>
      <xdr:row>21</xdr:row>
      <xdr:rowOff>83820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297180</xdr:colOff>
          <xdr:row>7</xdr:row>
          <xdr:rowOff>7620</xdr:rowOff>
        </xdr:from>
        <xdr:to>
          <xdr:col>1</xdr:col>
          <xdr:colOff>541020</xdr:colOff>
          <xdr:row>9</xdr:row>
          <xdr:rowOff>83820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</xdr:colOff>
          <xdr:row>0</xdr:row>
          <xdr:rowOff>190500</xdr:rowOff>
        </xdr:from>
        <xdr:to>
          <xdr:col>4</xdr:col>
          <xdr:colOff>251460</xdr:colOff>
          <xdr:row>2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525780</xdr:colOff>
          <xdr:row>0</xdr:row>
          <xdr:rowOff>190500</xdr:rowOff>
        </xdr:from>
        <xdr:to>
          <xdr:col>0</xdr:col>
          <xdr:colOff>762000</xdr:colOff>
          <xdr:row>2</xdr:row>
          <xdr:rowOff>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525780</xdr:colOff>
          <xdr:row>3</xdr:row>
          <xdr:rowOff>7620</xdr:rowOff>
        </xdr:from>
        <xdr:to>
          <xdr:col>0</xdr:col>
          <xdr:colOff>762000</xdr:colOff>
          <xdr:row>4</xdr:row>
          <xdr:rowOff>15240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525780</xdr:colOff>
          <xdr:row>4</xdr:row>
          <xdr:rowOff>190500</xdr:rowOff>
        </xdr:from>
        <xdr:to>
          <xdr:col>0</xdr:col>
          <xdr:colOff>762000</xdr:colOff>
          <xdr:row>6</xdr:row>
          <xdr:rowOff>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278130</xdr:colOff>
      <xdr:row>0</xdr:row>
      <xdr:rowOff>182880</xdr:rowOff>
    </xdr:from>
    <xdr:to>
      <xdr:col>22</xdr:col>
      <xdr:colOff>20370</xdr:colOff>
      <xdr:row>26</xdr:row>
      <xdr:rowOff>100380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110490</xdr:colOff>
      <xdr:row>2</xdr:row>
      <xdr:rowOff>45720</xdr:rowOff>
    </xdr:from>
    <xdr:to>
      <xdr:col>20</xdr:col>
      <xdr:colOff>41370</xdr:colOff>
      <xdr:row>24</xdr:row>
      <xdr:rowOff>174720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EBE2B53-E8F6-4ECC-BD21-6098D3849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144780</xdr:colOff>
          <xdr:row>2</xdr:row>
          <xdr:rowOff>106680</xdr:rowOff>
        </xdr:from>
        <xdr:to>
          <xdr:col>2</xdr:col>
          <xdr:colOff>434340</xdr:colOff>
          <xdr:row>4</xdr:row>
          <xdr:rowOff>106680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A3DCE5CD-04DD-4B38-B5FA-07ED7E37D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wnloads\&#25104;&#22823;\&#19977;&#19979;\3&#19979;-&#27231;&#26800;&#23560;&#38988;\&#31243;&#24335;&#30908;\Heterosix\&#31227;&#21205;&#26041;&#21521;&#20998;&#26512;.xlsx" TargetMode="External"/><Relationship Id="rId1" Type="http://schemas.openxmlformats.org/officeDocument/2006/relationships/externalLinkPath" Target="&#31227;&#21205;&#26041;&#21521;&#20998;&#26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工作表1"/>
      <sheetName val="工作表2"/>
      <sheetName val="旋轉"/>
    </sheetNames>
    <sheetDataSet>
      <sheetData sheetId="0" refreshError="1"/>
      <sheetData sheetId="1" refreshError="1"/>
      <sheetData sheetId="2">
        <row r="6">
          <cell r="B6">
            <v>30</v>
          </cell>
          <cell r="C6">
            <v>0</v>
          </cell>
          <cell r="E6">
            <v>30</v>
          </cell>
          <cell r="F6">
            <v>0</v>
          </cell>
          <cell r="G6">
            <v>30</v>
          </cell>
          <cell r="H6">
            <v>0</v>
          </cell>
          <cell r="I6">
            <v>28.97777478867205</v>
          </cell>
          <cell r="J6">
            <v>7.7645713530756222</v>
          </cell>
        </row>
        <row r="7">
          <cell r="B7">
            <v>20</v>
          </cell>
          <cell r="C7">
            <v>30</v>
          </cell>
          <cell r="E7">
            <v>60</v>
          </cell>
          <cell r="F7">
            <v>0</v>
          </cell>
          <cell r="G7">
            <v>57.955549577344101</v>
          </cell>
          <cell r="H7">
            <v>-15.529142706151244</v>
          </cell>
          <cell r="I7">
            <v>60.000000000000007</v>
          </cell>
          <cell r="J7">
            <v>1.7763568394002505E-15</v>
          </cell>
        </row>
        <row r="8">
          <cell r="B8">
            <v>-20</v>
          </cell>
          <cell r="C8">
            <v>30</v>
          </cell>
          <cell r="E8">
            <v>20</v>
          </cell>
          <cell r="F8">
            <v>30</v>
          </cell>
          <cell r="G8">
            <v>20</v>
          </cell>
          <cell r="H8">
            <v>30</v>
          </cell>
          <cell r="I8">
            <v>11.553945172705744</v>
          </cell>
          <cell r="J8">
            <v>34.154155690722462</v>
          </cell>
        </row>
        <row r="9">
          <cell r="B9">
            <v>-30</v>
          </cell>
          <cell r="C9">
            <v>0</v>
          </cell>
          <cell r="E9">
            <v>36.641005886756872</v>
          </cell>
          <cell r="F9">
            <v>54.961508830135315</v>
          </cell>
          <cell r="G9">
            <v>49.617579120037632</v>
          </cell>
          <cell r="H9">
            <v>43.605350675636117</v>
          </cell>
          <cell r="I9">
            <v>36.641005886756872</v>
          </cell>
          <cell r="J9">
            <v>54.961508830135315</v>
          </cell>
        </row>
        <row r="10">
          <cell r="B10">
            <v>-20</v>
          </cell>
          <cell r="C10">
            <v>-30</v>
          </cell>
          <cell r="E10">
            <v>-20</v>
          </cell>
          <cell r="F10">
            <v>30</v>
          </cell>
          <cell r="G10">
            <v>-20</v>
          </cell>
          <cell r="H10">
            <v>30</v>
          </cell>
          <cell r="I10">
            <v>-27.083087878856986</v>
          </cell>
          <cell r="J10">
            <v>23.801393886621636</v>
          </cell>
        </row>
        <row r="11">
          <cell r="B11">
            <v>20</v>
          </cell>
          <cell r="C11">
            <v>-30</v>
          </cell>
          <cell r="E11">
            <v>-36.641005886756872</v>
          </cell>
          <cell r="F11">
            <v>54.961508830135315</v>
          </cell>
          <cell r="G11">
            <v>-21.167408654418864</v>
          </cell>
          <cell r="H11">
            <v>62.572130986048634</v>
          </cell>
          <cell r="I11">
            <v>-36.641005886756872</v>
          </cell>
          <cell r="J11">
            <v>54.961508830135323</v>
          </cell>
        </row>
        <row r="12">
          <cell r="B12">
            <v>30</v>
          </cell>
          <cell r="C12">
            <v>0</v>
          </cell>
          <cell r="E12">
            <v>-30</v>
          </cell>
          <cell r="F12">
            <v>0</v>
          </cell>
          <cell r="G12">
            <v>-30</v>
          </cell>
          <cell r="H12">
            <v>0</v>
          </cell>
          <cell r="I12">
            <v>-28.97777478867205</v>
          </cell>
          <cell r="J12">
            <v>-7.7645713530756222</v>
          </cell>
        </row>
        <row r="13">
          <cell r="E13">
            <v>-60</v>
          </cell>
          <cell r="F13">
            <v>3.67544536472586E-15</v>
          </cell>
          <cell r="G13">
            <v>-57.955549577344101</v>
          </cell>
          <cell r="H13">
            <v>15.529142706151248</v>
          </cell>
          <cell r="I13">
            <v>-60.000000000000007</v>
          </cell>
          <cell r="J13">
            <v>1.7763568394002505E-15</v>
          </cell>
        </row>
        <row r="14">
          <cell r="E14">
            <v>-20</v>
          </cell>
          <cell r="F14">
            <v>-30</v>
          </cell>
          <cell r="G14">
            <v>-20</v>
          </cell>
          <cell r="H14">
            <v>-30</v>
          </cell>
          <cell r="I14">
            <v>-11.553945172705744</v>
          </cell>
          <cell r="J14">
            <v>-34.154155690722462</v>
          </cell>
        </row>
        <row r="15">
          <cell r="B15">
            <v>28.97777478867205</v>
          </cell>
          <cell r="C15">
            <v>7.7645713530756222</v>
          </cell>
          <cell r="E15">
            <v>-36.641005886756872</v>
          </cell>
          <cell r="F15">
            <v>-54.961508830135315</v>
          </cell>
          <cell r="G15">
            <v>-49.617579120037632</v>
          </cell>
          <cell r="H15">
            <v>-43.605350675636117</v>
          </cell>
          <cell r="I15">
            <v>-36.641005886756872</v>
          </cell>
          <cell r="J15">
            <v>-54.961508830135315</v>
          </cell>
        </row>
        <row r="16">
          <cell r="B16">
            <v>11.553945172705744</v>
          </cell>
          <cell r="C16">
            <v>34.154155690722462</v>
          </cell>
          <cell r="E16">
            <v>20</v>
          </cell>
          <cell r="F16">
            <v>-30</v>
          </cell>
          <cell r="G16">
            <v>20</v>
          </cell>
          <cell r="H16">
            <v>-30</v>
          </cell>
          <cell r="I16">
            <v>27.083087878856986</v>
          </cell>
          <cell r="J16">
            <v>-23.801393886621636</v>
          </cell>
        </row>
        <row r="17">
          <cell r="B17">
            <v>-27.083087878856986</v>
          </cell>
          <cell r="C17">
            <v>23.801393886621636</v>
          </cell>
          <cell r="E17">
            <v>36.641005886756872</v>
          </cell>
          <cell r="F17">
            <v>-54.961508830135315</v>
          </cell>
          <cell r="G17">
            <v>21.167408654418864</v>
          </cell>
          <cell r="H17">
            <v>-62.572130986048634</v>
          </cell>
          <cell r="I17">
            <v>36.641005886756872</v>
          </cell>
          <cell r="J17">
            <v>-54.961508830135323</v>
          </cell>
        </row>
        <row r="18">
          <cell r="B18">
            <v>-28.97777478867205</v>
          </cell>
          <cell r="C18">
            <v>-7.7645713530756222</v>
          </cell>
        </row>
        <row r="19">
          <cell r="B19">
            <v>-11.553945172705744</v>
          </cell>
          <cell r="C19">
            <v>-34.154155690722462</v>
          </cell>
        </row>
        <row r="20">
          <cell r="B20">
            <v>27.083087878856986</v>
          </cell>
          <cell r="C20">
            <v>-23.801393886621636</v>
          </cell>
        </row>
        <row r="21">
          <cell r="B21">
            <v>28.97777478867205</v>
          </cell>
          <cell r="C21">
            <v>7.7645713530756222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H22" sqref="H22"/>
    </sheetView>
  </sheetViews>
  <sheetFormatPr defaultRowHeight="15" x14ac:dyDescent="0.3"/>
  <cols>
    <col min="1" max="1" width="12.625" customWidth="1"/>
  </cols>
  <sheetData>
    <row r="1" spans="1:11" ht="15.6" thickBot="1" x14ac:dyDescent="0.35">
      <c r="C1" t="s">
        <v>5</v>
      </c>
      <c r="D1" t="s">
        <v>4</v>
      </c>
      <c r="I1" s="10" t="s">
        <v>52</v>
      </c>
      <c r="J1" s="11"/>
      <c r="K1" s="11"/>
    </row>
    <row r="2" spans="1:11" x14ac:dyDescent="0.3">
      <c r="A2" s="1" t="s">
        <v>0</v>
      </c>
      <c r="B2" s="8">
        <v>15</v>
      </c>
      <c r="C2" s="2">
        <v>0</v>
      </c>
      <c r="D2" s="7">
        <v>20</v>
      </c>
      <c r="E2" cm="1">
        <f t="array" ref="E2">SQRT(SUMSQ(C3:D3-C2:D2))</f>
        <v>15</v>
      </c>
      <c r="F2" t="s">
        <v>6</v>
      </c>
      <c r="G2">
        <f>SQRT(Px^2+Pz^2)</f>
        <v>36.055512754639892</v>
      </c>
    </row>
    <row r="3" spans="1:11" ht="15.6" thickBot="1" x14ac:dyDescent="0.35">
      <c r="A3" s="4"/>
      <c r="B3" s="5"/>
      <c r="C3" s="5">
        <f>COXIA</f>
        <v>15</v>
      </c>
      <c r="D3" s="6">
        <f>D2</f>
        <v>20</v>
      </c>
      <c r="F3" t="s">
        <v>7</v>
      </c>
      <c r="G3">
        <f>SQRT((Px-COXIA)^2+Pz^2)</f>
        <v>25</v>
      </c>
    </row>
    <row r="4" spans="1:11" x14ac:dyDescent="0.3">
      <c r="A4" s="1" t="s">
        <v>1</v>
      </c>
      <c r="B4" s="8">
        <v>17</v>
      </c>
      <c r="C4" s="2">
        <f>C3</f>
        <v>15</v>
      </c>
      <c r="D4" s="3">
        <f>D3</f>
        <v>20</v>
      </c>
      <c r="E4" cm="1">
        <f t="array" ref="E4">SQRT(SUMSQ(C5:D5-C4:D4))</f>
        <v>17</v>
      </c>
      <c r="F4" t="s">
        <v>8</v>
      </c>
      <c r="G4">
        <f>ATAN(Pz/Px)</f>
        <v>0.5880026035475675</v>
      </c>
      <c r="H4">
        <f>DEGREES(G4)</f>
        <v>33.690067525979785</v>
      </c>
    </row>
    <row r="5" spans="1:11" ht="15.6" thickBot="1" x14ac:dyDescent="0.35">
      <c r="A5" s="4"/>
      <c r="B5" s="5"/>
      <c r="C5" s="5">
        <f>C4+FEMUR*COS(beta)</f>
        <v>31.257785924713517</v>
      </c>
      <c r="D5" s="6">
        <f>D4+FEMUR*SIN(beta)</f>
        <v>24.968339443535136</v>
      </c>
      <c r="F5" t="s">
        <v>9</v>
      </c>
      <c r="G5">
        <f>ATAN(Pz/(Px-COXIA))</f>
        <v>0.92729521800161219</v>
      </c>
      <c r="H5">
        <f t="shared" ref="H5:H10" si="0">DEGREES(G5)</f>
        <v>53.13010235415598</v>
      </c>
    </row>
    <row r="6" spans="1:11" x14ac:dyDescent="0.3">
      <c r="A6" s="1" t="s">
        <v>2</v>
      </c>
      <c r="B6" s="8">
        <v>25</v>
      </c>
      <c r="C6" s="2">
        <f>C5</f>
        <v>31.257785924713517</v>
      </c>
      <c r="D6" s="3">
        <f>D5</f>
        <v>24.968339443535136</v>
      </c>
      <c r="E6" cm="1">
        <f t="array" ref="E6">SQRT(SUMSQ(C7:D7-C6:D6))</f>
        <v>24.999999999999996</v>
      </c>
      <c r="F6" t="s">
        <v>10</v>
      </c>
      <c r="G6">
        <f>theta2+theta4</f>
        <v>1.6211290130559355</v>
      </c>
      <c r="H6">
        <f t="shared" si="0"/>
        <v>92.883850494313634</v>
      </c>
    </row>
    <row r="7" spans="1:11" ht="15.6" thickBot="1" x14ac:dyDescent="0.35">
      <c r="A7" s="4"/>
      <c r="B7" s="5"/>
      <c r="C7" s="5">
        <f>C6+TIBIA*COS(gamma+beta)</f>
        <v>29.999999999999996</v>
      </c>
      <c r="D7" s="6">
        <f>D6+TIBIA*SIN(gamma+beta)</f>
        <v>0</v>
      </c>
      <c r="F7" t="s">
        <v>11</v>
      </c>
      <c r="G7">
        <f>ACOS((ct^2+d^2-b^2)/(2*d*ct))</f>
        <v>0.6938337950543233</v>
      </c>
      <c r="H7">
        <f t="shared" si="0"/>
        <v>39.753748140157654</v>
      </c>
    </row>
    <row r="8" spans="1:11" x14ac:dyDescent="0.3">
      <c r="A8" t="s">
        <v>3</v>
      </c>
      <c r="C8" s="9">
        <v>30</v>
      </c>
      <c r="D8">
        <v>0</v>
      </c>
      <c r="F8" t="s">
        <v>12</v>
      </c>
      <c r="G8">
        <f>ACOS((d^2+b^2-ct^2)/(2*b*d))</f>
        <v>1.2238794292677349</v>
      </c>
      <c r="H8">
        <f t="shared" si="0"/>
        <v>70.123125929921173</v>
      </c>
    </row>
    <row r="9" spans="1:11" x14ac:dyDescent="0.3">
      <c r="F9" t="s">
        <v>13</v>
      </c>
      <c r="G9">
        <f>theta5-theta2</f>
        <v>0.29658421126612267</v>
      </c>
      <c r="H9">
        <f t="shared" si="0"/>
        <v>16.993023575765189</v>
      </c>
    </row>
    <row r="10" spans="1:11" ht="15.6" thickBot="1" x14ac:dyDescent="0.35">
      <c r="F10" t="s">
        <v>14</v>
      </c>
      <c r="G10">
        <f>-(theta5+theta4)</f>
        <v>-1.9177132243220583</v>
      </c>
      <c r="H10">
        <f t="shared" si="0"/>
        <v>-109.87687407007883</v>
      </c>
    </row>
    <row r="11" spans="1:11" x14ac:dyDescent="0.3">
      <c r="A11" s="1" t="s">
        <v>24</v>
      </c>
      <c r="B11" s="2" t="s">
        <v>15</v>
      </c>
      <c r="C11" s="2">
        <f>a+FEMUR*COS(RADIANS(90-H11))</f>
        <v>17.952019020337818</v>
      </c>
      <c r="D11" s="3" t="s">
        <v>27</v>
      </c>
      <c r="F11" t="s">
        <v>17</v>
      </c>
      <c r="G11">
        <f>RADIANS(H11)</f>
        <v>0.17453292519943295</v>
      </c>
      <c r="H11" s="9">
        <v>10</v>
      </c>
    </row>
    <row r="12" spans="1:11" x14ac:dyDescent="0.3">
      <c r="A12" s="12"/>
      <c r="B12" t="s">
        <v>16</v>
      </c>
      <c r="C12">
        <f>SQRT((FEMUR+TIBIA)^2-Pz^2)+COXIA</f>
        <v>51.932370625238775</v>
      </c>
      <c r="D12" s="13" t="s">
        <v>27</v>
      </c>
      <c r="G12" t="s">
        <v>54</v>
      </c>
      <c r="H12" t="s">
        <v>53</v>
      </c>
    </row>
    <row r="13" spans="1:11" x14ac:dyDescent="0.3">
      <c r="A13" s="12"/>
      <c r="B13" t="s">
        <v>25</v>
      </c>
      <c r="C13">
        <f>C12-C11</f>
        <v>33.98035160490096</v>
      </c>
      <c r="D13" s="13" t="s">
        <v>27</v>
      </c>
    </row>
    <row r="14" spans="1:11" ht="15.6" thickBot="1" x14ac:dyDescent="0.35">
      <c r="A14" s="4"/>
      <c r="B14" s="5" t="s">
        <v>26</v>
      </c>
      <c r="C14" s="5">
        <f>(C12^2-C11^2)*PI()*(360-H11)/360</f>
        <v>7253.0965911540898</v>
      </c>
      <c r="D14" s="6" t="s">
        <v>28</v>
      </c>
    </row>
    <row r="15" spans="1:11" x14ac:dyDescent="0.3">
      <c r="A15" s="1" t="s">
        <v>18</v>
      </c>
      <c r="B15" s="2" t="s">
        <v>19</v>
      </c>
      <c r="C15" s="2">
        <f>C16+ang_sample*COS(-PI()/2+opa)</f>
        <v>16.736481776669304</v>
      </c>
      <c r="D15" s="3">
        <f>D16+ang_sample*SIN(-PI()/2+opa)</f>
        <v>10.15192246987792</v>
      </c>
      <c r="F15" t="s">
        <v>51</v>
      </c>
      <c r="G15" s="9">
        <v>10</v>
      </c>
    </row>
    <row r="16" spans="1:11" x14ac:dyDescent="0.3">
      <c r="A16" s="12"/>
      <c r="C16">
        <f>C3</f>
        <v>15</v>
      </c>
      <c r="D16" s="13">
        <f>D3</f>
        <v>20</v>
      </c>
    </row>
    <row r="17" spans="1:4" ht="15.6" thickBot="1" x14ac:dyDescent="0.35">
      <c r="A17" s="4"/>
      <c r="B17" s="5" t="s">
        <v>20</v>
      </c>
      <c r="C17" s="5">
        <f>C16+ang_sample*COS(PI()/2-opa)</f>
        <v>16.736481776669304</v>
      </c>
      <c r="D17" s="6">
        <f>D16+ang_sample*SIN(PI()/2-opa)</f>
        <v>29.84807753012208</v>
      </c>
    </row>
    <row r="18" spans="1:4" x14ac:dyDescent="0.3">
      <c r="A18" s="1" t="s">
        <v>21</v>
      </c>
      <c r="B18" s="2" t="s">
        <v>19</v>
      </c>
      <c r="C18" s="2"/>
      <c r="D18" s="3"/>
    </row>
    <row r="19" spans="1:4" x14ac:dyDescent="0.3">
      <c r="A19" s="12"/>
      <c r="C19">
        <f>C3</f>
        <v>15</v>
      </c>
      <c r="D19" s="13">
        <f>D3</f>
        <v>20</v>
      </c>
    </row>
    <row r="20" spans="1:4" ht="15.6" thickBot="1" x14ac:dyDescent="0.35">
      <c r="A20" s="4"/>
      <c r="B20" s="5" t="s">
        <v>20</v>
      </c>
      <c r="C20" s="5"/>
      <c r="D20" s="6"/>
    </row>
    <row r="21" spans="1:4" x14ac:dyDescent="0.3">
      <c r="A21" s="1" t="s">
        <v>22</v>
      </c>
      <c r="B21" s="2" t="s">
        <v>19</v>
      </c>
      <c r="C21" s="2">
        <f>C22+ang_sample*COS(beta-PI()+opa)</f>
        <v>22.347167962907626</v>
      </c>
      <c r="D21" s="3">
        <f>D22+ang_sample*SIN(beta-PI()+opa)</f>
        <v>20.429519383349646</v>
      </c>
    </row>
    <row r="22" spans="1:4" x14ac:dyDescent="0.3">
      <c r="A22" s="12"/>
      <c r="C22">
        <f>C5</f>
        <v>31.257785924713517</v>
      </c>
      <c r="D22" s="13">
        <f>D5</f>
        <v>24.968339443535136</v>
      </c>
    </row>
    <row r="23" spans="1:4" ht="15.6" thickBot="1" x14ac:dyDescent="0.35">
      <c r="A23" s="4"/>
      <c r="B23" s="5" t="s">
        <v>20</v>
      </c>
      <c r="C23" s="5">
        <f>C22+ang_sample*COS(beta-opa)</f>
        <v>41.18339575757895</v>
      </c>
      <c r="D23" s="6">
        <f>D22+ang_sample*SIN(beta-opa)</f>
        <v>26.185824328749366</v>
      </c>
    </row>
    <row r="24" spans="1:4" x14ac:dyDescent="0.3">
      <c r="A24" s="1" t="s">
        <v>23</v>
      </c>
      <c r="B24" s="2" t="s">
        <v>19</v>
      </c>
      <c r="C24" s="2"/>
      <c r="D24" s="3"/>
    </row>
    <row r="25" spans="1:4" x14ac:dyDescent="0.3">
      <c r="A25" s="12"/>
      <c r="C25">
        <f>C22</f>
        <v>31.257785924713517</v>
      </c>
      <c r="D25" s="13">
        <f>D22</f>
        <v>24.968339443535136</v>
      </c>
    </row>
    <row r="26" spans="1:4" ht="15.6" thickBot="1" x14ac:dyDescent="0.35">
      <c r="A26" s="4"/>
      <c r="B26" s="5" t="s">
        <v>20</v>
      </c>
      <c r="C26" s="5"/>
      <c r="D26" s="6"/>
    </row>
  </sheetData>
  <phoneticPr fontId="1" type="noConversion"/>
  <conditionalFormatting sqref="C8">
    <cfRule type="cellIs" dxfId="7" priority="1" operator="lessThan">
      <formula>$C$11</formula>
    </cfRule>
    <cfRule type="cellIs" dxfId="6" priority="2" operator="greaterThan">
      <formula>$C$12</formula>
    </cfRule>
  </conditionalFormatting>
  <pageMargins left="0.7" right="0.7" top="0.75" bottom="0.75" header="0.3" footer="0.3"/>
  <pageSetup paperSize="9" orientation="portrait" horizontalDpi="1200" verticalDpi="1200" r:id="rId1"/>
  <ignoredErrors>
    <ignoredError sqref="C5:D5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1</xdr:col>
                    <xdr:colOff>297180</xdr:colOff>
                    <xdr:row>7</xdr:row>
                    <xdr:rowOff>7620</xdr:rowOff>
                  </from>
                  <to>
                    <xdr:col>1</xdr:col>
                    <xdr:colOff>541020</xdr:colOff>
                    <xdr:row>9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4</xdr:col>
                    <xdr:colOff>15240</xdr:colOff>
                    <xdr:row>0</xdr:row>
                    <xdr:rowOff>190500</xdr:rowOff>
                  </from>
                  <to>
                    <xdr:col>4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0</xdr:col>
                    <xdr:colOff>525780</xdr:colOff>
                    <xdr:row>0</xdr:row>
                    <xdr:rowOff>190500</xdr:rowOff>
                  </from>
                  <to>
                    <xdr:col>0</xdr:col>
                    <xdr:colOff>762000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Spinner 4">
              <controlPr defaultSize="0" autoPict="0">
                <anchor moveWithCells="1" sizeWithCells="1">
                  <from>
                    <xdr:col>0</xdr:col>
                    <xdr:colOff>525780</xdr:colOff>
                    <xdr:row>3</xdr:row>
                    <xdr:rowOff>7620</xdr:rowOff>
                  </from>
                  <to>
                    <xdr:col>0</xdr:col>
                    <xdr:colOff>762000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Spinner 5">
              <controlPr defaultSize="0" autoPict="0">
                <anchor moveWithCells="1" sizeWithCells="1">
                  <from>
                    <xdr:col>0</xdr:col>
                    <xdr:colOff>525780</xdr:colOff>
                    <xdr:row>4</xdr:row>
                    <xdr:rowOff>190500</xdr:rowOff>
                  </from>
                  <to>
                    <xdr:col>0</xdr:col>
                    <xdr:colOff>762000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AB60-FAD2-474F-B947-EDCA07810B8F}">
  <dimension ref="A1:M47"/>
  <sheetViews>
    <sheetView zoomScaleNormal="100" workbookViewId="0">
      <selection activeCell="L11" sqref="L11"/>
    </sheetView>
  </sheetViews>
  <sheetFormatPr defaultRowHeight="15" x14ac:dyDescent="0.3"/>
  <sheetData>
    <row r="1" spans="1:11" x14ac:dyDescent="0.3">
      <c r="A1" t="s">
        <v>29</v>
      </c>
      <c r="B1" s="9">
        <v>10</v>
      </c>
      <c r="D1" t="s">
        <v>24</v>
      </c>
      <c r="E1" t="s">
        <v>15</v>
      </c>
      <c r="F1">
        <f>a+FEMUR*COS(RADIANS(90-B7))</f>
        <v>17.952019020337818</v>
      </c>
    </row>
    <row r="2" spans="1:11" x14ac:dyDescent="0.3">
      <c r="A2" t="s">
        <v>30</v>
      </c>
      <c r="B2" s="9">
        <v>15</v>
      </c>
      <c r="E2" t="s">
        <v>16</v>
      </c>
      <c r="F2">
        <f>SQRT((FEMUR+TIBIA)^2-Pz^2)+COXIA</f>
        <v>51.932370625238775</v>
      </c>
    </row>
    <row r="3" spans="1:11" x14ac:dyDescent="0.3">
      <c r="A3" t="s">
        <v>31</v>
      </c>
      <c r="B3" s="9">
        <v>15</v>
      </c>
    </row>
    <row r="4" spans="1:11" x14ac:dyDescent="0.3">
      <c r="A4" t="s">
        <v>0</v>
      </c>
      <c r="B4">
        <f>COXIA</f>
        <v>15</v>
      </c>
    </row>
    <row r="5" spans="1:11" x14ac:dyDescent="0.3">
      <c r="A5" t="s">
        <v>1</v>
      </c>
      <c r="B5">
        <f>FEMUR</f>
        <v>17</v>
      </c>
    </row>
    <row r="6" spans="1:11" x14ac:dyDescent="0.3">
      <c r="A6" t="s">
        <v>2</v>
      </c>
      <c r="B6">
        <f>TIBIA</f>
        <v>25</v>
      </c>
    </row>
    <row r="7" spans="1:11" x14ac:dyDescent="0.3">
      <c r="A7" t="s">
        <v>42</v>
      </c>
      <c r="B7">
        <f>DEGREES(opa)</f>
        <v>10</v>
      </c>
    </row>
    <row r="8" spans="1:11" x14ac:dyDescent="0.3">
      <c r="B8" t="s">
        <v>5</v>
      </c>
      <c r="C8" t="s">
        <v>4</v>
      </c>
      <c r="D8" t="s">
        <v>38</v>
      </c>
      <c r="E8" t="s">
        <v>40</v>
      </c>
      <c r="G8" t="s">
        <v>41</v>
      </c>
      <c r="I8" t="s">
        <v>48</v>
      </c>
      <c r="J8" t="s">
        <v>49</v>
      </c>
      <c r="K8" t="s">
        <v>50</v>
      </c>
    </row>
    <row r="9" spans="1:11" x14ac:dyDescent="0.3">
      <c r="A9" t="s">
        <v>32</v>
      </c>
      <c r="B9">
        <f>B2</f>
        <v>15</v>
      </c>
      <c r="C9">
        <v>0</v>
      </c>
      <c r="D9">
        <f>ATAN2(B9,C9)</f>
        <v>0</v>
      </c>
      <c r="E9">
        <f>D9+PI()/2-RADIANS($B$7)</f>
        <v>1.3962634015954636</v>
      </c>
      <c r="F9">
        <f t="shared" ref="F9:F15" si="0">E9</f>
        <v>1.3962634015954636</v>
      </c>
      <c r="G9">
        <f t="shared" ref="G9:G15" si="1">D9-PI()/2+RADIANS($B$7)</f>
        <v>-1.3962634015954636</v>
      </c>
      <c r="H9">
        <f>G9</f>
        <v>-1.3962634015954636</v>
      </c>
      <c r="I9">
        <f>DEGREES(D9)</f>
        <v>0</v>
      </c>
      <c r="J9">
        <f>DEGREES(E9)</f>
        <v>80</v>
      </c>
      <c r="K9">
        <f>DEGREES(G9)</f>
        <v>-80</v>
      </c>
    </row>
    <row r="10" spans="1:11" x14ac:dyDescent="0.3">
      <c r="A10" t="s">
        <v>33</v>
      </c>
      <c r="B10">
        <f>B1</f>
        <v>10</v>
      </c>
      <c r="C10">
        <f>B3</f>
        <v>15</v>
      </c>
      <c r="D10">
        <f t="shared" ref="D10:D15" si="2">ATAN2(B10,C10)</f>
        <v>0.98279372324732905</v>
      </c>
      <c r="E10">
        <f t="shared" ref="E10:E15" si="3">D10+PI()/2-RADIANS($B$7)</f>
        <v>2.379057124842793</v>
      </c>
      <c r="F10">
        <f t="shared" si="0"/>
        <v>2.379057124842793</v>
      </c>
      <c r="G10">
        <f t="shared" si="1"/>
        <v>-0.41346967834813453</v>
      </c>
      <c r="H10">
        <f t="shared" ref="H10:H15" si="4">G10</f>
        <v>-0.41346967834813453</v>
      </c>
      <c r="I10">
        <f t="shared" ref="I10:I15" si="5">DEGREES(D10)</f>
        <v>56.309932474020215</v>
      </c>
      <c r="J10">
        <f t="shared" ref="J10:J15" si="6">DEGREES(E10)</f>
        <v>136.30993247402023</v>
      </c>
      <c r="K10">
        <f t="shared" ref="K10:K15" si="7">DEGREES(G10)</f>
        <v>-23.690067525979785</v>
      </c>
    </row>
    <row r="11" spans="1:11" x14ac:dyDescent="0.3">
      <c r="A11" t="s">
        <v>34</v>
      </c>
      <c r="B11">
        <f>-B1</f>
        <v>-10</v>
      </c>
      <c r="C11">
        <f>B3</f>
        <v>15</v>
      </c>
      <c r="D11">
        <f t="shared" si="2"/>
        <v>2.158798930342464</v>
      </c>
      <c r="E11">
        <f t="shared" si="3"/>
        <v>3.5550623319379278</v>
      </c>
      <c r="F11">
        <f t="shared" si="0"/>
        <v>3.5550623319379278</v>
      </c>
      <c r="G11">
        <f t="shared" si="1"/>
        <v>0.76253552874700037</v>
      </c>
      <c r="H11">
        <f t="shared" si="4"/>
        <v>0.76253552874700037</v>
      </c>
      <c r="I11">
        <f t="shared" si="5"/>
        <v>123.69006752597979</v>
      </c>
      <c r="J11">
        <f t="shared" si="6"/>
        <v>203.6900675259798</v>
      </c>
      <c r="K11">
        <f t="shared" si="7"/>
        <v>43.690067525979778</v>
      </c>
    </row>
    <row r="12" spans="1:11" x14ac:dyDescent="0.3">
      <c r="A12" t="s">
        <v>35</v>
      </c>
      <c r="B12">
        <f>-B2</f>
        <v>-15</v>
      </c>
      <c r="C12">
        <v>0</v>
      </c>
      <c r="D12">
        <f t="shared" si="2"/>
        <v>3.1415926535897931</v>
      </c>
      <c r="E12">
        <f t="shared" si="3"/>
        <v>4.5378560551852569</v>
      </c>
      <c r="F12">
        <f t="shared" si="0"/>
        <v>4.5378560551852569</v>
      </c>
      <c r="G12">
        <f t="shared" si="1"/>
        <v>1.7453292519943295</v>
      </c>
      <c r="H12">
        <f t="shared" si="4"/>
        <v>1.7453292519943295</v>
      </c>
      <c r="I12">
        <f t="shared" si="5"/>
        <v>180</v>
      </c>
      <c r="J12">
        <f t="shared" si="6"/>
        <v>260</v>
      </c>
      <c r="K12">
        <f t="shared" si="7"/>
        <v>100</v>
      </c>
    </row>
    <row r="13" spans="1:11" x14ac:dyDescent="0.3">
      <c r="A13" t="s">
        <v>36</v>
      </c>
      <c r="B13">
        <f>-B1</f>
        <v>-10</v>
      </c>
      <c r="C13">
        <f>-B3</f>
        <v>-15</v>
      </c>
      <c r="D13">
        <f t="shared" si="2"/>
        <v>-2.158798930342464</v>
      </c>
      <c r="E13">
        <f t="shared" si="3"/>
        <v>-0.76253552874700037</v>
      </c>
      <c r="F13">
        <f t="shared" si="0"/>
        <v>-0.76253552874700037</v>
      </c>
      <c r="G13">
        <f t="shared" si="1"/>
        <v>-3.5550623319379278</v>
      </c>
      <c r="H13">
        <f t="shared" si="4"/>
        <v>-3.5550623319379278</v>
      </c>
      <c r="I13">
        <f t="shared" si="5"/>
        <v>-123.69006752597979</v>
      </c>
      <c r="J13">
        <f t="shared" si="6"/>
        <v>-43.690067525979778</v>
      </c>
      <c r="K13">
        <f t="shared" si="7"/>
        <v>-203.6900675259798</v>
      </c>
    </row>
    <row r="14" spans="1:11" x14ac:dyDescent="0.3">
      <c r="A14" t="s">
        <v>37</v>
      </c>
      <c r="B14">
        <f>B1</f>
        <v>10</v>
      </c>
      <c r="C14">
        <f>-B3</f>
        <v>-15</v>
      </c>
      <c r="D14">
        <f t="shared" si="2"/>
        <v>-0.98279372324732905</v>
      </c>
      <c r="E14">
        <f t="shared" si="3"/>
        <v>0.41346967834813453</v>
      </c>
      <c r="F14">
        <f t="shared" si="0"/>
        <v>0.41346967834813453</v>
      </c>
      <c r="G14">
        <f t="shared" si="1"/>
        <v>-2.379057124842793</v>
      </c>
      <c r="H14">
        <f t="shared" si="4"/>
        <v>-2.379057124842793</v>
      </c>
      <c r="I14">
        <f t="shared" si="5"/>
        <v>-56.309932474020215</v>
      </c>
      <c r="J14">
        <f t="shared" si="6"/>
        <v>23.690067525979785</v>
      </c>
      <c r="K14">
        <f t="shared" si="7"/>
        <v>-136.30993247402023</v>
      </c>
    </row>
    <row r="15" spans="1:11" x14ac:dyDescent="0.3">
      <c r="A15" t="s">
        <v>32</v>
      </c>
      <c r="B15">
        <f>B9</f>
        <v>15</v>
      </c>
      <c r="C15">
        <f>C9</f>
        <v>0</v>
      </c>
      <c r="D15">
        <f t="shared" si="2"/>
        <v>0</v>
      </c>
      <c r="E15">
        <f t="shared" si="3"/>
        <v>1.3962634015954636</v>
      </c>
      <c r="F15">
        <f t="shared" si="0"/>
        <v>1.3962634015954636</v>
      </c>
      <c r="G15">
        <f t="shared" si="1"/>
        <v>-1.3962634015954636</v>
      </c>
      <c r="H15">
        <f t="shared" si="4"/>
        <v>-1.3962634015954636</v>
      </c>
      <c r="I15">
        <f t="shared" si="5"/>
        <v>0</v>
      </c>
      <c r="J15">
        <f t="shared" si="6"/>
        <v>80</v>
      </c>
      <c r="K15">
        <f t="shared" si="7"/>
        <v>-80</v>
      </c>
    </row>
    <row r="17" spans="1:13" x14ac:dyDescent="0.3">
      <c r="B17" t="s">
        <v>5</v>
      </c>
      <c r="C17" t="s">
        <v>4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</row>
    <row r="18" spans="1:13" x14ac:dyDescent="0.3">
      <c r="A18" t="s">
        <v>32</v>
      </c>
      <c r="B18">
        <f>VLOOKUP($A18,$A$9:$K$15,COLUMN())</f>
        <v>15</v>
      </c>
      <c r="C18">
        <f t="shared" ref="C18:H18" si="8">VLOOKUP($A18,$A$9:$K$15,COLUMN())</f>
        <v>0</v>
      </c>
      <c r="D18">
        <f t="shared" si="8"/>
        <v>0</v>
      </c>
      <c r="E18">
        <f t="shared" si="8"/>
        <v>1.3962634015954636</v>
      </c>
      <c r="F18">
        <f t="shared" si="8"/>
        <v>1.3962634015954636</v>
      </c>
      <c r="G18">
        <f t="shared" si="8"/>
        <v>-1.3962634015954636</v>
      </c>
      <c r="H18">
        <f t="shared" si="8"/>
        <v>-1.3962634015954636</v>
      </c>
      <c r="L18">
        <f>B18+$F$2*COS(E18)</f>
        <v>24.017961520996341</v>
      </c>
      <c r="M18">
        <f>C18+$F$2*SIN(F18)</f>
        <v>51.143401224038591</v>
      </c>
    </row>
    <row r="19" spans="1:13" x14ac:dyDescent="0.3">
      <c r="A19" t="s">
        <v>39</v>
      </c>
      <c r="B19" cm="1">
        <f t="array" aca="1" ref="B19" ca="1">B18+INDIRECT($A19)*COS(RADIANS($D19))</f>
        <v>29.772116295183121</v>
      </c>
      <c r="C19" cm="1">
        <f t="array" aca="1" ref="C19" ca="1">C18+INDIRECT($A19)*SIN(RADIANS($D19))</f>
        <v>2.6047226650039548</v>
      </c>
      <c r="D19">
        <v>10</v>
      </c>
      <c r="E19">
        <f>B18+$F$1*COS(E18)</f>
        <v>18.117335388323735</v>
      </c>
      <c r="F19">
        <f>C18+$F$1*SIN(F18)</f>
        <v>17.679287513451307</v>
      </c>
      <c r="G19">
        <f>B18+$F$1*COS(G18)</f>
        <v>18.117335388323735</v>
      </c>
      <c r="H19">
        <f>C18+$F$1*SIN(H18)</f>
        <v>-17.679287513451307</v>
      </c>
      <c r="L19">
        <f>E19</f>
        <v>18.117335388323735</v>
      </c>
      <c r="M19">
        <f>F19</f>
        <v>17.679287513451307</v>
      </c>
    </row>
    <row r="20" spans="1:13" x14ac:dyDescent="0.3">
      <c r="L20">
        <f>B18</f>
        <v>15</v>
      </c>
      <c r="M20">
        <f>C18</f>
        <v>0</v>
      </c>
    </row>
    <row r="21" spans="1:13" x14ac:dyDescent="0.3">
      <c r="L21">
        <f>G19</f>
        <v>18.117335388323735</v>
      </c>
      <c r="M21">
        <f>H19</f>
        <v>-17.679287513451307</v>
      </c>
    </row>
    <row r="22" spans="1:13" x14ac:dyDescent="0.3">
      <c r="L22">
        <f>B18+$F$2*COS(G18)</f>
        <v>24.017961520996341</v>
      </c>
      <c r="M22">
        <f>C18+$F$2*SIN(H18)</f>
        <v>-51.143401224038591</v>
      </c>
    </row>
    <row r="23" spans="1:13" x14ac:dyDescent="0.3">
      <c r="A23" t="s">
        <v>33</v>
      </c>
      <c r="B23">
        <f>VLOOKUP($A23,$A$9:$K$15,COLUMN())</f>
        <v>10</v>
      </c>
      <c r="C23">
        <f t="shared" ref="C23:K23" si="9">VLOOKUP($A23,$A$9:$K$15,COLUMN())</f>
        <v>15</v>
      </c>
      <c r="D23">
        <f t="shared" si="9"/>
        <v>0.98279372324732905</v>
      </c>
      <c r="E23">
        <f t="shared" si="9"/>
        <v>2.379057124842793</v>
      </c>
      <c r="F23">
        <f t="shared" si="9"/>
        <v>2.379057124842793</v>
      </c>
      <c r="G23">
        <f t="shared" si="9"/>
        <v>-0.41346967834813453</v>
      </c>
      <c r="H23">
        <f t="shared" si="9"/>
        <v>-0.41346967834813453</v>
      </c>
      <c r="I23">
        <f t="shared" si="9"/>
        <v>56.309932474020215</v>
      </c>
      <c r="J23">
        <f t="shared" si="9"/>
        <v>136.30993247402023</v>
      </c>
      <c r="K23">
        <f t="shared" si="9"/>
        <v>-23.690067525979785</v>
      </c>
      <c r="L23">
        <f>B23+$F$2*COS(E23)</f>
        <v>-27.551617016651527</v>
      </c>
      <c r="M23">
        <f>C23+$F$2*SIN(F23)</f>
        <v>50.872652232472177</v>
      </c>
    </row>
    <row r="24" spans="1:13" x14ac:dyDescent="0.3">
      <c r="A24" t="s">
        <v>39</v>
      </c>
      <c r="B24" cm="1">
        <f t="array" aca="1" ref="B24" ca="1">B23+INDIRECT($A24)*COS(RADIANS($D24))</f>
        <v>2.5000000000000036</v>
      </c>
      <c r="C24" cm="1">
        <f t="array" aca="1" ref="C24" ca="1">C23+INDIRECT($A24)*SIN(RADIANS($D24))</f>
        <v>27.99038105676658</v>
      </c>
      <c r="D24">
        <v>120</v>
      </c>
      <c r="E24">
        <f>B23+$F$1*COS(E23)</f>
        <v>-2.9808698276475027</v>
      </c>
      <c r="F24">
        <f>C23+$F$1*SIN(F23)</f>
        <v>27.400484080238222</v>
      </c>
      <c r="G24">
        <f>B23+$F$1*COS(G23)</f>
        <v>26.439242930853553</v>
      </c>
      <c r="H24">
        <f>C23+$F$1*SIN(H23)</f>
        <v>7.7870755745708564</v>
      </c>
      <c r="L24">
        <f>E24</f>
        <v>-2.9808698276475027</v>
      </c>
      <c r="M24">
        <f>F24</f>
        <v>27.400484080238222</v>
      </c>
    </row>
    <row r="25" spans="1:13" x14ac:dyDescent="0.3">
      <c r="L25">
        <f>B23</f>
        <v>10</v>
      </c>
      <c r="M25">
        <f>C23</f>
        <v>15</v>
      </c>
    </row>
    <row r="26" spans="1:13" x14ac:dyDescent="0.3">
      <c r="L26">
        <f>G24</f>
        <v>26.439242930853553</v>
      </c>
      <c r="M26">
        <f>H24</f>
        <v>7.7870755745708564</v>
      </c>
    </row>
    <row r="27" spans="1:13" x14ac:dyDescent="0.3">
      <c r="L27">
        <f>B23+$F$2*COS(G23)</f>
        <v>57.55614706714799</v>
      </c>
      <c r="M27">
        <f>C23+$F$2*SIN(H23)</f>
        <v>-5.8658571567274791</v>
      </c>
    </row>
    <row r="28" spans="1:13" x14ac:dyDescent="0.3">
      <c r="A28" t="s">
        <v>34</v>
      </c>
      <c r="B28">
        <f>VLOOKUP($A28,$A$9:$K$15,COLUMN())</f>
        <v>-10</v>
      </c>
      <c r="C28">
        <f t="shared" ref="C28:K28" si="10">VLOOKUP($A28,$A$9:$K$15,COLUMN())</f>
        <v>15</v>
      </c>
      <c r="D28">
        <f t="shared" si="10"/>
        <v>2.158798930342464</v>
      </c>
      <c r="E28">
        <f t="shared" si="10"/>
        <v>3.5550623319379278</v>
      </c>
      <c r="F28">
        <f t="shared" si="10"/>
        <v>3.5550623319379278</v>
      </c>
      <c r="G28">
        <f t="shared" si="10"/>
        <v>0.76253552874700037</v>
      </c>
      <c r="H28">
        <f t="shared" si="10"/>
        <v>0.76253552874700037</v>
      </c>
      <c r="I28">
        <f t="shared" si="10"/>
        <v>123.69006752597979</v>
      </c>
      <c r="J28">
        <f t="shared" si="10"/>
        <v>203.6900675259798</v>
      </c>
      <c r="K28">
        <f t="shared" si="10"/>
        <v>43.690067525979778</v>
      </c>
      <c r="L28">
        <f>B28+$F$2*COS(E28)</f>
        <v>-57.55614706714799</v>
      </c>
      <c r="M28">
        <f>C28+$F$2*SIN(F28)</f>
        <v>-5.8658571567274755</v>
      </c>
    </row>
    <row r="29" spans="1:13" x14ac:dyDescent="0.3">
      <c r="A29" t="s">
        <v>39</v>
      </c>
      <c r="B29" cm="1">
        <f t="array" aca="1" ref="B29" ca="1">B28+INDIRECT($A29)*COS(RADIANS($D29))</f>
        <v>-17.499999999999996</v>
      </c>
      <c r="C29" cm="1">
        <f t="array" aca="1" ref="C29" ca="1">C28+INDIRECT($A29)*SIN(RADIANS($D29))</f>
        <v>27.99038105676658</v>
      </c>
      <c r="D29">
        <v>120</v>
      </c>
      <c r="E29">
        <f>B28+$F$1*COS(E28)</f>
        <v>-26.439242930853553</v>
      </c>
      <c r="F29">
        <f>C28+$F$1*SIN(F28)</f>
        <v>7.7870755745708582</v>
      </c>
      <c r="G29">
        <f>B28+$F$1*COS(G28)</f>
        <v>2.980869827647501</v>
      </c>
      <c r="H29">
        <f>C28+$F$1*SIN(H28)</f>
        <v>27.400484080238222</v>
      </c>
      <c r="L29">
        <f>E29</f>
        <v>-26.439242930853553</v>
      </c>
      <c r="M29">
        <f>F29</f>
        <v>7.7870755745708582</v>
      </c>
    </row>
    <row r="30" spans="1:13" x14ac:dyDescent="0.3">
      <c r="L30">
        <f>B28</f>
        <v>-10</v>
      </c>
      <c r="M30">
        <f>C28</f>
        <v>15</v>
      </c>
    </row>
    <row r="31" spans="1:13" x14ac:dyDescent="0.3">
      <c r="L31">
        <f>G29</f>
        <v>2.980869827647501</v>
      </c>
      <c r="M31">
        <f>H29</f>
        <v>27.400484080238222</v>
      </c>
    </row>
    <row r="32" spans="1:13" x14ac:dyDescent="0.3">
      <c r="L32">
        <f>B28+$F$2*COS(G28)</f>
        <v>27.55161701665152</v>
      </c>
      <c r="M32">
        <f>C28+$F$2*SIN(H28)</f>
        <v>50.872652232472177</v>
      </c>
    </row>
    <row r="33" spans="1:13" x14ac:dyDescent="0.3">
      <c r="A33" t="s">
        <v>35</v>
      </c>
      <c r="B33">
        <f>VLOOKUP($A33,$A$9:$K$15,COLUMN())</f>
        <v>-15</v>
      </c>
      <c r="C33">
        <f t="shared" ref="C33:K33" si="11">VLOOKUP($A33,$A$9:$K$15,COLUMN())</f>
        <v>0</v>
      </c>
      <c r="D33">
        <f t="shared" si="11"/>
        <v>3.1415926535897931</v>
      </c>
      <c r="E33">
        <f t="shared" si="11"/>
        <v>4.5378560551852569</v>
      </c>
      <c r="F33">
        <f t="shared" si="11"/>
        <v>4.5378560551852569</v>
      </c>
      <c r="G33">
        <f t="shared" si="11"/>
        <v>1.7453292519943295</v>
      </c>
      <c r="H33">
        <f t="shared" si="11"/>
        <v>1.7453292519943295</v>
      </c>
      <c r="I33">
        <f t="shared" si="11"/>
        <v>180</v>
      </c>
      <c r="J33">
        <f t="shared" si="11"/>
        <v>260</v>
      </c>
      <c r="K33">
        <f t="shared" si="11"/>
        <v>100</v>
      </c>
      <c r="L33">
        <f>B33+$F$2*COS(E33)</f>
        <v>-24.017961520996337</v>
      </c>
      <c r="M33">
        <f>C33+$F$2*SIN(F33)</f>
        <v>-51.143401224038591</v>
      </c>
    </row>
    <row r="34" spans="1:13" x14ac:dyDescent="0.3">
      <c r="A34" t="s">
        <v>39</v>
      </c>
      <c r="B34" cm="1">
        <f t="array" aca="1" ref="B34" ca="1">B33+INDIRECT($A34)*COS(RADIANS($D34))</f>
        <v>-22.499999999999996</v>
      </c>
      <c r="C34" cm="1">
        <f t="array" aca="1" ref="C34" ca="1">C33+INDIRECT($A34)*SIN(RADIANS($D34))</f>
        <v>12.99038105676658</v>
      </c>
      <c r="D34">
        <v>120</v>
      </c>
      <c r="E34">
        <f>B33+$F$1*COS(E33)</f>
        <v>-18.117335388323735</v>
      </c>
      <c r="F34">
        <f>C33+$F$1*SIN(F33)</f>
        <v>-17.679287513451307</v>
      </c>
      <c r="G34">
        <f>B33+$F$1*COS(G33)</f>
        <v>-18.117335388323735</v>
      </c>
      <c r="H34">
        <f>C33+$F$1*SIN(H33)</f>
        <v>17.679287513451307</v>
      </c>
      <c r="L34">
        <f>E34</f>
        <v>-18.117335388323735</v>
      </c>
      <c r="M34">
        <f>F34</f>
        <v>-17.679287513451307</v>
      </c>
    </row>
    <row r="35" spans="1:13" x14ac:dyDescent="0.3">
      <c r="L35">
        <f>B33</f>
        <v>-15</v>
      </c>
      <c r="M35">
        <f>C33</f>
        <v>0</v>
      </c>
    </row>
    <row r="36" spans="1:13" x14ac:dyDescent="0.3">
      <c r="L36">
        <f>G34</f>
        <v>-18.117335388323735</v>
      </c>
      <c r="M36">
        <f>H34</f>
        <v>17.679287513451307</v>
      </c>
    </row>
    <row r="37" spans="1:13" x14ac:dyDescent="0.3">
      <c r="L37">
        <f>B33+$F$2*COS(G33)</f>
        <v>-24.017961520996337</v>
      </c>
      <c r="M37">
        <f>C33+$F$2*SIN(H33)</f>
        <v>51.143401224038591</v>
      </c>
    </row>
    <row r="38" spans="1:13" x14ac:dyDescent="0.3">
      <c r="A38" t="s">
        <v>36</v>
      </c>
      <c r="B38">
        <f>VLOOKUP($A38,$A$9:$K$15,COLUMN())</f>
        <v>-10</v>
      </c>
      <c r="C38">
        <f t="shared" ref="C38:K38" si="12">VLOOKUP($A38,$A$9:$K$15,COLUMN())</f>
        <v>-15</v>
      </c>
      <c r="D38">
        <f t="shared" si="12"/>
        <v>-2.158798930342464</v>
      </c>
      <c r="E38">
        <f t="shared" si="12"/>
        <v>-0.76253552874700037</v>
      </c>
      <c r="F38">
        <f t="shared" si="12"/>
        <v>-0.76253552874700037</v>
      </c>
      <c r="G38">
        <f t="shared" si="12"/>
        <v>-3.5550623319379278</v>
      </c>
      <c r="H38">
        <f t="shared" si="12"/>
        <v>-3.5550623319379278</v>
      </c>
      <c r="I38">
        <f t="shared" si="12"/>
        <v>-123.69006752597979</v>
      </c>
      <c r="J38">
        <f t="shared" si="12"/>
        <v>-43.690067525979778</v>
      </c>
      <c r="K38">
        <f t="shared" si="12"/>
        <v>-203.6900675259798</v>
      </c>
      <c r="L38">
        <f>B38+$F$2*COS(E38)</f>
        <v>27.55161701665152</v>
      </c>
      <c r="M38">
        <f>C38+$F$2*SIN(F38)</f>
        <v>-50.872652232472177</v>
      </c>
    </row>
    <row r="39" spans="1:13" x14ac:dyDescent="0.3">
      <c r="A39" t="s">
        <v>39</v>
      </c>
      <c r="B39" cm="1">
        <f t="array" aca="1" ref="B39" ca="1">B38+INDIRECT($A39)*COS(RADIANS($D39))</f>
        <v>0.60660171779821326</v>
      </c>
      <c r="C39" cm="1">
        <f t="array" aca="1" ref="C39" ca="1">C38+INDIRECT($A39)*SIN(RADIANS($D39))</f>
        <v>-25.606601717798213</v>
      </c>
      <c r="D39">
        <v>-45</v>
      </c>
      <c r="E39">
        <f>B38+$F$1*COS(E38)</f>
        <v>2.980869827647501</v>
      </c>
      <c r="F39">
        <f>C38+$F$1*SIN(F38)</f>
        <v>-27.400484080238222</v>
      </c>
      <c r="G39">
        <f>B38+$F$1*COS(G38)</f>
        <v>-26.439242930853553</v>
      </c>
      <c r="H39">
        <f>C38+$F$1*SIN(H38)</f>
        <v>-7.7870755745708582</v>
      </c>
      <c r="L39">
        <f>E39</f>
        <v>2.980869827647501</v>
      </c>
      <c r="M39">
        <f>F39</f>
        <v>-27.400484080238222</v>
      </c>
    </row>
    <row r="40" spans="1:13" x14ac:dyDescent="0.3">
      <c r="L40">
        <f>B38</f>
        <v>-10</v>
      </c>
      <c r="M40">
        <f>C38</f>
        <v>-15</v>
      </c>
    </row>
    <row r="41" spans="1:13" x14ac:dyDescent="0.3">
      <c r="L41">
        <f>G39</f>
        <v>-26.439242930853553</v>
      </c>
      <c r="M41">
        <f>H39</f>
        <v>-7.7870755745708582</v>
      </c>
    </row>
    <row r="42" spans="1:13" x14ac:dyDescent="0.3">
      <c r="L42">
        <f>B38+$F$2*COS(G38)</f>
        <v>-57.55614706714799</v>
      </c>
      <c r="M42">
        <f>C38+$F$2*SIN(H38)</f>
        <v>5.8658571567274755</v>
      </c>
    </row>
    <row r="43" spans="1:13" x14ac:dyDescent="0.3">
      <c r="A43" t="s">
        <v>37</v>
      </c>
      <c r="B43">
        <f>VLOOKUP($A43,$A$9:$K$15,COLUMN())</f>
        <v>10</v>
      </c>
      <c r="C43">
        <f t="shared" ref="C43:K43" si="13">VLOOKUP($A43,$A$9:$K$15,COLUMN())</f>
        <v>-15</v>
      </c>
      <c r="D43">
        <f t="shared" si="13"/>
        <v>-0.98279372324732905</v>
      </c>
      <c r="E43">
        <f t="shared" si="13"/>
        <v>0.41346967834813453</v>
      </c>
      <c r="F43">
        <f t="shared" si="13"/>
        <v>0.41346967834813453</v>
      </c>
      <c r="G43">
        <f t="shared" si="13"/>
        <v>-2.379057124842793</v>
      </c>
      <c r="H43">
        <f t="shared" si="13"/>
        <v>-2.379057124842793</v>
      </c>
      <c r="I43">
        <f t="shared" si="13"/>
        <v>-56.309932474020215</v>
      </c>
      <c r="J43">
        <f t="shared" si="13"/>
        <v>23.690067525979785</v>
      </c>
      <c r="K43">
        <f t="shared" si="13"/>
        <v>-136.30993247402023</v>
      </c>
      <c r="L43">
        <f>B43+$F$2*COS(E43)</f>
        <v>57.55614706714799</v>
      </c>
      <c r="M43">
        <f>C43+$F$2*SIN(F43)</f>
        <v>5.8658571567274791</v>
      </c>
    </row>
    <row r="44" spans="1:13" x14ac:dyDescent="0.3">
      <c r="A44" t="s">
        <v>39</v>
      </c>
      <c r="B44" cm="1">
        <f t="array" aca="1" ref="B44" ca="1">B43+INDIRECT($A44)*COS(RADIANS($D44))</f>
        <v>24.772116295183121</v>
      </c>
      <c r="C44" cm="1">
        <f t="array" aca="1" ref="C44" ca="1">C43+INDIRECT($A44)*SIN(RADIANS($D44))</f>
        <v>-12.395277334996045</v>
      </c>
      <c r="D44">
        <v>10</v>
      </c>
      <c r="E44">
        <f>B43+$F$1*COS(E43)</f>
        <v>26.439242930853553</v>
      </c>
      <c r="F44">
        <f>C43+$F$1*SIN(F43)</f>
        <v>-7.7870755745708564</v>
      </c>
      <c r="G44">
        <f>B43+$F$1*COS(G43)</f>
        <v>-2.9808698276475027</v>
      </c>
      <c r="H44">
        <f>C43+$F$1*SIN(H43)</f>
        <v>-27.400484080238222</v>
      </c>
      <c r="L44">
        <f>E44</f>
        <v>26.439242930853553</v>
      </c>
      <c r="M44">
        <f>F44</f>
        <v>-7.7870755745708564</v>
      </c>
    </row>
    <row r="45" spans="1:13" x14ac:dyDescent="0.3">
      <c r="L45">
        <f>B43</f>
        <v>10</v>
      </c>
      <c r="M45">
        <f>C43</f>
        <v>-15</v>
      </c>
    </row>
    <row r="46" spans="1:13" x14ac:dyDescent="0.3">
      <c r="L46">
        <f>G44</f>
        <v>-2.9808698276475027</v>
      </c>
      <c r="M46">
        <f>H44</f>
        <v>-27.400484080238222</v>
      </c>
    </row>
    <row r="47" spans="1:13" x14ac:dyDescent="0.3">
      <c r="L47">
        <f>B43+$F$2*COS(G43)</f>
        <v>-27.551617016651527</v>
      </c>
      <c r="M47">
        <f>C43+$F$2*SIN(H43)</f>
        <v>-50.872652232472177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252-488D-44E8-A9AB-EE9102BEAFE0}">
  <dimension ref="A1:AF74"/>
  <sheetViews>
    <sheetView workbookViewId="0">
      <selection activeCell="A77" sqref="A77"/>
    </sheetView>
  </sheetViews>
  <sheetFormatPr defaultColWidth="13.625" defaultRowHeight="15" x14ac:dyDescent="0.3"/>
  <cols>
    <col min="1" max="2" width="4.5" style="14" customWidth="1"/>
    <col min="3" max="6" width="5.875" style="14" customWidth="1"/>
    <col min="7" max="15" width="4.75" style="15" customWidth="1"/>
    <col min="16" max="16" width="3.625" style="15" customWidth="1"/>
    <col min="17" max="17" width="4" style="15" customWidth="1"/>
    <col min="18" max="19" width="3.625" style="15" customWidth="1"/>
    <col min="20" max="20" width="3.625" style="14" customWidth="1"/>
    <col min="21" max="21" width="13.625" style="14"/>
    <col min="22" max="28" width="4.625" style="14" customWidth="1"/>
    <col min="29" max="16384" width="13.625" style="14"/>
  </cols>
  <sheetData>
    <row r="1" spans="1:32" x14ac:dyDescent="0.3">
      <c r="A1" s="14">
        <v>1</v>
      </c>
      <c r="B1" s="14">
        <v>0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</row>
    <row r="2" spans="1:32" ht="45.6" x14ac:dyDescent="0.3">
      <c r="A2" s="14">
        <v>1</v>
      </c>
      <c r="B2" s="14">
        <v>1</v>
      </c>
      <c r="G2" s="16" t="s">
        <v>62</v>
      </c>
      <c r="H2" s="16" t="s">
        <v>63</v>
      </c>
      <c r="I2" s="16" t="s">
        <v>64</v>
      </c>
      <c r="J2" s="16" t="s">
        <v>65</v>
      </c>
      <c r="K2" s="16" t="s">
        <v>66</v>
      </c>
      <c r="L2" s="16" t="s">
        <v>67</v>
      </c>
      <c r="M2" s="16" t="s">
        <v>68</v>
      </c>
      <c r="N2" s="16" t="s">
        <v>69</v>
      </c>
      <c r="O2" s="16" t="s">
        <v>70</v>
      </c>
      <c r="P2" s="16" t="s">
        <v>71</v>
      </c>
      <c r="Q2" s="16"/>
      <c r="V2" s="16" t="s">
        <v>64</v>
      </c>
      <c r="W2" s="16" t="s">
        <v>65</v>
      </c>
      <c r="X2" s="16" t="s">
        <v>66</v>
      </c>
      <c r="Y2" s="16" t="s">
        <v>67</v>
      </c>
      <c r="Z2" s="16" t="s">
        <v>68</v>
      </c>
      <c r="AA2" s="16" t="s">
        <v>69</v>
      </c>
      <c r="AB2" s="16" t="s">
        <v>70</v>
      </c>
    </row>
    <row r="3" spans="1:32" x14ac:dyDescent="0.3">
      <c r="A3" s="14">
        <v>1</v>
      </c>
      <c r="B3" s="14">
        <v>2</v>
      </c>
      <c r="G3" s="15">
        <f>A1</f>
        <v>1</v>
      </c>
      <c r="H3" s="15">
        <f>B1</f>
        <v>0</v>
      </c>
      <c r="I3" s="15" t="str" cm="1">
        <f t="array" ref="I3">_xlfn.SWITCH(V3,1,"+",0,"-","0")</f>
        <v>+</v>
      </c>
      <c r="J3" s="15" t="str" cm="1">
        <f t="array" ref="J3">_xlfn.SWITCH(W3,1,"+",0,"-","0")</f>
        <v>+</v>
      </c>
      <c r="K3" s="15" t="str" cm="1">
        <f t="array" ref="K3">_xlfn.SWITCH(X3,1,"+",0,"-","0")</f>
        <v>+</v>
      </c>
      <c r="L3" s="15" t="str" cm="1">
        <f t="array" ref="L3">_xlfn.SWITCH(Y3,1,"+",0,"-","0")</f>
        <v>+</v>
      </c>
      <c r="M3" s="15" t="str" cm="1">
        <f t="array" ref="M3">_xlfn.SWITCH(Z3,1,"+",0,"-","0")</f>
        <v>+</v>
      </c>
      <c r="N3" s="15" t="str" cm="1">
        <f t="array" ref="N3">_xlfn.SWITCH(AA3,1,"+",0,"-","0")</f>
        <v>+</v>
      </c>
      <c r="O3" s="15" t="str" cm="1">
        <f t="array" ref="O3">_xlfn.SWITCH(AB3,1,"+",0,"-","0")</f>
        <v>+</v>
      </c>
      <c r="P3" s="15" t="str">
        <f>IF(OR(H3=0,H3=1,H3=5),"R","L")</f>
        <v>R</v>
      </c>
      <c r="V3" s="14">
        <v>1</v>
      </c>
      <c r="W3" s="17">
        <v>1</v>
      </c>
      <c r="X3" s="15">
        <v>1</v>
      </c>
      <c r="Y3" s="15">
        <v>1</v>
      </c>
      <c r="Z3" s="14">
        <v>1</v>
      </c>
      <c r="AA3" s="14">
        <v>1</v>
      </c>
      <c r="AB3" s="14">
        <v>1</v>
      </c>
      <c r="AC3" s="14" t="b">
        <f>AND(V3,OR(AND(W3,X3),AND(NOT(Y3),NOT(X3))))</f>
        <v>1</v>
      </c>
      <c r="AD3" s="14" t="b">
        <f>NOT(_xlfn.XOR(AB3:AC3))</f>
        <v>1</v>
      </c>
      <c r="AE3" s="14" t="b" cm="1">
        <f t="array" ref="AE3">plus_or_minus(V3,W3,X3,Y3,Z3,AA3)</f>
        <v>1</v>
      </c>
      <c r="AF3" s="14" t="b">
        <f>NOT(_xlfn.XOR(AE3,AB3))</f>
        <v>1</v>
      </c>
    </row>
    <row r="4" spans="1:32" x14ac:dyDescent="0.3">
      <c r="A4" s="14">
        <v>1</v>
      </c>
      <c r="B4" s="14">
        <v>3</v>
      </c>
      <c r="G4" s="15">
        <f t="shared" ref="G4:H19" si="0">A2</f>
        <v>1</v>
      </c>
      <c r="H4" s="15">
        <f t="shared" si="0"/>
        <v>1</v>
      </c>
      <c r="I4" s="15" t="str" cm="1">
        <f t="array" ref="I4">_xlfn.IFS(V4,"+",V4=".",0,V4=0,"-")</f>
        <v>-</v>
      </c>
      <c r="J4" s="15" t="str" cm="1">
        <f t="array" ref="J4">_xlfn.IFS(W4,"+",W4=".",0,W4=0,"-")</f>
        <v>+</v>
      </c>
      <c r="K4" s="15" t="str" cm="1">
        <f t="array" ref="K4">_xlfn.IFS(X4,"+",X4=".",0,X4=0,"-")</f>
        <v>+</v>
      </c>
      <c r="L4" s="15" t="str" cm="1">
        <f t="array" ref="L4">_xlfn.IFS(Y4,"+",Y4=".",0,Y4=0,"-")</f>
        <v>+</v>
      </c>
      <c r="M4" s="15" t="str" cm="1">
        <f t="array" ref="M4">_xlfn.SWITCH(Z4,1,"+",0,"-","0")</f>
        <v>+</v>
      </c>
      <c r="N4" s="15" t="str" cm="1">
        <f t="array" ref="N4">_xlfn.SWITCH(AA4,1,"+",0,"-","0")</f>
        <v>+</v>
      </c>
      <c r="O4" s="15" t="str" cm="1">
        <f t="array" ref="O4">_xlfn.SWITCH(AB4,1,"+",0,"-","0")</f>
        <v>-</v>
      </c>
      <c r="P4" s="15" t="str">
        <f t="shared" ref="P4:P67" si="1">IF(OR(H4=0,H4=1,H4=5),"R","L")</f>
        <v>R</v>
      </c>
      <c r="V4" s="14">
        <v>0</v>
      </c>
      <c r="W4" s="17">
        <v>1</v>
      </c>
      <c r="X4" s="15">
        <v>1</v>
      </c>
      <c r="Y4" s="15">
        <v>1</v>
      </c>
      <c r="Z4" s="14">
        <v>1</v>
      </c>
      <c r="AA4" s="14">
        <v>1</v>
      </c>
      <c r="AB4" s="14">
        <v>0</v>
      </c>
      <c r="AC4" s="14" t="b">
        <f t="shared" ref="AC4:AC67" si="2">AND(V4,OR(AND(W4,X4),AND(NOT(Y4),NOT(X4))))</f>
        <v>0</v>
      </c>
      <c r="AD4" s="14" t="b">
        <f t="shared" ref="AD4:AD67" si="3">NOT(_xlfn.XOR(AB4:AC4))</f>
        <v>1</v>
      </c>
      <c r="AE4" s="14" t="b" cm="1">
        <f t="array" ref="AE4">plus_or_minus(V4,W4,X4,Y4,Z4,AA4)</f>
        <v>0</v>
      </c>
      <c r="AF4" s="14" t="b">
        <f t="shared" ref="AF4:AF67" si="4">NOT(_xlfn.XOR(AE4,AB4))</f>
        <v>1</v>
      </c>
    </row>
    <row r="5" spans="1:32" x14ac:dyDescent="0.3">
      <c r="A5" s="14">
        <v>1</v>
      </c>
      <c r="B5" s="14">
        <v>4</v>
      </c>
      <c r="G5" s="15">
        <f t="shared" si="0"/>
        <v>1</v>
      </c>
      <c r="H5" s="15">
        <f t="shared" si="0"/>
        <v>2</v>
      </c>
      <c r="I5" s="15" t="str" cm="1">
        <f t="array" ref="I5">_xlfn.IFS(V5,"+",V5=".",0,V5=0,"-")</f>
        <v>-</v>
      </c>
      <c r="J5" s="15" t="str" cm="1">
        <f t="array" ref="J5">_xlfn.IFS(W5,"+",W5=".",0,W5=0,"-")</f>
        <v>-</v>
      </c>
      <c r="K5" s="15" t="str" cm="1">
        <f t="array" ref="K5">_xlfn.IFS(X5,"+",X5=".",0,X5=0,"-")</f>
        <v>+</v>
      </c>
      <c r="L5" s="15" t="str" cm="1">
        <f t="array" ref="L5">_xlfn.IFS(Y5,"+",Y5=".",0,Y5=0,"-")</f>
        <v>+</v>
      </c>
      <c r="M5" s="15" t="str" cm="1">
        <f t="array" ref="M5">_xlfn.SWITCH(Z5,1,"+",0,"-","0")</f>
        <v>+</v>
      </c>
      <c r="N5" s="15" t="str" cm="1">
        <f t="array" ref="N5">_xlfn.SWITCH(AA5,1,"+",0,"-","0")</f>
        <v>-</v>
      </c>
      <c r="O5" s="15" t="str" cm="1">
        <f t="array" ref="O5">_xlfn.SWITCH(AB5,1,"+",0,"-","0")</f>
        <v>-</v>
      </c>
      <c r="P5" s="15" t="str">
        <f t="shared" si="1"/>
        <v>L</v>
      </c>
      <c r="V5" s="14">
        <v>0</v>
      </c>
      <c r="W5" s="17">
        <v>0</v>
      </c>
      <c r="X5" s="15">
        <v>1</v>
      </c>
      <c r="Y5" s="15">
        <v>1</v>
      </c>
      <c r="Z5" s="14">
        <v>1</v>
      </c>
      <c r="AA5" s="14">
        <v>0</v>
      </c>
      <c r="AB5" s="14">
        <v>0</v>
      </c>
      <c r="AC5" s="14" t="b">
        <f t="shared" si="2"/>
        <v>0</v>
      </c>
      <c r="AD5" s="14" t="b">
        <f t="shared" si="3"/>
        <v>1</v>
      </c>
      <c r="AE5" s="14" t="b" cm="1">
        <f t="array" ref="AE5">plus_or_minus(V5,W5,X5,Y5,Z5,AA5)</f>
        <v>1</v>
      </c>
      <c r="AF5" s="14" t="b">
        <f t="shared" si="4"/>
        <v>0</v>
      </c>
    </row>
    <row r="6" spans="1:32" x14ac:dyDescent="0.3">
      <c r="A6" s="14">
        <v>1</v>
      </c>
      <c r="B6" s="14">
        <v>5</v>
      </c>
      <c r="G6" s="15">
        <f t="shared" si="0"/>
        <v>1</v>
      </c>
      <c r="H6" s="15">
        <f t="shared" si="0"/>
        <v>3</v>
      </c>
      <c r="I6" s="15" t="str" cm="1">
        <f t="array" ref="I6">_xlfn.IFS(V6,"+",V6=".",0,V6=0,"-")</f>
        <v>-</v>
      </c>
      <c r="J6" s="15" t="str" cm="1">
        <f t="array" ref="J6">_xlfn.IFS(W6,"+",W6=".",0,W6=0,"-")</f>
        <v>-</v>
      </c>
      <c r="K6" s="15" t="str" cm="1">
        <f t="array" ref="K6">_xlfn.IFS(X6,"+",X6=".",0,X6=0,"-")</f>
        <v>+</v>
      </c>
      <c r="L6" s="15" t="str" cm="1">
        <f t="array" ref="L6">_xlfn.IFS(Y6,"+",Y6=".",0,Y6=0,"-")</f>
        <v>+</v>
      </c>
      <c r="M6" s="15" t="str" cm="1">
        <f t="array" ref="M6">_xlfn.SWITCH(Z6,1,"+",0,"-","0")</f>
        <v>-</v>
      </c>
      <c r="N6" s="15" t="str" cm="1">
        <f t="array" ref="N6">_xlfn.SWITCH(AA6,1,"+",0,"-","0")</f>
        <v>-</v>
      </c>
      <c r="O6" s="15" t="str" cm="1">
        <f t="array" ref="O6">_xlfn.SWITCH(AB6,1,"+",0,"-","0")</f>
        <v>-</v>
      </c>
      <c r="P6" s="15" t="str">
        <f t="shared" si="1"/>
        <v>L</v>
      </c>
      <c r="V6" s="14">
        <v>0</v>
      </c>
      <c r="W6" s="15">
        <v>0</v>
      </c>
      <c r="X6" s="15">
        <v>1</v>
      </c>
      <c r="Y6" s="15">
        <v>1</v>
      </c>
      <c r="Z6" s="14">
        <v>0</v>
      </c>
      <c r="AA6" s="14">
        <v>0</v>
      </c>
      <c r="AB6" s="14">
        <v>0</v>
      </c>
      <c r="AC6" s="14" t="b">
        <f t="shared" si="2"/>
        <v>0</v>
      </c>
      <c r="AD6" s="14" t="b">
        <f t="shared" si="3"/>
        <v>1</v>
      </c>
      <c r="AE6" s="14" t="b" cm="1">
        <f t="array" ref="AE6">plus_or_minus(V6,W6,X6,Y6,Z6,AA6)</f>
        <v>1</v>
      </c>
      <c r="AF6" s="14" t="b">
        <f t="shared" si="4"/>
        <v>0</v>
      </c>
    </row>
    <row r="7" spans="1:32" x14ac:dyDescent="0.3">
      <c r="A7" s="14">
        <v>2</v>
      </c>
      <c r="B7" s="14">
        <v>0</v>
      </c>
      <c r="G7" s="15">
        <f t="shared" si="0"/>
        <v>1</v>
      </c>
      <c r="H7" s="15">
        <f t="shared" si="0"/>
        <v>4</v>
      </c>
      <c r="I7" s="15" t="str" cm="1">
        <f t="array" ref="I7">_xlfn.IFS(V7,"+",V7=".",0,V7=0,"-")</f>
        <v>+</v>
      </c>
      <c r="J7" s="15" t="str" cm="1">
        <f t="array" ref="J7">_xlfn.IFS(W7,"+",W7=".",0,W7=0,"-")</f>
        <v>-</v>
      </c>
      <c r="K7" s="15" t="str" cm="1">
        <f t="array" ref="K7">_xlfn.IFS(X7,"+",X7=".",0,X7=0,"-")</f>
        <v>+</v>
      </c>
      <c r="L7" s="15" t="str" cm="1">
        <f t="array" ref="L7">_xlfn.IFS(Y7,"+",Y7=".",0,Y7=0,"-")</f>
        <v>+</v>
      </c>
      <c r="M7" s="15" t="str" cm="1">
        <f t="array" ref="M7">_xlfn.SWITCH(Z7,1,"+",0,"-","0")</f>
        <v>-</v>
      </c>
      <c r="N7" s="15" t="str" cm="1">
        <f t="array" ref="N7">_xlfn.SWITCH(AA7,1,"+",0,"-","0")</f>
        <v>-</v>
      </c>
      <c r="O7" s="15" t="str" cm="1">
        <f t="array" ref="O7">_xlfn.SWITCH(AB7,1,"+",0,"-","0")</f>
        <v>+</v>
      </c>
      <c r="P7" s="15" t="str">
        <f t="shared" si="1"/>
        <v>L</v>
      </c>
      <c r="V7" s="14">
        <v>1</v>
      </c>
      <c r="W7" s="15">
        <v>0</v>
      </c>
      <c r="X7" s="15">
        <v>1</v>
      </c>
      <c r="Y7" s="15">
        <v>1</v>
      </c>
      <c r="Z7" s="14">
        <v>0</v>
      </c>
      <c r="AA7" s="14">
        <v>0</v>
      </c>
      <c r="AB7" s="14">
        <v>1</v>
      </c>
      <c r="AC7" s="14" t="b">
        <f t="shared" si="2"/>
        <v>0</v>
      </c>
      <c r="AD7" s="14" t="b">
        <f t="shared" si="3"/>
        <v>0</v>
      </c>
      <c r="AE7" s="14" t="b" cm="1">
        <f t="array" ref="AE7">plus_or_minus(V7,W7,X7,Y7,Z7,AA7)</f>
        <v>0</v>
      </c>
      <c r="AF7" s="14" t="b">
        <f t="shared" si="4"/>
        <v>0</v>
      </c>
    </row>
    <row r="8" spans="1:32" s="18" customFormat="1" x14ac:dyDescent="0.3">
      <c r="A8" s="18">
        <v>2</v>
      </c>
      <c r="B8" s="18">
        <v>1</v>
      </c>
      <c r="G8" s="19">
        <f t="shared" si="0"/>
        <v>1</v>
      </c>
      <c r="H8" s="19">
        <f t="shared" si="0"/>
        <v>5</v>
      </c>
      <c r="I8" s="15" t="str" cm="1">
        <f t="array" ref="I8">_xlfn.IFS(V8,"+",V8=".",0,V8=0,"-")</f>
        <v>+</v>
      </c>
      <c r="J8" s="15" t="str" cm="1">
        <f t="array" ref="J8">_xlfn.IFS(W8,"+",W8=".",0,W8=0,"-")</f>
        <v>+</v>
      </c>
      <c r="K8" s="15" t="str" cm="1">
        <f t="array" ref="K8">_xlfn.IFS(X8,"+",X8=".",0,X8=0,"-")</f>
        <v>+</v>
      </c>
      <c r="L8" s="15" t="str" cm="1">
        <f t="array" ref="L8">_xlfn.IFS(Y8,"+",Y8=".",0,Y8=0,"-")</f>
        <v>+</v>
      </c>
      <c r="M8" s="15" t="str" cm="1">
        <f t="array" ref="M8">_xlfn.SWITCH(Z8,1,"+",0,"-","0")</f>
        <v>-</v>
      </c>
      <c r="N8" s="15" t="str" cm="1">
        <f t="array" ref="N8">_xlfn.SWITCH(AA8,1,"+",0,"-","0")</f>
        <v>+</v>
      </c>
      <c r="O8" s="15" t="str" cm="1">
        <f t="array" ref="O8">_xlfn.SWITCH(AB8,1,"+",0,"-","0")</f>
        <v>+</v>
      </c>
      <c r="P8" s="19" t="str">
        <f t="shared" si="1"/>
        <v>R</v>
      </c>
      <c r="Q8" s="19"/>
      <c r="R8" s="19"/>
      <c r="S8" s="19"/>
      <c r="V8" s="18">
        <v>1</v>
      </c>
      <c r="W8" s="19">
        <v>1</v>
      </c>
      <c r="X8" s="19">
        <v>1</v>
      </c>
      <c r="Y8" s="19">
        <v>1</v>
      </c>
      <c r="Z8" s="18">
        <v>0</v>
      </c>
      <c r="AA8" s="18">
        <v>1</v>
      </c>
      <c r="AB8" s="18">
        <v>1</v>
      </c>
      <c r="AC8" s="18" t="b">
        <f t="shared" si="2"/>
        <v>1</v>
      </c>
      <c r="AD8" s="18" t="b">
        <f t="shared" si="3"/>
        <v>1</v>
      </c>
      <c r="AE8" s="18" t="b" cm="1">
        <f t="array" ref="AE8">plus_or_minus(V8,W8,X8,Y8,Z8,AA8)</f>
        <v>1</v>
      </c>
      <c r="AF8" s="18" t="b">
        <f t="shared" si="4"/>
        <v>1</v>
      </c>
    </row>
    <row r="9" spans="1:32" x14ac:dyDescent="0.3">
      <c r="A9" s="14">
        <v>2</v>
      </c>
      <c r="B9" s="14">
        <v>2</v>
      </c>
      <c r="G9" s="15">
        <f t="shared" si="0"/>
        <v>2</v>
      </c>
      <c r="H9" s="15">
        <f t="shared" si="0"/>
        <v>0</v>
      </c>
      <c r="I9" s="15" t="str" cm="1">
        <f t="array" ref="I9">_xlfn.IFS(V9,"+",V9=".",0,V9=0,"-")</f>
        <v>+</v>
      </c>
      <c r="J9" s="15" t="str" cm="1">
        <f t="array" ref="J9">_xlfn.IFS(W9,"+",W9=".",0,W9=0,"-")</f>
        <v>+</v>
      </c>
      <c r="K9" s="15" t="str" cm="1">
        <f t="array" ref="K9">_xlfn.IFS(X9,"+",X9=".",0,X9=0,"-")</f>
        <v>+</v>
      </c>
      <c r="L9" s="15" t="str" cm="1">
        <f t="array" ref="L9">_xlfn.IFS(Y9,"+",Y9=".",0,Y9=0,"-")</f>
        <v>+</v>
      </c>
      <c r="M9" s="15" t="str" cm="1">
        <f t="array" ref="M9">_xlfn.SWITCH(Z9,1,"+",0,"-","0")</f>
        <v>+</v>
      </c>
      <c r="N9" s="15" t="str" cm="1">
        <f t="array" ref="N9">_xlfn.SWITCH(AA9,1,"+",0,"-","0")</f>
        <v>+</v>
      </c>
      <c r="O9" s="15" t="str" cm="1">
        <f t="array" ref="O9">_xlfn.SWITCH(AB9,1,"+",0,"-","0")</f>
        <v>+</v>
      </c>
      <c r="P9" s="15" t="str">
        <f t="shared" si="1"/>
        <v>R</v>
      </c>
      <c r="V9" s="14">
        <v>1</v>
      </c>
      <c r="W9" s="15">
        <v>1</v>
      </c>
      <c r="X9" s="15">
        <v>1</v>
      </c>
      <c r="Y9" s="15">
        <v>1</v>
      </c>
      <c r="Z9" s="14">
        <v>1</v>
      </c>
      <c r="AA9" s="14">
        <v>1</v>
      </c>
      <c r="AB9" s="14">
        <v>1</v>
      </c>
      <c r="AC9" s="14" t="b">
        <f t="shared" si="2"/>
        <v>1</v>
      </c>
      <c r="AD9" s="14" t="b">
        <f t="shared" si="3"/>
        <v>1</v>
      </c>
      <c r="AE9" s="14" t="b" cm="1">
        <f t="array" ref="AE9">plus_or_minus(V9,W9,X9,Y9,Z9,AA9)</f>
        <v>1</v>
      </c>
      <c r="AF9" s="14" t="b">
        <f t="shared" si="4"/>
        <v>1</v>
      </c>
    </row>
    <row r="10" spans="1:32" x14ac:dyDescent="0.3">
      <c r="A10" s="14">
        <v>2</v>
      </c>
      <c r="B10" s="14">
        <v>3</v>
      </c>
      <c r="G10" s="15">
        <f t="shared" si="0"/>
        <v>2</v>
      </c>
      <c r="H10" s="15">
        <f t="shared" si="0"/>
        <v>1</v>
      </c>
      <c r="I10" s="15" t="str" cm="1">
        <f t="array" ref="I10">_xlfn.IFS(V10,"+",V10=".",0,V10=0,"-")</f>
        <v>-</v>
      </c>
      <c r="J10" s="15" t="str" cm="1">
        <f t="array" ref="J10">_xlfn.IFS(W10,"+",W10=".",0,W10=0,"-")</f>
        <v>+</v>
      </c>
      <c r="K10" s="15" t="str" cm="1">
        <f t="array" ref="K10">_xlfn.IFS(X10,"+",X10=".",0,X10=0,"-")</f>
        <v>+</v>
      </c>
      <c r="L10" s="15" t="str" cm="1">
        <f t="array" ref="L10">_xlfn.IFS(Y10,"+",Y10=".",0,Y10=0,"-")</f>
        <v>+</v>
      </c>
      <c r="M10" s="15" t="str" cm="1">
        <f t="array" ref="M10">_xlfn.SWITCH(Z10,1,"+",0,"-","0")</f>
        <v>+</v>
      </c>
      <c r="N10" s="15" t="str" cm="1">
        <f t="array" ref="N10">_xlfn.SWITCH(AA10,1,"+",0,"-","0")</f>
        <v>+</v>
      </c>
      <c r="O10" s="15" t="str" cm="1">
        <f t="array" ref="O10">_xlfn.SWITCH(AB10,1,"+",0,"-","0")</f>
        <v>-</v>
      </c>
      <c r="P10" s="15" t="str">
        <f t="shared" si="1"/>
        <v>R</v>
      </c>
      <c r="V10" s="14">
        <v>0</v>
      </c>
      <c r="W10" s="15">
        <v>1</v>
      </c>
      <c r="X10" s="15">
        <v>1</v>
      </c>
      <c r="Y10" s="15">
        <v>1</v>
      </c>
      <c r="Z10" s="14">
        <v>1</v>
      </c>
      <c r="AA10" s="14">
        <v>1</v>
      </c>
      <c r="AB10" s="14">
        <v>0</v>
      </c>
      <c r="AC10" s="14" t="b">
        <f t="shared" si="2"/>
        <v>0</v>
      </c>
      <c r="AD10" s="14" t="b">
        <f t="shared" si="3"/>
        <v>1</v>
      </c>
      <c r="AE10" s="14" t="b" cm="1">
        <f t="array" ref="AE10">plus_or_minus(V10,W10,X10,Y10,Z10,AA10)</f>
        <v>0</v>
      </c>
      <c r="AF10" s="14" t="b">
        <f t="shared" si="4"/>
        <v>1</v>
      </c>
    </row>
    <row r="11" spans="1:32" x14ac:dyDescent="0.3">
      <c r="A11" s="14">
        <v>2</v>
      </c>
      <c r="B11" s="14">
        <v>4</v>
      </c>
      <c r="G11" s="15">
        <f t="shared" si="0"/>
        <v>2</v>
      </c>
      <c r="H11" s="15">
        <f t="shared" si="0"/>
        <v>2</v>
      </c>
      <c r="I11" s="15" t="str" cm="1">
        <f t="array" ref="I11">_xlfn.IFS(V11,"+",V11=".",0,V11=0,"-")</f>
        <v>-</v>
      </c>
      <c r="J11" s="15" t="str" cm="1">
        <f t="array" ref="J11">_xlfn.IFS(W11,"+",W11=".",0,W11=0,"-")</f>
        <v>+</v>
      </c>
      <c r="K11" s="15" t="str" cm="1">
        <f t="array" ref="K11">_xlfn.IFS(X11,"+",X11=".",0,X11=0,"-")</f>
        <v>+</v>
      </c>
      <c r="L11" s="15" t="str" cm="1">
        <f t="array" ref="L11">_xlfn.IFS(Y11,"+",Y11=".",0,Y11=0,"-")</f>
        <v>+</v>
      </c>
      <c r="M11" s="15" t="str" cm="1">
        <f t="array" ref="M11">_xlfn.SWITCH(Z11,1,"+",0,"-","0")</f>
        <v>+</v>
      </c>
      <c r="N11" s="15" t="str" cm="1">
        <f t="array" ref="N11">_xlfn.SWITCH(AA11,1,"+",0,"-","0")</f>
        <v>-</v>
      </c>
      <c r="O11" s="15" t="str" cm="1">
        <f t="array" ref="O11">_xlfn.SWITCH(AB11,1,"+",0,"-","0")</f>
        <v>-</v>
      </c>
      <c r="P11" s="15" t="str">
        <f t="shared" si="1"/>
        <v>L</v>
      </c>
      <c r="V11" s="14">
        <v>0</v>
      </c>
      <c r="W11" s="15">
        <v>1</v>
      </c>
      <c r="X11" s="15">
        <v>1</v>
      </c>
      <c r="Y11" s="15">
        <v>1</v>
      </c>
      <c r="Z11" s="14">
        <v>1</v>
      </c>
      <c r="AA11" s="14">
        <v>0</v>
      </c>
      <c r="AB11" s="14">
        <v>0</v>
      </c>
      <c r="AC11" s="14" t="b">
        <f t="shared" si="2"/>
        <v>0</v>
      </c>
      <c r="AD11" s="14" t="b">
        <f t="shared" si="3"/>
        <v>1</v>
      </c>
      <c r="AE11" s="14" t="b" cm="1">
        <f t="array" ref="AE11">plus_or_minus(V11,W11,X11,Y11,Z11,AA11)</f>
        <v>1</v>
      </c>
      <c r="AF11" s="14" t="b">
        <f t="shared" si="4"/>
        <v>0</v>
      </c>
    </row>
    <row r="12" spans="1:32" x14ac:dyDescent="0.3">
      <c r="A12" s="14">
        <v>2</v>
      </c>
      <c r="B12" s="14">
        <v>5</v>
      </c>
      <c r="G12" s="15">
        <f t="shared" si="0"/>
        <v>2</v>
      </c>
      <c r="H12" s="15">
        <f t="shared" si="0"/>
        <v>3</v>
      </c>
      <c r="I12" s="15" t="str" cm="1">
        <f t="array" ref="I12">_xlfn.IFS(V12,"+",V12=".",0,V12=0,"-")</f>
        <v>-</v>
      </c>
      <c r="J12" s="15" t="str" cm="1">
        <f t="array" ref="J12">_xlfn.IFS(W12,"+",W12=".",0,W12=0,"-")</f>
        <v>-</v>
      </c>
      <c r="K12" s="15" t="str" cm="1">
        <f t="array" ref="K12">_xlfn.IFS(X12,"+",X12=".",0,X12=0,"-")</f>
        <v>+</v>
      </c>
      <c r="L12" s="15" t="str" cm="1">
        <f t="array" ref="L12">_xlfn.IFS(Y12,"+",Y12=".",0,Y12=0,"-")</f>
        <v>+</v>
      </c>
      <c r="M12" s="15" t="str" cm="1">
        <f t="array" ref="M12">_xlfn.SWITCH(Z12,1,"+",0,"-","0")</f>
        <v>-</v>
      </c>
      <c r="N12" s="15" t="str" cm="1">
        <f t="array" ref="N12">_xlfn.SWITCH(AA12,1,"+",0,"-","0")</f>
        <v>-</v>
      </c>
      <c r="O12" s="15" t="str" cm="1">
        <f t="array" ref="O12">_xlfn.SWITCH(AB12,1,"+",0,"-","0")</f>
        <v>-</v>
      </c>
      <c r="P12" s="15" t="str">
        <f t="shared" si="1"/>
        <v>L</v>
      </c>
      <c r="V12" s="14">
        <v>0</v>
      </c>
      <c r="W12" s="15">
        <v>0</v>
      </c>
      <c r="X12" s="15">
        <v>1</v>
      </c>
      <c r="Y12" s="15">
        <v>1</v>
      </c>
      <c r="Z12" s="14">
        <v>0</v>
      </c>
      <c r="AA12" s="14">
        <v>0</v>
      </c>
      <c r="AB12" s="14">
        <v>0</v>
      </c>
      <c r="AC12" s="14" t="b">
        <f t="shared" si="2"/>
        <v>0</v>
      </c>
      <c r="AD12" s="14" t="b">
        <f t="shared" si="3"/>
        <v>1</v>
      </c>
      <c r="AE12" s="14" t="b" cm="1">
        <f t="array" ref="AE12">plus_or_minus(V12,W12,X12,Y12,Z12,AA12)</f>
        <v>1</v>
      </c>
      <c r="AF12" s="14" t="b">
        <f t="shared" si="4"/>
        <v>0</v>
      </c>
    </row>
    <row r="13" spans="1:32" x14ac:dyDescent="0.3">
      <c r="A13" s="14">
        <v>3</v>
      </c>
      <c r="B13" s="14">
        <v>0</v>
      </c>
      <c r="G13" s="15">
        <f t="shared" si="0"/>
        <v>2</v>
      </c>
      <c r="H13" s="15">
        <f t="shared" si="0"/>
        <v>4</v>
      </c>
      <c r="I13" s="15" t="str" cm="1">
        <f t="array" ref="I13">_xlfn.IFS(V13,"+",V13=".",0,V13=0,"-")</f>
        <v>+</v>
      </c>
      <c r="J13" s="15" t="str" cm="1">
        <f t="array" ref="J13">_xlfn.IFS(W13,"+",W13=".",0,W13=0,"-")</f>
        <v>-</v>
      </c>
      <c r="K13" s="15" t="str" cm="1">
        <f t="array" ref="K13">_xlfn.IFS(X13,"+",X13=".",0,X13=0,"-")</f>
        <v>+</v>
      </c>
      <c r="L13" s="15" t="str" cm="1">
        <f t="array" ref="L13">_xlfn.IFS(Y13,"+",Y13=".",0,Y13=0,"-")</f>
        <v>+</v>
      </c>
      <c r="M13" s="15" t="str" cm="1">
        <f t="array" ref="M13">_xlfn.SWITCH(Z13,1,"+",0,"-","0")</f>
        <v>-</v>
      </c>
      <c r="N13" s="15" t="str" cm="1">
        <f t="array" ref="N13">_xlfn.SWITCH(AA13,1,"+",0,"-","0")</f>
        <v>-</v>
      </c>
      <c r="O13" s="15" t="str" cm="1">
        <f t="array" ref="O13">_xlfn.SWITCH(AB13,1,"+",0,"-","0")</f>
        <v>+</v>
      </c>
      <c r="P13" s="15" t="str">
        <f t="shared" si="1"/>
        <v>L</v>
      </c>
      <c r="V13" s="14">
        <v>1</v>
      </c>
      <c r="W13" s="15">
        <v>0</v>
      </c>
      <c r="X13" s="15">
        <v>1</v>
      </c>
      <c r="Y13" s="15">
        <v>1</v>
      </c>
      <c r="Z13" s="14">
        <v>0</v>
      </c>
      <c r="AA13" s="14">
        <v>0</v>
      </c>
      <c r="AB13" s="14">
        <v>1</v>
      </c>
      <c r="AC13" s="14" t="b">
        <f t="shared" si="2"/>
        <v>0</v>
      </c>
      <c r="AD13" s="14" t="b">
        <f t="shared" si="3"/>
        <v>0</v>
      </c>
      <c r="AE13" s="14" t="b" cm="1">
        <f t="array" ref="AE13">plus_or_minus(V13,W13,X13,Y13,Z13,AA13)</f>
        <v>0</v>
      </c>
      <c r="AF13" s="14" t="b">
        <f t="shared" si="4"/>
        <v>0</v>
      </c>
    </row>
    <row r="14" spans="1:32" s="18" customFormat="1" x14ac:dyDescent="0.3">
      <c r="A14" s="18">
        <v>3</v>
      </c>
      <c r="B14" s="18">
        <v>1</v>
      </c>
      <c r="G14" s="19">
        <f t="shared" si="0"/>
        <v>2</v>
      </c>
      <c r="H14" s="19">
        <f t="shared" si="0"/>
        <v>5</v>
      </c>
      <c r="I14" s="15" t="str" cm="1">
        <f t="array" ref="I14">_xlfn.IFS(V14,"+",V14=".",0,V14=0,"-")</f>
        <v>+</v>
      </c>
      <c r="J14" s="15" t="str" cm="1">
        <f t="array" ref="J14">_xlfn.IFS(W14,"+",W14=".",0,W14=0,"-")</f>
        <v>-</v>
      </c>
      <c r="K14" s="15" t="str" cm="1">
        <f t="array" ref="K14">_xlfn.IFS(X14,"+",X14=".",0,X14=0,"-")</f>
        <v>+</v>
      </c>
      <c r="L14" s="15" t="str" cm="1">
        <f t="array" ref="L14">_xlfn.IFS(Y14,"+",Y14=".",0,Y14=0,"-")</f>
        <v>+</v>
      </c>
      <c r="M14" s="15" t="str" cm="1">
        <f t="array" ref="M14">_xlfn.SWITCH(Z14,1,"+",0,"-","0")</f>
        <v>-</v>
      </c>
      <c r="N14" s="15" t="str" cm="1">
        <f t="array" ref="N14">_xlfn.SWITCH(AA14,1,"+",0,"-","0")</f>
        <v>+</v>
      </c>
      <c r="O14" s="15" t="str" cm="1">
        <f t="array" ref="O14">_xlfn.SWITCH(AB14,1,"+",0,"-","0")</f>
        <v>+</v>
      </c>
      <c r="P14" s="19" t="str">
        <f t="shared" si="1"/>
        <v>R</v>
      </c>
      <c r="Q14" s="19"/>
      <c r="R14" s="19"/>
      <c r="S14" s="19"/>
      <c r="V14" s="18">
        <v>1</v>
      </c>
      <c r="W14" s="19">
        <v>0</v>
      </c>
      <c r="X14" s="19">
        <v>1</v>
      </c>
      <c r="Y14" s="19">
        <v>1</v>
      </c>
      <c r="Z14" s="18">
        <v>0</v>
      </c>
      <c r="AA14" s="18">
        <v>1</v>
      </c>
      <c r="AB14" s="18">
        <v>1</v>
      </c>
      <c r="AC14" s="18" t="b">
        <f t="shared" si="2"/>
        <v>0</v>
      </c>
      <c r="AD14" s="18" t="b">
        <f t="shared" si="3"/>
        <v>0</v>
      </c>
      <c r="AE14" s="18" t="b" cm="1">
        <f t="array" ref="AE14">plus_or_minus(V14,W14,X14,Y14,Z14,AA14)</f>
        <v>1</v>
      </c>
      <c r="AF14" s="18" t="b">
        <f t="shared" si="4"/>
        <v>1</v>
      </c>
    </row>
    <row r="15" spans="1:32" x14ac:dyDescent="0.3">
      <c r="A15" s="14">
        <v>3</v>
      </c>
      <c r="B15" s="14">
        <v>2</v>
      </c>
      <c r="G15" s="15">
        <f t="shared" si="0"/>
        <v>3</v>
      </c>
      <c r="H15" s="15">
        <f t="shared" si="0"/>
        <v>0</v>
      </c>
      <c r="I15" s="15" t="str" cm="1">
        <f t="array" ref="I15">_xlfn.IFS(V15,"+",V15=".",0,V15=0,"-")</f>
        <v>+</v>
      </c>
      <c r="J15" s="15" t="str" cm="1">
        <f t="array" ref="J15">_xlfn.IFS(W15,"+",W15=".",0,W15=0,"-")</f>
        <v>+</v>
      </c>
      <c r="K15" s="15" t="str" cm="1">
        <f t="array" ref="K15">_xlfn.IFS(X15,"+",X15=".",0,X15=0,"-")</f>
        <v>+</v>
      </c>
      <c r="L15" s="15" t="str" cm="1">
        <f t="array" ref="L15">_xlfn.IFS(Y15,"+",Y15=".",0,Y15=0,"-")</f>
        <v>+</v>
      </c>
      <c r="M15" s="15" t="str" cm="1">
        <f t="array" ref="M15">_xlfn.SWITCH(Z15,1,"+",0,"-","0")</f>
        <v>+</v>
      </c>
      <c r="N15" s="15" t="str" cm="1">
        <f t="array" ref="N15">_xlfn.SWITCH(AA15,1,"+",0,"-","0")</f>
        <v>+</v>
      </c>
      <c r="O15" s="15" t="str" cm="1">
        <f t="array" ref="O15">_xlfn.SWITCH(AB15,1,"+",0,"-","0")</f>
        <v>+</v>
      </c>
      <c r="P15" s="15" t="str">
        <f t="shared" si="1"/>
        <v>R</v>
      </c>
      <c r="V15" s="14">
        <v>1</v>
      </c>
      <c r="W15" s="15">
        <v>1</v>
      </c>
      <c r="X15" s="15">
        <v>1</v>
      </c>
      <c r="Y15" s="15">
        <v>1</v>
      </c>
      <c r="Z15" s="14">
        <v>1</v>
      </c>
      <c r="AA15" s="14">
        <v>1</v>
      </c>
      <c r="AB15" s="14">
        <v>1</v>
      </c>
      <c r="AC15" s="14" t="b">
        <f t="shared" si="2"/>
        <v>1</v>
      </c>
      <c r="AD15" s="14" t="b">
        <f t="shared" si="3"/>
        <v>1</v>
      </c>
      <c r="AE15" s="14" t="b" cm="1">
        <f t="array" ref="AE15">plus_or_minus(V15,W15,X15,Y15,Z15,AA15)</f>
        <v>1</v>
      </c>
      <c r="AF15" s="14" t="b">
        <f t="shared" si="4"/>
        <v>1</v>
      </c>
    </row>
    <row r="16" spans="1:32" x14ac:dyDescent="0.3">
      <c r="A16" s="14">
        <v>3</v>
      </c>
      <c r="B16" s="14">
        <v>3</v>
      </c>
      <c r="G16" s="15">
        <f t="shared" si="0"/>
        <v>3</v>
      </c>
      <c r="H16" s="15">
        <f t="shared" si="0"/>
        <v>1</v>
      </c>
      <c r="I16" s="15" t="str" cm="1">
        <f t="array" ref="I16">_xlfn.IFS(V16,"+",V16=".",0,V16=0,"-")</f>
        <v>+</v>
      </c>
      <c r="J16" s="15" t="str" cm="1">
        <f t="array" ref="J16">_xlfn.IFS(W16,"+",W16=".",0,W16=0,"-")</f>
        <v>+</v>
      </c>
      <c r="K16" s="15" t="str" cm="1">
        <f t="array" ref="K16">_xlfn.IFS(X16,"+",X16=".",0,X16=0,"-")</f>
        <v>+</v>
      </c>
      <c r="L16" s="15" t="str" cm="1">
        <f t="array" ref="L16">_xlfn.IFS(Y16,"+",Y16=".",0,Y16=0,"-")</f>
        <v>+</v>
      </c>
      <c r="M16" s="15" t="str" cm="1">
        <f t="array" ref="M16">_xlfn.SWITCH(Z16,1,"+",0,"-","0")</f>
        <v>+</v>
      </c>
      <c r="N16" s="15" t="str" cm="1">
        <f t="array" ref="N16">_xlfn.SWITCH(AA16,1,"+",0,"-","0")</f>
        <v>+</v>
      </c>
      <c r="O16" s="15" t="str" cm="1">
        <f t="array" ref="O16">_xlfn.SWITCH(AB16,1,"+",0,"-","0")</f>
        <v>+</v>
      </c>
      <c r="P16" s="15" t="str">
        <f t="shared" si="1"/>
        <v>R</v>
      </c>
      <c r="V16" s="14">
        <v>1</v>
      </c>
      <c r="W16" s="15">
        <v>1</v>
      </c>
      <c r="X16" s="15">
        <v>1</v>
      </c>
      <c r="Y16" s="15">
        <v>1</v>
      </c>
      <c r="Z16" s="14">
        <v>1</v>
      </c>
      <c r="AA16" s="14">
        <v>1</v>
      </c>
      <c r="AB16" s="14">
        <v>1</v>
      </c>
      <c r="AC16" s="14" t="b">
        <f t="shared" si="2"/>
        <v>1</v>
      </c>
      <c r="AD16" s="14" t="b">
        <f t="shared" si="3"/>
        <v>1</v>
      </c>
      <c r="AE16" s="14" t="b" cm="1">
        <f t="array" ref="AE16">plus_or_minus(V16,W16,X16,Y16,Z16,AA16)</f>
        <v>1</v>
      </c>
      <c r="AF16" s="14" t="b">
        <f t="shared" si="4"/>
        <v>1</v>
      </c>
    </row>
    <row r="17" spans="1:32" x14ac:dyDescent="0.3">
      <c r="A17" s="14">
        <v>3</v>
      </c>
      <c r="B17" s="14">
        <v>4</v>
      </c>
      <c r="G17" s="15">
        <f t="shared" si="0"/>
        <v>3</v>
      </c>
      <c r="H17" s="15">
        <f t="shared" si="0"/>
        <v>2</v>
      </c>
      <c r="I17" s="15" t="str" cm="1">
        <f t="array" ref="I17">_xlfn.IFS(V17,"+",V17=".",0,V17=0,"-")</f>
        <v>-</v>
      </c>
      <c r="J17" s="15" t="str" cm="1">
        <f t="array" ref="J17">_xlfn.IFS(W17,"+",W17=".",0,W17=0,"-")</f>
        <v>+</v>
      </c>
      <c r="K17" s="15" t="str" cm="1">
        <f t="array" ref="K17">_xlfn.IFS(X17,"+",X17=".",0,X17=0,"-")</f>
        <v>+</v>
      </c>
      <c r="L17" s="15" t="str" cm="1">
        <f t="array" ref="L17">_xlfn.IFS(Y17,"+",Y17=".",0,Y17=0,"-")</f>
        <v>+</v>
      </c>
      <c r="M17" s="15" t="str" cm="1">
        <f t="array" ref="M17">_xlfn.SWITCH(Z17,1,"+",0,"-","0")</f>
        <v>+</v>
      </c>
      <c r="N17" s="15" t="str" cm="1">
        <f t="array" ref="N17">_xlfn.SWITCH(AA17,1,"+",0,"-","0")</f>
        <v>-</v>
      </c>
      <c r="O17" s="15" t="str" cm="1">
        <f t="array" ref="O17">_xlfn.SWITCH(AB17,1,"+",0,"-","0")</f>
        <v>-</v>
      </c>
      <c r="P17" s="15" t="str">
        <f t="shared" si="1"/>
        <v>L</v>
      </c>
      <c r="V17" s="14">
        <v>0</v>
      </c>
      <c r="W17" s="15">
        <v>1</v>
      </c>
      <c r="X17" s="15">
        <v>1</v>
      </c>
      <c r="Y17" s="15">
        <v>1</v>
      </c>
      <c r="Z17" s="14">
        <v>1</v>
      </c>
      <c r="AA17" s="14">
        <v>0</v>
      </c>
      <c r="AB17" s="14">
        <v>0</v>
      </c>
      <c r="AC17" s="14" t="b">
        <f t="shared" si="2"/>
        <v>0</v>
      </c>
      <c r="AD17" s="14" t="b">
        <f t="shared" si="3"/>
        <v>1</v>
      </c>
      <c r="AE17" s="14" t="b" cm="1">
        <f t="array" ref="AE17">plus_or_minus(V17,W17,X17,Y17,Z17,AA17)</f>
        <v>1</v>
      </c>
      <c r="AF17" s="14" t="b">
        <f t="shared" si="4"/>
        <v>0</v>
      </c>
    </row>
    <row r="18" spans="1:32" x14ac:dyDescent="0.3">
      <c r="A18" s="14">
        <v>3</v>
      </c>
      <c r="B18" s="14">
        <v>5</v>
      </c>
      <c r="G18" s="15">
        <f t="shared" si="0"/>
        <v>3</v>
      </c>
      <c r="H18" s="15">
        <f t="shared" si="0"/>
        <v>3</v>
      </c>
      <c r="I18" s="15" t="str" cm="1">
        <f t="array" ref="I18">_xlfn.IFS(V18,"+",V18=".",0,V18=0,"-")</f>
        <v>-</v>
      </c>
      <c r="J18" s="15" t="str" cm="1">
        <f t="array" ref="J18">_xlfn.IFS(W18,"+",W18=".",0,W18=0,"-")</f>
        <v>-</v>
      </c>
      <c r="K18" s="15" t="str" cm="1">
        <f t="array" ref="K18">_xlfn.IFS(X18,"+",X18=".",0,X18=0,"-")</f>
        <v>+</v>
      </c>
      <c r="L18" s="15" t="str" cm="1">
        <f t="array" ref="L18">_xlfn.IFS(Y18,"+",Y18=".",0,Y18=0,"-")</f>
        <v>+</v>
      </c>
      <c r="M18" s="15" t="str" cm="1">
        <f t="array" ref="M18">_xlfn.SWITCH(Z18,1,"+",0,"-","0")</f>
        <v>-</v>
      </c>
      <c r="N18" s="15" t="str" cm="1">
        <f t="array" ref="N18">_xlfn.SWITCH(AA18,1,"+",0,"-","0")</f>
        <v>-</v>
      </c>
      <c r="O18" s="15" t="str" cm="1">
        <f t="array" ref="O18">_xlfn.SWITCH(AB18,1,"+",0,"-","0")</f>
        <v>-</v>
      </c>
      <c r="P18" s="15" t="str">
        <f t="shared" si="1"/>
        <v>L</v>
      </c>
      <c r="V18" s="14">
        <v>0</v>
      </c>
      <c r="W18" s="15">
        <v>0</v>
      </c>
      <c r="X18" s="15">
        <v>1</v>
      </c>
      <c r="Y18" s="15">
        <v>1</v>
      </c>
      <c r="Z18" s="14">
        <v>0</v>
      </c>
      <c r="AA18" s="14">
        <v>0</v>
      </c>
      <c r="AB18" s="14">
        <v>0</v>
      </c>
      <c r="AC18" s="14" t="b">
        <f t="shared" si="2"/>
        <v>0</v>
      </c>
      <c r="AD18" s="14" t="b">
        <f t="shared" si="3"/>
        <v>1</v>
      </c>
      <c r="AE18" s="14" t="b" cm="1">
        <f t="array" ref="AE18">plus_or_minus(V18,W18,X18,Y18,Z18,AA18)</f>
        <v>1</v>
      </c>
      <c r="AF18" s="14" t="b">
        <f t="shared" si="4"/>
        <v>0</v>
      </c>
    </row>
    <row r="19" spans="1:32" x14ac:dyDescent="0.3">
      <c r="A19" s="14">
        <v>4</v>
      </c>
      <c r="B19" s="14">
        <v>0</v>
      </c>
      <c r="G19" s="15">
        <f t="shared" si="0"/>
        <v>3</v>
      </c>
      <c r="H19" s="15">
        <f t="shared" si="0"/>
        <v>4</v>
      </c>
      <c r="I19" s="15" t="str" cm="1">
        <f t="array" ref="I19">_xlfn.IFS(V19,"+",V19=".",0,V19=0,"-")</f>
        <v>-</v>
      </c>
      <c r="J19" s="15" t="str" cm="1">
        <f t="array" ref="J19">_xlfn.IFS(W19,"+",W19=".",0,W19=0,"-")</f>
        <v>-</v>
      </c>
      <c r="K19" s="15" t="str" cm="1">
        <f t="array" ref="K19">_xlfn.IFS(X19,"+",X19=".",0,X19=0,"-")</f>
        <v>+</v>
      </c>
      <c r="L19" s="15" t="str" cm="1">
        <f t="array" ref="L19">_xlfn.IFS(Y19,"+",Y19=".",0,Y19=0,"-")</f>
        <v>+</v>
      </c>
      <c r="M19" s="15" t="str" cm="1">
        <f t="array" ref="M19">_xlfn.SWITCH(Z19,1,"+",0,"-","0")</f>
        <v>-</v>
      </c>
      <c r="N19" s="15" t="str" cm="1">
        <f t="array" ref="N19">_xlfn.SWITCH(AA19,1,"+",0,"-","0")</f>
        <v>-</v>
      </c>
      <c r="O19" s="15" t="str" cm="1">
        <f t="array" ref="O19">_xlfn.SWITCH(AB19,1,"+",0,"-","0")</f>
        <v>-</v>
      </c>
      <c r="P19" s="15" t="str">
        <f t="shared" si="1"/>
        <v>L</v>
      </c>
      <c r="V19" s="14">
        <v>0</v>
      </c>
      <c r="W19" s="15">
        <v>0</v>
      </c>
      <c r="X19" s="15">
        <v>1</v>
      </c>
      <c r="Y19" s="15">
        <v>1</v>
      </c>
      <c r="Z19" s="14">
        <v>0</v>
      </c>
      <c r="AA19" s="14">
        <v>0</v>
      </c>
      <c r="AB19" s="14">
        <v>0</v>
      </c>
      <c r="AC19" s="14" t="b">
        <f t="shared" si="2"/>
        <v>0</v>
      </c>
      <c r="AD19" s="14" t="b">
        <f t="shared" si="3"/>
        <v>1</v>
      </c>
      <c r="AE19" s="14" t="b" cm="1">
        <f t="array" ref="AE19">plus_or_minus(V19,W19,X19,Y19,Z19,AA19)</f>
        <v>1</v>
      </c>
      <c r="AF19" s="14" t="b">
        <f t="shared" si="4"/>
        <v>0</v>
      </c>
    </row>
    <row r="20" spans="1:32" s="18" customFormat="1" x14ac:dyDescent="0.3">
      <c r="A20" s="18">
        <v>4</v>
      </c>
      <c r="B20" s="18">
        <v>1</v>
      </c>
      <c r="G20" s="19">
        <f t="shared" ref="G20:H35" si="5">A18</f>
        <v>3</v>
      </c>
      <c r="H20" s="19">
        <f t="shared" si="5"/>
        <v>5</v>
      </c>
      <c r="I20" s="15" t="str" cm="1">
        <f t="array" ref="I20">_xlfn.IFS(V20,"+",V20=".",0,V20=0,"-")</f>
        <v>+</v>
      </c>
      <c r="J20" s="15" t="str" cm="1">
        <f t="array" ref="J20">_xlfn.IFS(W20,"+",W20=".",0,W20=0,"-")</f>
        <v>-</v>
      </c>
      <c r="K20" s="15" t="str" cm="1">
        <f t="array" ref="K20">_xlfn.IFS(X20,"+",X20=".",0,X20=0,"-")</f>
        <v>+</v>
      </c>
      <c r="L20" s="15" t="str" cm="1">
        <f t="array" ref="L20">_xlfn.IFS(Y20,"+",Y20=".",0,Y20=0,"-")</f>
        <v>+</v>
      </c>
      <c r="M20" s="15" t="str" cm="1">
        <f t="array" ref="M20">_xlfn.SWITCH(Z20,1,"+",0,"-","0")</f>
        <v>-</v>
      </c>
      <c r="N20" s="15" t="str" cm="1">
        <f t="array" ref="N20">_xlfn.SWITCH(AA20,1,"+",0,"-","0")</f>
        <v>+</v>
      </c>
      <c r="O20" s="15" t="str" cm="1">
        <f t="array" ref="O20">_xlfn.SWITCH(AB20,1,"+",0,"-","0")</f>
        <v>+</v>
      </c>
      <c r="P20" s="19" t="str">
        <f t="shared" si="1"/>
        <v>R</v>
      </c>
      <c r="Q20" s="19"/>
      <c r="R20" s="19"/>
      <c r="S20" s="19"/>
      <c r="V20" s="18">
        <v>1</v>
      </c>
      <c r="W20" s="19">
        <v>0</v>
      </c>
      <c r="X20" s="19">
        <v>1</v>
      </c>
      <c r="Y20" s="19">
        <v>1</v>
      </c>
      <c r="Z20" s="18">
        <v>0</v>
      </c>
      <c r="AA20" s="18">
        <v>1</v>
      </c>
      <c r="AB20" s="18">
        <v>1</v>
      </c>
      <c r="AC20" s="18" t="b">
        <f t="shared" si="2"/>
        <v>0</v>
      </c>
      <c r="AD20" s="18" t="b">
        <f t="shared" si="3"/>
        <v>0</v>
      </c>
      <c r="AE20" s="18" t="b" cm="1">
        <f t="array" ref="AE20">plus_or_minus(V20,W20,X20,Y20,Z20,AA20)</f>
        <v>1</v>
      </c>
      <c r="AF20" s="18" t="b">
        <f t="shared" si="4"/>
        <v>1</v>
      </c>
    </row>
    <row r="21" spans="1:32" x14ac:dyDescent="0.3">
      <c r="A21" s="14">
        <v>4</v>
      </c>
      <c r="B21" s="14">
        <v>2</v>
      </c>
      <c r="G21" s="15">
        <f t="shared" si="5"/>
        <v>4</v>
      </c>
      <c r="H21" s="15">
        <f t="shared" si="5"/>
        <v>0</v>
      </c>
      <c r="I21" s="15" t="str" cm="1">
        <f t="array" ref="I21">_xlfn.IFS(V21,"+",V21=".",0,V21=0,"-")</f>
        <v>+</v>
      </c>
      <c r="J21" s="15" t="str" cm="1">
        <f t="array" ref="J21">_xlfn.IFS(W21,"+",W21=".",0,W21=0,"-")</f>
        <v>-</v>
      </c>
      <c r="K21" s="15" t="str" cm="1">
        <f t="array" ref="K21">_xlfn.IFS(X21,"+",X21=".",0,X21=0,"-")</f>
        <v>+</v>
      </c>
      <c r="L21" s="15" t="str" cm="1">
        <f t="array" ref="L21">_xlfn.IFS(Y21,"+",Y21=".",0,Y21=0,"-")</f>
        <v>-</v>
      </c>
      <c r="M21" s="15" t="str" cm="1">
        <f t="array" ref="M21">_xlfn.SWITCH(Z21,1,"+",0,"-","0")</f>
        <v>+</v>
      </c>
      <c r="N21" s="15" t="str" cm="1">
        <f t="array" ref="N21">_xlfn.SWITCH(AA21,1,"+",0,"-","0")</f>
        <v>+</v>
      </c>
      <c r="O21" s="15" t="str" cm="1">
        <f t="array" ref="O21">_xlfn.SWITCH(AB21,1,"+",0,"-","0")</f>
        <v>+</v>
      </c>
      <c r="P21" s="15" t="str">
        <f t="shared" si="1"/>
        <v>R</v>
      </c>
      <c r="V21" s="14">
        <v>1</v>
      </c>
      <c r="W21" s="15">
        <v>0</v>
      </c>
      <c r="X21" s="15">
        <v>1</v>
      </c>
      <c r="Y21" s="15">
        <v>0</v>
      </c>
      <c r="Z21" s="14">
        <v>1</v>
      </c>
      <c r="AA21" s="14">
        <v>1</v>
      </c>
      <c r="AB21" s="14">
        <v>1</v>
      </c>
      <c r="AC21" s="14" t="b">
        <f t="shared" si="2"/>
        <v>0</v>
      </c>
      <c r="AD21" s="14" t="b">
        <f t="shared" si="3"/>
        <v>0</v>
      </c>
      <c r="AE21" s="14" t="b" cm="1">
        <f t="array" ref="AE21">plus_or_minus(V21,W21,X21,Y21,Z21,AA21)</f>
        <v>1</v>
      </c>
      <c r="AF21" s="14" t="b">
        <f t="shared" si="4"/>
        <v>1</v>
      </c>
    </row>
    <row r="22" spans="1:32" x14ac:dyDescent="0.3">
      <c r="A22" s="14">
        <v>4</v>
      </c>
      <c r="B22" s="14">
        <v>3</v>
      </c>
      <c r="G22" s="15">
        <f t="shared" si="5"/>
        <v>4</v>
      </c>
      <c r="H22" s="15">
        <f t="shared" si="5"/>
        <v>1</v>
      </c>
      <c r="I22" s="15" t="str" cm="1">
        <f t="array" ref="I22">_xlfn.IFS(V22,"+",V22=".",0,V22=0,"-")</f>
        <v>+</v>
      </c>
      <c r="J22" s="15" t="str" cm="1">
        <f t="array" ref="J22">_xlfn.IFS(W22,"+",W22=".",0,W22=0,"-")</f>
        <v>+</v>
      </c>
      <c r="K22" s="15" t="str" cm="1">
        <f t="array" ref="K22">_xlfn.IFS(X22,"+",X22=".",0,X22=0,"-")</f>
        <v>+</v>
      </c>
      <c r="L22" s="15" t="str" cm="1">
        <f t="array" ref="L22">_xlfn.IFS(Y22,"+",Y22=".",0,Y22=0,"-")</f>
        <v>-</v>
      </c>
      <c r="M22" s="15" t="str" cm="1">
        <f t="array" ref="M22">_xlfn.SWITCH(Z22,1,"+",0,"-","0")</f>
        <v>+</v>
      </c>
      <c r="N22" s="15" t="str" cm="1">
        <f t="array" ref="N22">_xlfn.SWITCH(AA22,1,"+",0,"-","0")</f>
        <v>+</v>
      </c>
      <c r="O22" s="15" t="str" cm="1">
        <f t="array" ref="O22">_xlfn.SWITCH(AB22,1,"+",0,"-","0")</f>
        <v>+</v>
      </c>
      <c r="P22" s="15" t="str">
        <f t="shared" si="1"/>
        <v>R</v>
      </c>
      <c r="V22" s="14">
        <v>1</v>
      </c>
      <c r="W22" s="15">
        <v>1</v>
      </c>
      <c r="X22" s="15">
        <v>1</v>
      </c>
      <c r="Y22" s="15">
        <v>0</v>
      </c>
      <c r="Z22" s="14">
        <v>1</v>
      </c>
      <c r="AA22" s="14">
        <v>1</v>
      </c>
      <c r="AB22" s="14">
        <v>1</v>
      </c>
      <c r="AC22" s="14" t="b">
        <f t="shared" si="2"/>
        <v>1</v>
      </c>
      <c r="AD22" s="14" t="b">
        <f t="shared" si="3"/>
        <v>1</v>
      </c>
      <c r="AE22" s="14" t="b" cm="1">
        <f t="array" ref="AE22">plus_or_minus(V22,W22,X22,Y22,Z22,AA22)</f>
        <v>1</v>
      </c>
      <c r="AF22" s="14" t="b">
        <f t="shared" si="4"/>
        <v>1</v>
      </c>
    </row>
    <row r="23" spans="1:32" x14ac:dyDescent="0.3">
      <c r="A23" s="14">
        <v>4</v>
      </c>
      <c r="B23" s="14">
        <v>4</v>
      </c>
      <c r="G23" s="15">
        <f t="shared" si="5"/>
        <v>4</v>
      </c>
      <c r="H23" s="15">
        <f t="shared" si="5"/>
        <v>2</v>
      </c>
      <c r="I23" s="15" t="str" cm="1">
        <f t="array" ref="I23">_xlfn.IFS(V23,"+",V23=".",0,V23=0,"-")</f>
        <v>-</v>
      </c>
      <c r="J23" s="15" t="str" cm="1">
        <f t="array" ref="J23">_xlfn.IFS(W23,"+",W23=".",0,W23=0,"-")</f>
        <v>+</v>
      </c>
      <c r="K23" s="15" t="str" cm="1">
        <f t="array" ref="K23">_xlfn.IFS(X23,"+",X23=".",0,X23=0,"-")</f>
        <v>+</v>
      </c>
      <c r="L23" s="15" t="str" cm="1">
        <f t="array" ref="L23">_xlfn.IFS(Y23,"+",Y23=".",0,Y23=0,"-")</f>
        <v>-</v>
      </c>
      <c r="M23" s="15" t="str" cm="1">
        <f t="array" ref="M23">_xlfn.SWITCH(Z23,1,"+",0,"-","0")</f>
        <v>+</v>
      </c>
      <c r="N23" s="15" t="str" cm="1">
        <f t="array" ref="N23">_xlfn.SWITCH(AA23,1,"+",0,"-","0")</f>
        <v>-</v>
      </c>
      <c r="O23" s="15" t="str" cm="1">
        <f t="array" ref="O23">_xlfn.SWITCH(AB23,1,"+",0,"-","0")</f>
        <v>-</v>
      </c>
      <c r="P23" s="15" t="str">
        <f t="shared" si="1"/>
        <v>L</v>
      </c>
      <c r="V23" s="14">
        <v>0</v>
      </c>
      <c r="W23" s="15">
        <v>1</v>
      </c>
      <c r="X23" s="15">
        <v>1</v>
      </c>
      <c r="Y23" s="15">
        <v>0</v>
      </c>
      <c r="Z23" s="14">
        <v>1</v>
      </c>
      <c r="AA23" s="14">
        <v>0</v>
      </c>
      <c r="AB23" s="14">
        <v>0</v>
      </c>
      <c r="AC23" s="14" t="b">
        <f t="shared" si="2"/>
        <v>0</v>
      </c>
      <c r="AD23" s="14" t="b">
        <f t="shared" si="3"/>
        <v>1</v>
      </c>
      <c r="AE23" s="14" t="b" cm="1">
        <f t="array" ref="AE23">plus_or_minus(V23,W23,X23,Y23,Z23,AA23)</f>
        <v>1</v>
      </c>
      <c r="AF23" s="14" t="b">
        <f t="shared" si="4"/>
        <v>0</v>
      </c>
    </row>
    <row r="24" spans="1:32" x14ac:dyDescent="0.3">
      <c r="A24" s="14">
        <v>4</v>
      </c>
      <c r="B24" s="14">
        <v>5</v>
      </c>
      <c r="G24" s="15">
        <f t="shared" si="5"/>
        <v>4</v>
      </c>
      <c r="H24" s="15">
        <f t="shared" si="5"/>
        <v>3</v>
      </c>
      <c r="I24" s="15" t="str" cm="1">
        <f t="array" ref="I24">_xlfn.IFS(V24,"+",V24=".",0,V24=0,"-")</f>
        <v>-</v>
      </c>
      <c r="J24" s="15" t="str" cm="1">
        <f t="array" ref="J24">_xlfn.IFS(W24,"+",W24=".",0,W24=0,"-")</f>
        <v>+</v>
      </c>
      <c r="K24" s="15" t="str" cm="1">
        <f t="array" ref="K24">_xlfn.IFS(X24,"+",X24=".",0,X24=0,"-")</f>
        <v>+</v>
      </c>
      <c r="L24" s="15" t="str" cm="1">
        <f t="array" ref="L24">_xlfn.IFS(Y24,"+",Y24=".",0,Y24=0,"-")</f>
        <v>-</v>
      </c>
      <c r="M24" s="15" t="str" cm="1">
        <f t="array" ref="M24">_xlfn.SWITCH(Z24,1,"+",0,"-","0")</f>
        <v>-</v>
      </c>
      <c r="N24" s="15" t="str" cm="1">
        <f t="array" ref="N24">_xlfn.SWITCH(AA24,1,"+",0,"-","0")</f>
        <v>-</v>
      </c>
      <c r="O24" s="15" t="str" cm="1">
        <f t="array" ref="O24">_xlfn.SWITCH(AB24,1,"+",0,"-","0")</f>
        <v>-</v>
      </c>
      <c r="P24" s="15" t="str">
        <f t="shared" si="1"/>
        <v>L</v>
      </c>
      <c r="V24" s="14">
        <v>0</v>
      </c>
      <c r="W24" s="15">
        <v>1</v>
      </c>
      <c r="X24" s="15">
        <v>1</v>
      </c>
      <c r="Y24" s="15">
        <v>0</v>
      </c>
      <c r="Z24" s="14">
        <v>0</v>
      </c>
      <c r="AA24" s="14">
        <v>0</v>
      </c>
      <c r="AB24" s="14">
        <v>0</v>
      </c>
      <c r="AC24" s="14" t="b">
        <f t="shared" si="2"/>
        <v>0</v>
      </c>
      <c r="AD24" s="14" t="b">
        <f t="shared" si="3"/>
        <v>1</v>
      </c>
      <c r="AE24" s="14" t="b" cm="1">
        <f t="array" ref="AE24">plus_or_minus(V24,W24,X24,Y24,Z24,AA24)</f>
        <v>1</v>
      </c>
      <c r="AF24" s="14" t="b">
        <f t="shared" si="4"/>
        <v>0</v>
      </c>
    </row>
    <row r="25" spans="1:32" x14ac:dyDescent="0.3">
      <c r="A25" s="14">
        <v>5</v>
      </c>
      <c r="B25" s="14">
        <v>0</v>
      </c>
      <c r="G25" s="15">
        <f t="shared" si="5"/>
        <v>4</v>
      </c>
      <c r="H25" s="15">
        <f t="shared" si="5"/>
        <v>4</v>
      </c>
      <c r="I25" s="15" t="str" cm="1">
        <f t="array" ref="I25">_xlfn.IFS(V25,"+",V25=".",0,V25=0,"-")</f>
        <v>-</v>
      </c>
      <c r="J25" s="15" t="str" cm="1">
        <f t="array" ref="J25">_xlfn.IFS(W25,"+",W25=".",0,W25=0,"-")</f>
        <v>-</v>
      </c>
      <c r="K25" s="15" t="str" cm="1">
        <f t="array" ref="K25">_xlfn.IFS(X25,"+",X25=".",0,X25=0,"-")</f>
        <v>+</v>
      </c>
      <c r="L25" s="15" t="str" cm="1">
        <f t="array" ref="L25">_xlfn.IFS(Y25,"+",Y25=".",0,Y25=0,"-")</f>
        <v>-</v>
      </c>
      <c r="M25" s="15" t="str" cm="1">
        <f t="array" ref="M25">_xlfn.SWITCH(Z25,1,"+",0,"-","0")</f>
        <v>-</v>
      </c>
      <c r="N25" s="15" t="str" cm="1">
        <f t="array" ref="N25">_xlfn.SWITCH(AA25,1,"+",0,"-","0")</f>
        <v>-</v>
      </c>
      <c r="O25" s="15" t="str" cm="1">
        <f t="array" ref="O25">_xlfn.SWITCH(AB25,1,"+",0,"-","0")</f>
        <v>-</v>
      </c>
      <c r="P25" s="15" t="str">
        <f t="shared" si="1"/>
        <v>L</v>
      </c>
      <c r="V25" s="14">
        <v>0</v>
      </c>
      <c r="W25" s="15">
        <v>0</v>
      </c>
      <c r="X25" s="15">
        <v>1</v>
      </c>
      <c r="Y25" s="15">
        <v>0</v>
      </c>
      <c r="Z25" s="14">
        <v>0</v>
      </c>
      <c r="AA25" s="14">
        <v>0</v>
      </c>
      <c r="AB25" s="14">
        <v>0</v>
      </c>
      <c r="AC25" s="14" t="b">
        <f t="shared" si="2"/>
        <v>0</v>
      </c>
      <c r="AD25" s="14" t="b">
        <f t="shared" si="3"/>
        <v>1</v>
      </c>
      <c r="AE25" s="14" t="b" cm="1">
        <f t="array" ref="AE25">plus_or_minus(V25,W25,X25,Y25,Z25,AA25)</f>
        <v>1</v>
      </c>
      <c r="AF25" s="14" t="b">
        <f t="shared" si="4"/>
        <v>0</v>
      </c>
    </row>
    <row r="26" spans="1:32" s="18" customFormat="1" x14ac:dyDescent="0.3">
      <c r="A26" s="18">
        <v>5</v>
      </c>
      <c r="B26" s="18">
        <v>1</v>
      </c>
      <c r="G26" s="19">
        <f t="shared" si="5"/>
        <v>4</v>
      </c>
      <c r="H26" s="19">
        <f t="shared" si="5"/>
        <v>5</v>
      </c>
      <c r="I26" s="15" t="str" cm="1">
        <f t="array" ref="I26">_xlfn.IFS(V26,"+",V26=".",0,V26=0,"-")</f>
        <v>+</v>
      </c>
      <c r="J26" s="15" t="str" cm="1">
        <f t="array" ref="J26">_xlfn.IFS(W26,"+",W26=".",0,W26=0,"-")</f>
        <v>-</v>
      </c>
      <c r="K26" s="15" t="str" cm="1">
        <f t="array" ref="K26">_xlfn.IFS(X26,"+",X26=".",0,X26=0,"-")</f>
        <v>+</v>
      </c>
      <c r="L26" s="15" t="str" cm="1">
        <f t="array" ref="L26">_xlfn.IFS(Y26,"+",Y26=".",0,Y26=0,"-")</f>
        <v>-</v>
      </c>
      <c r="M26" s="15" t="str" cm="1">
        <f t="array" ref="M26">_xlfn.SWITCH(Z26,1,"+",0,"-","0")</f>
        <v>-</v>
      </c>
      <c r="N26" s="15" t="str" cm="1">
        <f t="array" ref="N26">_xlfn.SWITCH(AA26,1,"+",0,"-","0")</f>
        <v>+</v>
      </c>
      <c r="O26" s="15" t="str" cm="1">
        <f t="array" ref="O26">_xlfn.SWITCH(AB26,1,"+",0,"-","0")</f>
        <v>+</v>
      </c>
      <c r="P26" s="19" t="str">
        <f t="shared" si="1"/>
        <v>R</v>
      </c>
      <c r="Q26" s="19"/>
      <c r="R26" s="19"/>
      <c r="S26" s="19"/>
      <c r="V26" s="18">
        <v>1</v>
      </c>
      <c r="W26" s="19">
        <v>0</v>
      </c>
      <c r="X26" s="19">
        <v>1</v>
      </c>
      <c r="Y26" s="19">
        <v>0</v>
      </c>
      <c r="Z26" s="18">
        <v>0</v>
      </c>
      <c r="AA26" s="18">
        <v>1</v>
      </c>
      <c r="AB26" s="18">
        <v>1</v>
      </c>
      <c r="AC26" s="18" t="b">
        <f t="shared" si="2"/>
        <v>0</v>
      </c>
      <c r="AD26" s="18" t="b">
        <f t="shared" si="3"/>
        <v>0</v>
      </c>
      <c r="AE26" s="18" t="b" cm="1">
        <f t="array" ref="AE26">plus_or_minus(V26,W26,X26,Y26,Z26,AA26)</f>
        <v>1</v>
      </c>
      <c r="AF26" s="18" t="b">
        <f t="shared" si="4"/>
        <v>1</v>
      </c>
    </row>
    <row r="27" spans="1:32" x14ac:dyDescent="0.3">
      <c r="A27" s="14">
        <v>5</v>
      </c>
      <c r="B27" s="14">
        <v>2</v>
      </c>
      <c r="G27" s="15">
        <f t="shared" si="5"/>
        <v>5</v>
      </c>
      <c r="H27" s="15">
        <f t="shared" si="5"/>
        <v>0</v>
      </c>
      <c r="I27" s="15" t="str" cm="1">
        <f t="array" ref="I27">_xlfn.IFS(V27,"+",V27=".",0,V27=0,"-")</f>
        <v>+</v>
      </c>
      <c r="J27" s="15" t="str" cm="1">
        <f t="array" ref="J27">_xlfn.IFS(W27,"+",W27=".",0,W27=0,"-")</f>
        <v>-</v>
      </c>
      <c r="K27" s="15" t="str" cm="1">
        <f t="array" ref="K27">_xlfn.IFS(X27,"+",X27=".",0,X27=0,"-")</f>
        <v>+</v>
      </c>
      <c r="L27" s="15" t="str" cm="1">
        <f t="array" ref="L27">_xlfn.IFS(Y27,"+",Y27=".",0,Y27=0,"-")</f>
        <v>-</v>
      </c>
      <c r="M27" s="15" t="str" cm="1">
        <f t="array" ref="M27">_xlfn.SWITCH(Z27,1,"+",0,"-","0")</f>
        <v>+</v>
      </c>
      <c r="N27" s="15" t="str" cm="1">
        <f t="array" ref="N27">_xlfn.SWITCH(AA27,1,"+",0,"-","0")</f>
        <v>+</v>
      </c>
      <c r="O27" s="15" t="str" cm="1">
        <f t="array" ref="O27">_xlfn.SWITCH(AB27,1,"+",0,"-","0")</f>
        <v>+</v>
      </c>
      <c r="P27" s="15" t="str">
        <f t="shared" si="1"/>
        <v>R</v>
      </c>
      <c r="V27" s="14">
        <v>1</v>
      </c>
      <c r="W27" s="15">
        <v>0</v>
      </c>
      <c r="X27" s="15">
        <v>1</v>
      </c>
      <c r="Y27" s="15">
        <v>0</v>
      </c>
      <c r="Z27" s="14">
        <v>1</v>
      </c>
      <c r="AA27" s="14">
        <v>1</v>
      </c>
      <c r="AB27" s="14">
        <v>1</v>
      </c>
      <c r="AC27" s="14" t="b">
        <f t="shared" si="2"/>
        <v>0</v>
      </c>
      <c r="AD27" s="14" t="b">
        <f t="shared" si="3"/>
        <v>0</v>
      </c>
      <c r="AE27" s="14" t="b" cm="1">
        <f t="array" ref="AE27">plus_or_minus(V27,W27,X27,Y27,Z27,AA27)</f>
        <v>1</v>
      </c>
      <c r="AF27" s="14" t="b">
        <f t="shared" si="4"/>
        <v>1</v>
      </c>
    </row>
    <row r="28" spans="1:32" x14ac:dyDescent="0.3">
      <c r="A28" s="14">
        <v>5</v>
      </c>
      <c r="B28" s="14">
        <v>3</v>
      </c>
      <c r="G28" s="15">
        <f t="shared" si="5"/>
        <v>5</v>
      </c>
      <c r="H28" s="15">
        <f t="shared" si="5"/>
        <v>1</v>
      </c>
      <c r="I28" s="15" t="str" cm="1">
        <f t="array" ref="I28">_xlfn.IFS(V28,"+",V28=".",0,V28=0,"-")</f>
        <v>+</v>
      </c>
      <c r="J28" s="15" t="str" cm="1">
        <f t="array" ref="J28">_xlfn.IFS(W28,"+",W28=".",0,W28=0,"-")</f>
        <v>+</v>
      </c>
      <c r="K28" s="15" t="str" cm="1">
        <f t="array" ref="K28">_xlfn.IFS(X28,"+",X28=".",0,X28=0,"-")</f>
        <v>+</v>
      </c>
      <c r="L28" s="15" t="str" cm="1">
        <f t="array" ref="L28">_xlfn.IFS(Y28,"+",Y28=".",0,Y28=0,"-")</f>
        <v>-</v>
      </c>
      <c r="M28" s="15" t="str" cm="1">
        <f t="array" ref="M28">_xlfn.SWITCH(Z28,1,"+",0,"-","0")</f>
        <v>+</v>
      </c>
      <c r="N28" s="15" t="str" cm="1">
        <f t="array" ref="N28">_xlfn.SWITCH(AA28,1,"+",0,"-","0")</f>
        <v>+</v>
      </c>
      <c r="O28" s="15" t="str" cm="1">
        <f t="array" ref="O28">_xlfn.SWITCH(AB28,1,"+",0,"-","0")</f>
        <v>+</v>
      </c>
      <c r="P28" s="15" t="str">
        <f t="shared" si="1"/>
        <v>R</v>
      </c>
      <c r="V28" s="14">
        <v>1</v>
      </c>
      <c r="W28" s="15">
        <v>1</v>
      </c>
      <c r="X28" s="15">
        <v>1</v>
      </c>
      <c r="Y28" s="15">
        <v>0</v>
      </c>
      <c r="Z28" s="14">
        <v>1</v>
      </c>
      <c r="AA28" s="14">
        <v>1</v>
      </c>
      <c r="AB28" s="14">
        <v>1</v>
      </c>
      <c r="AC28" s="14" t="b">
        <f t="shared" si="2"/>
        <v>1</v>
      </c>
      <c r="AD28" s="14" t="b">
        <f t="shared" si="3"/>
        <v>1</v>
      </c>
      <c r="AE28" s="14" t="b" cm="1">
        <f t="array" ref="AE28">plus_or_minus(V28,W28,X28,Y28,Z28,AA28)</f>
        <v>1</v>
      </c>
      <c r="AF28" s="14" t="b">
        <f t="shared" si="4"/>
        <v>1</v>
      </c>
    </row>
    <row r="29" spans="1:32" x14ac:dyDescent="0.3">
      <c r="A29" s="14">
        <v>5</v>
      </c>
      <c r="B29" s="14">
        <v>4</v>
      </c>
      <c r="G29" s="15">
        <f t="shared" si="5"/>
        <v>5</v>
      </c>
      <c r="H29" s="15">
        <f t="shared" si="5"/>
        <v>2</v>
      </c>
      <c r="I29" s="15" t="str" cm="1">
        <f t="array" ref="I29">_xlfn.IFS(V29,"+",V29=".",0,V29=0,"-")</f>
        <v>+</v>
      </c>
      <c r="J29" s="15" t="str" cm="1">
        <f t="array" ref="J29">_xlfn.IFS(W29,"+",W29=".",0,W29=0,"-")</f>
        <v>+</v>
      </c>
      <c r="K29" s="15" t="str" cm="1">
        <f t="array" ref="K29">_xlfn.IFS(X29,"+",X29=".",0,X29=0,"-")</f>
        <v>+</v>
      </c>
      <c r="L29" s="15" t="str" cm="1">
        <f t="array" ref="L29">_xlfn.IFS(Y29,"+",Y29=".",0,Y29=0,"-")</f>
        <v>-</v>
      </c>
      <c r="M29" s="15" t="str" cm="1">
        <f t="array" ref="M29">_xlfn.SWITCH(Z29,1,"+",0,"-","0")</f>
        <v>+</v>
      </c>
      <c r="N29" s="15" t="str" cm="1">
        <f t="array" ref="N29">_xlfn.SWITCH(AA29,1,"+",0,"-","0")</f>
        <v>-</v>
      </c>
      <c r="O29" s="15" t="str" cm="1">
        <f t="array" ref="O29">_xlfn.SWITCH(AB29,1,"+",0,"-","0")</f>
        <v>+</v>
      </c>
      <c r="P29" s="15" t="str">
        <f t="shared" si="1"/>
        <v>L</v>
      </c>
      <c r="V29" s="14">
        <v>1</v>
      </c>
      <c r="W29" s="15">
        <v>1</v>
      </c>
      <c r="X29" s="15">
        <v>1</v>
      </c>
      <c r="Y29" s="15">
        <v>0</v>
      </c>
      <c r="Z29" s="14">
        <v>1</v>
      </c>
      <c r="AA29" s="14">
        <v>0</v>
      </c>
      <c r="AB29" s="14">
        <v>1</v>
      </c>
      <c r="AC29" s="14" t="b">
        <f t="shared" si="2"/>
        <v>1</v>
      </c>
      <c r="AD29" s="14" t="b">
        <f t="shared" si="3"/>
        <v>1</v>
      </c>
      <c r="AE29" s="14" t="b" cm="1">
        <f t="array" ref="AE29">plus_or_minus(V29,W29,X29,Y29,Z29,AA29)</f>
        <v>0</v>
      </c>
      <c r="AF29" s="14" t="b">
        <f t="shared" si="4"/>
        <v>0</v>
      </c>
    </row>
    <row r="30" spans="1:32" x14ac:dyDescent="0.3">
      <c r="A30" s="14">
        <v>5</v>
      </c>
      <c r="B30" s="14">
        <v>5</v>
      </c>
      <c r="G30" s="15">
        <f t="shared" si="5"/>
        <v>5</v>
      </c>
      <c r="H30" s="15">
        <f t="shared" si="5"/>
        <v>3</v>
      </c>
      <c r="I30" s="15" t="str" cm="1">
        <f t="array" ref="I30">_xlfn.IFS(V30,"+",V30=".",0,V30=0,"-")</f>
        <v>-</v>
      </c>
      <c r="J30" s="15" t="str" cm="1">
        <f t="array" ref="J30">_xlfn.IFS(W30,"+",W30=".",0,W30=0,"-")</f>
        <v>+</v>
      </c>
      <c r="K30" s="15" t="str" cm="1">
        <f t="array" ref="K30">_xlfn.IFS(X30,"+",X30=".",0,X30=0,"-")</f>
        <v>+</v>
      </c>
      <c r="L30" s="15" t="str" cm="1">
        <f t="array" ref="L30">_xlfn.IFS(Y30,"+",Y30=".",0,Y30=0,"-")</f>
        <v>-</v>
      </c>
      <c r="M30" s="15" t="str" cm="1">
        <f t="array" ref="M30">_xlfn.SWITCH(Z30,1,"+",0,"-","0")</f>
        <v>-</v>
      </c>
      <c r="N30" s="15" t="str" cm="1">
        <f t="array" ref="N30">_xlfn.SWITCH(AA30,1,"+",0,"-","0")</f>
        <v>-</v>
      </c>
      <c r="O30" s="15" t="str" cm="1">
        <f t="array" ref="O30">_xlfn.SWITCH(AB30,1,"+",0,"-","0")</f>
        <v>-</v>
      </c>
      <c r="P30" s="15" t="str">
        <f t="shared" si="1"/>
        <v>L</v>
      </c>
      <c r="V30" s="14">
        <v>0</v>
      </c>
      <c r="W30" s="15">
        <v>1</v>
      </c>
      <c r="X30" s="15">
        <v>1</v>
      </c>
      <c r="Y30" s="15">
        <v>0</v>
      </c>
      <c r="Z30" s="14">
        <v>0</v>
      </c>
      <c r="AA30" s="14">
        <v>0</v>
      </c>
      <c r="AB30" s="14">
        <v>0</v>
      </c>
      <c r="AC30" s="14" t="b">
        <f t="shared" si="2"/>
        <v>0</v>
      </c>
      <c r="AD30" s="14" t="b">
        <f t="shared" si="3"/>
        <v>1</v>
      </c>
      <c r="AE30" s="14" t="b" cm="1">
        <f t="array" ref="AE30">plus_or_minus(V30,W30,X30,Y30,Z30,AA30)</f>
        <v>1</v>
      </c>
      <c r="AF30" s="14" t="b">
        <f t="shared" si="4"/>
        <v>0</v>
      </c>
    </row>
    <row r="31" spans="1:32" x14ac:dyDescent="0.3">
      <c r="A31" s="14">
        <v>6</v>
      </c>
      <c r="B31" s="14">
        <v>0</v>
      </c>
      <c r="G31" s="15">
        <f t="shared" si="5"/>
        <v>5</v>
      </c>
      <c r="H31" s="15">
        <f t="shared" si="5"/>
        <v>4</v>
      </c>
      <c r="I31" s="15" t="str" cm="1">
        <f t="array" ref="I31">_xlfn.IFS(V31,"+",V31=".",0,V31=0,"-")</f>
        <v>-</v>
      </c>
      <c r="J31" s="15" t="str" cm="1">
        <f t="array" ref="J31">_xlfn.IFS(W31,"+",W31=".",0,W31=0,"-")</f>
        <v>-</v>
      </c>
      <c r="K31" s="15" t="str" cm="1">
        <f t="array" ref="K31">_xlfn.IFS(X31,"+",X31=".",0,X31=0,"-")</f>
        <v>+</v>
      </c>
      <c r="L31" s="15" t="str" cm="1">
        <f t="array" ref="L31">_xlfn.IFS(Y31,"+",Y31=".",0,Y31=0,"-")</f>
        <v>-</v>
      </c>
      <c r="M31" s="15" t="str" cm="1">
        <f t="array" ref="M31">_xlfn.SWITCH(Z31,1,"+",0,"-","0")</f>
        <v>-</v>
      </c>
      <c r="N31" s="15" t="str" cm="1">
        <f t="array" ref="N31">_xlfn.SWITCH(AA31,1,"+",0,"-","0")</f>
        <v>-</v>
      </c>
      <c r="O31" s="15" t="str" cm="1">
        <f t="array" ref="O31">_xlfn.SWITCH(AB31,1,"+",0,"-","0")</f>
        <v>-</v>
      </c>
      <c r="P31" s="15" t="str">
        <f t="shared" si="1"/>
        <v>L</v>
      </c>
      <c r="V31" s="14">
        <v>0</v>
      </c>
      <c r="W31" s="15">
        <v>0</v>
      </c>
      <c r="X31" s="15">
        <v>1</v>
      </c>
      <c r="Y31" s="15">
        <v>0</v>
      </c>
      <c r="Z31" s="14">
        <v>0</v>
      </c>
      <c r="AA31" s="14">
        <v>0</v>
      </c>
      <c r="AB31" s="14">
        <v>0</v>
      </c>
      <c r="AC31" s="14" t="b">
        <f t="shared" si="2"/>
        <v>0</v>
      </c>
      <c r="AD31" s="14" t="b">
        <f t="shared" si="3"/>
        <v>1</v>
      </c>
      <c r="AE31" s="14" t="b" cm="1">
        <f t="array" ref="AE31">plus_or_minus(V31,W31,X31,Y31,Z31,AA31)</f>
        <v>1</v>
      </c>
      <c r="AF31" s="14" t="b">
        <f t="shared" si="4"/>
        <v>0</v>
      </c>
    </row>
    <row r="32" spans="1:32" s="18" customFormat="1" x14ac:dyDescent="0.3">
      <c r="A32" s="18">
        <v>6</v>
      </c>
      <c r="B32" s="18">
        <v>1</v>
      </c>
      <c r="G32" s="19">
        <f t="shared" si="5"/>
        <v>5</v>
      </c>
      <c r="H32" s="19">
        <f t="shared" si="5"/>
        <v>5</v>
      </c>
      <c r="I32" s="15" t="str" cm="1">
        <f t="array" ref="I32">_xlfn.IFS(V32,"+",V32=".",0,V32=0,"-")</f>
        <v>-</v>
      </c>
      <c r="J32" s="15" t="str" cm="1">
        <f t="array" ref="J32">_xlfn.IFS(W32,"+",W32=".",0,W32=0,"-")</f>
        <v>-</v>
      </c>
      <c r="K32" s="15" t="str" cm="1">
        <f t="array" ref="K32">_xlfn.IFS(X32,"+",X32=".",0,X32=0,"-")</f>
        <v>+</v>
      </c>
      <c r="L32" s="15" t="str" cm="1">
        <f t="array" ref="L32">_xlfn.IFS(Y32,"+",Y32=".",0,Y32=0,"-")</f>
        <v>-</v>
      </c>
      <c r="M32" s="15" t="str" cm="1">
        <f t="array" ref="M32">_xlfn.SWITCH(Z32,1,"+",0,"-","0")</f>
        <v>-</v>
      </c>
      <c r="N32" s="15" t="str" cm="1">
        <f t="array" ref="N32">_xlfn.SWITCH(AA32,1,"+",0,"-","0")</f>
        <v>+</v>
      </c>
      <c r="O32" s="15" t="str" cm="1">
        <f t="array" ref="O32">_xlfn.SWITCH(AB32,1,"+",0,"-","0")</f>
        <v>-</v>
      </c>
      <c r="P32" s="19" t="str">
        <f t="shared" si="1"/>
        <v>R</v>
      </c>
      <c r="Q32" s="19"/>
      <c r="R32" s="19"/>
      <c r="S32" s="19"/>
      <c r="V32" s="18">
        <v>0</v>
      </c>
      <c r="W32" s="19">
        <v>0</v>
      </c>
      <c r="X32" s="19">
        <v>1</v>
      </c>
      <c r="Y32" s="19">
        <v>0</v>
      </c>
      <c r="Z32" s="18">
        <v>0</v>
      </c>
      <c r="AA32" s="18">
        <v>1</v>
      </c>
      <c r="AB32" s="18">
        <v>0</v>
      </c>
      <c r="AC32" s="18" t="b">
        <f t="shared" si="2"/>
        <v>0</v>
      </c>
      <c r="AD32" s="18" t="b">
        <f t="shared" si="3"/>
        <v>1</v>
      </c>
      <c r="AE32" s="18" t="b" cm="1">
        <f t="array" ref="AE32">plus_or_minus(V32,W32,X32,Y32,Z32,AA32)</f>
        <v>0</v>
      </c>
      <c r="AF32" s="18" t="b">
        <f t="shared" si="4"/>
        <v>1</v>
      </c>
    </row>
    <row r="33" spans="1:32" x14ac:dyDescent="0.3">
      <c r="A33" s="14">
        <v>6</v>
      </c>
      <c r="B33" s="14">
        <v>2</v>
      </c>
      <c r="G33" s="15">
        <f t="shared" si="5"/>
        <v>6</v>
      </c>
      <c r="H33" s="15">
        <f t="shared" si="5"/>
        <v>0</v>
      </c>
      <c r="I33" s="15" t="str" cm="1">
        <f t="array" ref="I33">_xlfn.IFS(V33,"+",V33=".",0,V33=0,"-")</f>
        <v>+</v>
      </c>
      <c r="J33" s="15" t="str" cm="1">
        <f t="array" ref="J33">_xlfn.IFS(W33,"+",W33=".",0,W33=0,"-")</f>
        <v>-</v>
      </c>
      <c r="K33" s="15" t="str" cm="1">
        <f t="array" ref="K33">_xlfn.IFS(X33,"+",X33=".",0,X33=0,"-")</f>
        <v>+</v>
      </c>
      <c r="L33" s="15" t="str" cm="1">
        <f t="array" ref="L33">_xlfn.IFS(Y33,"+",Y33=".",0,Y33=0,"-")</f>
        <v>-</v>
      </c>
      <c r="M33" s="15" t="str" cm="1">
        <f t="array" ref="M33">_xlfn.SWITCH(Z33,1,"+",0,"-","0")</f>
        <v>+</v>
      </c>
      <c r="N33" s="15" t="str" cm="1">
        <f t="array" ref="N33">_xlfn.SWITCH(AA33,1,"+",0,"-","0")</f>
        <v>+</v>
      </c>
      <c r="O33" s="15" t="str" cm="1">
        <f t="array" ref="O33">_xlfn.SWITCH(AB33,1,"+",0,"-","0")</f>
        <v>+</v>
      </c>
      <c r="P33" s="15" t="str">
        <f t="shared" si="1"/>
        <v>R</v>
      </c>
      <c r="V33" s="14">
        <v>1</v>
      </c>
      <c r="W33" s="15">
        <v>0</v>
      </c>
      <c r="X33" s="15">
        <v>1</v>
      </c>
      <c r="Y33" s="15">
        <v>0</v>
      </c>
      <c r="Z33" s="14">
        <v>1</v>
      </c>
      <c r="AA33" s="14">
        <v>1</v>
      </c>
      <c r="AB33" s="14">
        <v>1</v>
      </c>
      <c r="AC33" s="14" t="b">
        <f t="shared" si="2"/>
        <v>0</v>
      </c>
      <c r="AD33" s="14" t="b">
        <f t="shared" si="3"/>
        <v>0</v>
      </c>
      <c r="AE33" s="14" t="b" cm="1">
        <f t="array" ref="AE33">plus_or_minus(V33,W33,X33,Y33,Z33,AA33)</f>
        <v>1</v>
      </c>
      <c r="AF33" s="14" t="b">
        <f t="shared" si="4"/>
        <v>1</v>
      </c>
    </row>
    <row r="34" spans="1:32" x14ac:dyDescent="0.3">
      <c r="A34" s="14">
        <v>6</v>
      </c>
      <c r="B34" s="14">
        <v>3</v>
      </c>
      <c r="G34" s="15">
        <f t="shared" si="5"/>
        <v>6</v>
      </c>
      <c r="H34" s="15">
        <f t="shared" si="5"/>
        <v>1</v>
      </c>
      <c r="I34" s="15" t="str" cm="1">
        <f t="array" ref="I34">_xlfn.IFS(V34,"+",V34=".",0,V34=0,"-")</f>
        <v>+</v>
      </c>
      <c r="J34" s="15" t="str" cm="1">
        <f t="array" ref="J34">_xlfn.IFS(W34,"+",W34=".",0,W34=0,"-")</f>
        <v>-</v>
      </c>
      <c r="K34" s="15" t="str" cm="1">
        <f t="array" ref="K34">_xlfn.IFS(X34,"+",X34=".",0,X34=0,"-")</f>
        <v>+</v>
      </c>
      <c r="L34" s="15" t="str" cm="1">
        <f t="array" ref="L34">_xlfn.IFS(Y34,"+",Y34=".",0,Y34=0,"-")</f>
        <v>-</v>
      </c>
      <c r="M34" s="15" t="str" cm="1">
        <f t="array" ref="M34">_xlfn.SWITCH(Z34,1,"+",0,"-","0")</f>
        <v>+</v>
      </c>
      <c r="N34" s="15" t="str" cm="1">
        <f t="array" ref="N34">_xlfn.SWITCH(AA34,1,"+",0,"-","0")</f>
        <v>+</v>
      </c>
      <c r="O34" s="15" t="str" cm="1">
        <f t="array" ref="O34">_xlfn.SWITCH(AB34,1,"+",0,"-","0")</f>
        <v>+</v>
      </c>
      <c r="P34" s="15" t="str">
        <f t="shared" si="1"/>
        <v>R</v>
      </c>
      <c r="V34" s="14">
        <v>1</v>
      </c>
      <c r="W34" s="15">
        <v>0</v>
      </c>
      <c r="X34" s="15">
        <v>1</v>
      </c>
      <c r="Y34" s="15">
        <v>0</v>
      </c>
      <c r="Z34" s="14">
        <v>1</v>
      </c>
      <c r="AA34" s="14">
        <v>1</v>
      </c>
      <c r="AB34" s="14">
        <v>1</v>
      </c>
      <c r="AC34" s="14" t="b">
        <f t="shared" si="2"/>
        <v>0</v>
      </c>
      <c r="AD34" s="14" t="b">
        <f t="shared" si="3"/>
        <v>0</v>
      </c>
      <c r="AE34" s="14" t="b" cm="1">
        <f t="array" ref="AE34">plus_or_minus(V34,W34,X34,Y34,Z34,AA34)</f>
        <v>1</v>
      </c>
      <c r="AF34" s="14" t="b">
        <f t="shared" si="4"/>
        <v>1</v>
      </c>
    </row>
    <row r="35" spans="1:32" x14ac:dyDescent="0.3">
      <c r="A35" s="14">
        <v>6</v>
      </c>
      <c r="B35" s="14">
        <v>4</v>
      </c>
      <c r="G35" s="15">
        <f t="shared" si="5"/>
        <v>6</v>
      </c>
      <c r="H35" s="15">
        <f t="shared" si="5"/>
        <v>2</v>
      </c>
      <c r="I35" s="15" t="str" cm="1">
        <f t="array" ref="I35">_xlfn.IFS(V35,"+",V35=".",0,V35=0,"-")</f>
        <v>+</v>
      </c>
      <c r="J35" s="15" t="str" cm="1">
        <f t="array" ref="J35">_xlfn.IFS(W35,"+",W35=".",0,W35=0,"-")</f>
        <v>+</v>
      </c>
      <c r="K35" s="15" t="str" cm="1">
        <f t="array" ref="K35">_xlfn.IFS(X35,"+",X35=".",0,X35=0,"-")</f>
        <v>+</v>
      </c>
      <c r="L35" s="15" t="str" cm="1">
        <f t="array" ref="L35">_xlfn.IFS(Y35,"+",Y35=".",0,Y35=0,"-")</f>
        <v>-</v>
      </c>
      <c r="M35" s="15" t="str" cm="1">
        <f t="array" ref="M35">_xlfn.SWITCH(Z35,1,"+",0,"-","0")</f>
        <v>+</v>
      </c>
      <c r="N35" s="15" t="str" cm="1">
        <f t="array" ref="N35">_xlfn.SWITCH(AA35,1,"+",0,"-","0")</f>
        <v>-</v>
      </c>
      <c r="O35" s="15" t="str" cm="1">
        <f t="array" ref="O35">_xlfn.SWITCH(AB35,1,"+",0,"-","0")</f>
        <v>+</v>
      </c>
      <c r="P35" s="15" t="str">
        <f t="shared" si="1"/>
        <v>L</v>
      </c>
      <c r="V35" s="14">
        <v>1</v>
      </c>
      <c r="W35" s="15">
        <v>1</v>
      </c>
      <c r="X35" s="15">
        <v>1</v>
      </c>
      <c r="Y35" s="15">
        <v>0</v>
      </c>
      <c r="Z35" s="14">
        <v>1</v>
      </c>
      <c r="AA35" s="14">
        <v>0</v>
      </c>
      <c r="AB35" s="14">
        <v>1</v>
      </c>
      <c r="AC35" s="14" t="b">
        <f t="shared" si="2"/>
        <v>1</v>
      </c>
      <c r="AD35" s="14" t="b">
        <f t="shared" si="3"/>
        <v>1</v>
      </c>
      <c r="AE35" s="14" t="b" cm="1">
        <f t="array" ref="AE35">plus_or_minus(V35,W35,X35,Y35,Z35,AA35)</f>
        <v>0</v>
      </c>
      <c r="AF35" s="14" t="b">
        <f t="shared" si="4"/>
        <v>0</v>
      </c>
    </row>
    <row r="36" spans="1:32" x14ac:dyDescent="0.3">
      <c r="A36" s="14">
        <v>6</v>
      </c>
      <c r="B36" s="14">
        <v>5</v>
      </c>
      <c r="G36" s="15">
        <f t="shared" ref="G36:H51" si="6">A34</f>
        <v>6</v>
      </c>
      <c r="H36" s="15">
        <f t="shared" si="6"/>
        <v>3</v>
      </c>
      <c r="I36" s="15" t="str" cm="1">
        <f t="array" ref="I36">_xlfn.IFS(V36,"+",V36=".",0,V36=0,"-")</f>
        <v>-</v>
      </c>
      <c r="J36" s="15" t="str" cm="1">
        <f t="array" ref="J36">_xlfn.IFS(W36,"+",W36=".",0,W36=0,"-")</f>
        <v>+</v>
      </c>
      <c r="K36" s="15" t="str" cm="1">
        <f t="array" ref="K36">_xlfn.IFS(X36,"+",X36=".",0,X36=0,"-")</f>
        <v>+</v>
      </c>
      <c r="L36" s="15" t="str" cm="1">
        <f t="array" ref="L36">_xlfn.IFS(Y36,"+",Y36=".",0,Y36=0,"-")</f>
        <v>-</v>
      </c>
      <c r="M36" s="15" t="str" cm="1">
        <f t="array" ref="M36">_xlfn.SWITCH(Z36,1,"+",0,"-","0")</f>
        <v>-</v>
      </c>
      <c r="N36" s="15" t="str" cm="1">
        <f t="array" ref="N36">_xlfn.SWITCH(AA36,1,"+",0,"-","0")</f>
        <v>-</v>
      </c>
      <c r="O36" s="15" t="str" cm="1">
        <f t="array" ref="O36">_xlfn.SWITCH(AB36,1,"+",0,"-","0")</f>
        <v>-</v>
      </c>
      <c r="P36" s="15" t="str">
        <f t="shared" si="1"/>
        <v>L</v>
      </c>
      <c r="V36" s="14">
        <v>0</v>
      </c>
      <c r="W36" s="15">
        <v>1</v>
      </c>
      <c r="X36" s="15">
        <v>1</v>
      </c>
      <c r="Y36" s="15">
        <v>0</v>
      </c>
      <c r="Z36" s="14">
        <v>0</v>
      </c>
      <c r="AA36" s="14">
        <v>0</v>
      </c>
      <c r="AB36" s="14">
        <v>0</v>
      </c>
      <c r="AC36" s="14" t="b">
        <f t="shared" si="2"/>
        <v>0</v>
      </c>
      <c r="AD36" s="14" t="b">
        <f t="shared" si="3"/>
        <v>1</v>
      </c>
      <c r="AE36" s="14" t="b" cm="1">
        <f t="array" ref="AE36">plus_or_minus(V36,W36,X36,Y36,Z36,AA36)</f>
        <v>1</v>
      </c>
      <c r="AF36" s="14" t="b">
        <f t="shared" si="4"/>
        <v>0</v>
      </c>
    </row>
    <row r="37" spans="1:32" x14ac:dyDescent="0.3">
      <c r="A37" s="14">
        <v>7</v>
      </c>
      <c r="B37" s="14">
        <v>0</v>
      </c>
      <c r="G37" s="15">
        <f t="shared" si="6"/>
        <v>6</v>
      </c>
      <c r="H37" s="15">
        <f t="shared" si="6"/>
        <v>4</v>
      </c>
      <c r="I37" s="15" t="str" cm="1">
        <f t="array" ref="I37">_xlfn.IFS(V37,"+",V37=".",0,V37=0,"-")</f>
        <v>-</v>
      </c>
      <c r="J37" s="15" t="str" cm="1">
        <f t="array" ref="J37">_xlfn.IFS(W37,"+",W37=".",0,W37=0,"-")</f>
        <v>+</v>
      </c>
      <c r="K37" s="15" t="str" cm="1">
        <f t="array" ref="K37">_xlfn.IFS(X37,"+",X37=".",0,X37=0,"-")</f>
        <v>+</v>
      </c>
      <c r="L37" s="15" t="str" cm="1">
        <f t="array" ref="L37">_xlfn.IFS(Y37,"+",Y37=".",0,Y37=0,"-")</f>
        <v>-</v>
      </c>
      <c r="M37" s="15" t="str" cm="1">
        <f t="array" ref="M37">_xlfn.SWITCH(Z37,1,"+",0,"-","0")</f>
        <v>-</v>
      </c>
      <c r="N37" s="15" t="str" cm="1">
        <f t="array" ref="N37">_xlfn.SWITCH(AA37,1,"+",0,"-","0")</f>
        <v>-</v>
      </c>
      <c r="O37" s="15" t="str" cm="1">
        <f t="array" ref="O37">_xlfn.SWITCH(AB37,1,"+",0,"-","0")</f>
        <v>-</v>
      </c>
      <c r="P37" s="15" t="str">
        <f t="shared" si="1"/>
        <v>L</v>
      </c>
      <c r="V37" s="14">
        <v>0</v>
      </c>
      <c r="W37" s="15">
        <v>1</v>
      </c>
      <c r="X37" s="15">
        <v>1</v>
      </c>
      <c r="Y37" s="15">
        <v>0</v>
      </c>
      <c r="Z37" s="14">
        <v>0</v>
      </c>
      <c r="AA37" s="14">
        <v>0</v>
      </c>
      <c r="AB37" s="14">
        <v>0</v>
      </c>
      <c r="AC37" s="14" t="b">
        <f t="shared" si="2"/>
        <v>0</v>
      </c>
      <c r="AD37" s="14" t="b">
        <f t="shared" si="3"/>
        <v>1</v>
      </c>
      <c r="AE37" s="14" t="b" cm="1">
        <f t="array" ref="AE37">plus_or_minus(V37,W37,X37,Y37,Z37,AA37)</f>
        <v>1</v>
      </c>
      <c r="AF37" s="14" t="b">
        <f t="shared" si="4"/>
        <v>0</v>
      </c>
    </row>
    <row r="38" spans="1:32" s="18" customFormat="1" x14ac:dyDescent="0.3">
      <c r="A38" s="18">
        <v>7</v>
      </c>
      <c r="B38" s="18">
        <v>1</v>
      </c>
      <c r="G38" s="19">
        <f t="shared" si="6"/>
        <v>6</v>
      </c>
      <c r="H38" s="19">
        <f t="shared" si="6"/>
        <v>5</v>
      </c>
      <c r="I38" s="15" t="str" cm="1">
        <f t="array" ref="I38">_xlfn.IFS(V38,"+",V38=".",0,V38=0,"-")</f>
        <v>-</v>
      </c>
      <c r="J38" s="15" t="str" cm="1">
        <f t="array" ref="J38">_xlfn.IFS(W38,"+",W38=".",0,W38=0,"-")</f>
        <v>-</v>
      </c>
      <c r="K38" s="15" t="str" cm="1">
        <f t="array" ref="K38">_xlfn.IFS(X38,"+",X38=".",0,X38=0,"-")</f>
        <v>+</v>
      </c>
      <c r="L38" s="15" t="str" cm="1">
        <f t="array" ref="L38">_xlfn.IFS(Y38,"+",Y38=".",0,Y38=0,"-")</f>
        <v>-</v>
      </c>
      <c r="M38" s="15" t="str" cm="1">
        <f t="array" ref="M38">_xlfn.SWITCH(Z38,1,"+",0,"-","0")</f>
        <v>-</v>
      </c>
      <c r="N38" s="15" t="str" cm="1">
        <f t="array" ref="N38">_xlfn.SWITCH(AA38,1,"+",0,"-","0")</f>
        <v>+</v>
      </c>
      <c r="O38" s="15" t="str" cm="1">
        <f t="array" ref="O38">_xlfn.SWITCH(AB38,1,"+",0,"-","0")</f>
        <v>-</v>
      </c>
      <c r="P38" s="19" t="str">
        <f t="shared" si="1"/>
        <v>R</v>
      </c>
      <c r="Q38" s="19"/>
      <c r="R38" s="19"/>
      <c r="S38" s="19"/>
      <c r="V38" s="18">
        <v>0</v>
      </c>
      <c r="W38" s="19">
        <v>0</v>
      </c>
      <c r="X38" s="19">
        <v>1</v>
      </c>
      <c r="Y38" s="19">
        <v>0</v>
      </c>
      <c r="Z38" s="18">
        <v>0</v>
      </c>
      <c r="AA38" s="18">
        <v>1</v>
      </c>
      <c r="AB38" s="18">
        <v>0</v>
      </c>
      <c r="AC38" s="18" t="b">
        <f t="shared" si="2"/>
        <v>0</v>
      </c>
      <c r="AD38" s="18" t="b">
        <f t="shared" si="3"/>
        <v>1</v>
      </c>
      <c r="AE38" s="18" t="b" cm="1">
        <f t="array" ref="AE38">plus_or_minus(V38,W38,X38,Y38,Z38,AA38)</f>
        <v>0</v>
      </c>
      <c r="AF38" s="18" t="b">
        <f t="shared" si="4"/>
        <v>1</v>
      </c>
    </row>
    <row r="39" spans="1:32" x14ac:dyDescent="0.3">
      <c r="A39" s="14">
        <v>7</v>
      </c>
      <c r="B39" s="14">
        <v>2</v>
      </c>
      <c r="G39" s="15">
        <f t="shared" si="6"/>
        <v>7</v>
      </c>
      <c r="H39" s="15">
        <f t="shared" si="6"/>
        <v>0</v>
      </c>
      <c r="I39" s="15" t="str" cm="1">
        <f t="array" ref="I39">_xlfn.IFS(V39,"+",V39=".",0,V39=0,"-")</f>
        <v>-</v>
      </c>
      <c r="J39" s="15" t="str" cm="1">
        <f t="array" ref="J39">_xlfn.IFS(W39,"+",W39=".",0,W39=0,"-")</f>
        <v>-</v>
      </c>
      <c r="K39" s="15" t="str" cm="1">
        <f t="array" ref="K39">_xlfn.IFS(X39,"+",X39=".",0,X39=0,"-")</f>
        <v>-</v>
      </c>
      <c r="L39" s="15" t="str" cm="1">
        <f t="array" ref="L39">_xlfn.IFS(Y39,"+",Y39=".",0,Y39=0,"-")</f>
        <v>-</v>
      </c>
      <c r="M39" s="15" t="str" cm="1">
        <f t="array" ref="M39">_xlfn.SWITCH(Z39,1,"+",0,"-","0")</f>
        <v>+</v>
      </c>
      <c r="N39" s="15" t="str" cm="1">
        <f t="array" ref="N39">_xlfn.SWITCH(AA39,1,"+",0,"-","0")</f>
        <v>+</v>
      </c>
      <c r="O39" s="15" t="str" cm="1">
        <f t="array" ref="O39">_xlfn.SWITCH(AB39,1,"+",0,"-","0")</f>
        <v>-</v>
      </c>
      <c r="P39" s="15" t="str">
        <f t="shared" si="1"/>
        <v>R</v>
      </c>
      <c r="V39" s="14">
        <v>0</v>
      </c>
      <c r="W39" s="15">
        <v>0</v>
      </c>
      <c r="X39" s="15">
        <v>0</v>
      </c>
      <c r="Y39" s="15">
        <v>0</v>
      </c>
      <c r="Z39" s="14">
        <v>1</v>
      </c>
      <c r="AA39" s="14">
        <v>1</v>
      </c>
      <c r="AB39" s="14">
        <v>0</v>
      </c>
      <c r="AC39" s="14" t="b">
        <f t="shared" si="2"/>
        <v>0</v>
      </c>
      <c r="AD39" s="14" t="b">
        <f t="shared" si="3"/>
        <v>1</v>
      </c>
      <c r="AE39" s="14" t="b" cm="1">
        <f t="array" ref="AE39">plus_or_minus(V39,W39,X39,Y39,Z39,AA39)</f>
        <v>0</v>
      </c>
      <c r="AF39" s="14" t="b">
        <f t="shared" si="4"/>
        <v>1</v>
      </c>
    </row>
    <row r="40" spans="1:32" x14ac:dyDescent="0.3">
      <c r="A40" s="14">
        <v>7</v>
      </c>
      <c r="B40" s="14">
        <v>3</v>
      </c>
      <c r="G40" s="15">
        <f t="shared" si="6"/>
        <v>7</v>
      </c>
      <c r="H40" s="15">
        <f t="shared" si="6"/>
        <v>1</v>
      </c>
      <c r="I40" s="15" t="str" cm="1">
        <f t="array" ref="I40">_xlfn.IFS(V40,"+",V40=".",0,V40=0,"-")</f>
        <v>+</v>
      </c>
      <c r="J40" s="15" t="str" cm="1">
        <f t="array" ref="J40">_xlfn.IFS(W40,"+",W40=".",0,W40=0,"-")</f>
        <v>-</v>
      </c>
      <c r="K40" s="15" t="str" cm="1">
        <f t="array" ref="K40">_xlfn.IFS(X40,"+",X40=".",0,X40=0,"-")</f>
        <v>-</v>
      </c>
      <c r="L40" s="15" t="str" cm="1">
        <f t="array" ref="L40">_xlfn.IFS(Y40,"+",Y40=".",0,Y40=0,"-")</f>
        <v>-</v>
      </c>
      <c r="M40" s="15" t="str" cm="1">
        <f t="array" ref="M40">_xlfn.SWITCH(Z40,1,"+",0,"-","0")</f>
        <v>+</v>
      </c>
      <c r="N40" s="15" t="str" cm="1">
        <f t="array" ref="N40">_xlfn.SWITCH(AA40,1,"+",0,"-","0")</f>
        <v>+</v>
      </c>
      <c r="O40" s="15" t="str" cm="1">
        <f t="array" ref="O40">_xlfn.SWITCH(AB40,1,"+",0,"-","0")</f>
        <v>+</v>
      </c>
      <c r="P40" s="15" t="str">
        <f t="shared" si="1"/>
        <v>R</v>
      </c>
      <c r="V40" s="14">
        <v>1</v>
      </c>
      <c r="W40" s="15">
        <v>0</v>
      </c>
      <c r="X40" s="15">
        <v>0</v>
      </c>
      <c r="Y40" s="15">
        <v>0</v>
      </c>
      <c r="Z40" s="14">
        <v>1</v>
      </c>
      <c r="AA40" s="14">
        <v>1</v>
      </c>
      <c r="AB40" s="14">
        <v>1</v>
      </c>
      <c r="AC40" s="14" t="b">
        <f t="shared" si="2"/>
        <v>1</v>
      </c>
      <c r="AD40" s="14" t="b">
        <f t="shared" si="3"/>
        <v>1</v>
      </c>
      <c r="AE40" s="14" t="b" cm="1">
        <f t="array" ref="AE40">plus_or_minus(V40,W40,X40,Y40,Z40,AA40)</f>
        <v>1</v>
      </c>
      <c r="AF40" s="14" t="b">
        <f t="shared" si="4"/>
        <v>1</v>
      </c>
    </row>
    <row r="41" spans="1:32" x14ac:dyDescent="0.3">
      <c r="A41" s="14">
        <v>7</v>
      </c>
      <c r="B41" s="14">
        <v>4</v>
      </c>
      <c r="G41" s="15">
        <f t="shared" si="6"/>
        <v>7</v>
      </c>
      <c r="H41" s="15">
        <f t="shared" si="6"/>
        <v>2</v>
      </c>
      <c r="I41" s="15" t="str" cm="1">
        <f t="array" ref="I41">_xlfn.IFS(V41,"+",V41=".",0,V41=0,"-")</f>
        <v>+</v>
      </c>
      <c r="J41" s="15" t="str" cm="1">
        <f t="array" ref="J41">_xlfn.IFS(W41,"+",W41=".",0,W41=0,"-")</f>
        <v>+</v>
      </c>
      <c r="K41" s="15" t="str" cm="1">
        <f t="array" ref="K41">_xlfn.IFS(X41,"+",X41=".",0,X41=0,"-")</f>
        <v>-</v>
      </c>
      <c r="L41" s="15" t="str" cm="1">
        <f t="array" ref="L41">_xlfn.IFS(Y41,"+",Y41=".",0,Y41=0,"-")</f>
        <v>-</v>
      </c>
      <c r="M41" s="15" t="str" cm="1">
        <f t="array" ref="M41">_xlfn.SWITCH(Z41,1,"+",0,"-","0")</f>
        <v>+</v>
      </c>
      <c r="N41" s="15" t="str" cm="1">
        <f t="array" ref="N41">_xlfn.SWITCH(AA41,1,"+",0,"-","0")</f>
        <v>-</v>
      </c>
      <c r="O41" s="15" t="str" cm="1">
        <f t="array" ref="O41">_xlfn.SWITCH(AB41,1,"+",0,"-","0")</f>
        <v>+</v>
      </c>
      <c r="P41" s="15" t="str">
        <f t="shared" si="1"/>
        <v>L</v>
      </c>
      <c r="V41" s="14">
        <v>1</v>
      </c>
      <c r="W41" s="15">
        <v>1</v>
      </c>
      <c r="X41" s="15">
        <v>0</v>
      </c>
      <c r="Y41" s="15">
        <v>0</v>
      </c>
      <c r="Z41" s="14">
        <v>1</v>
      </c>
      <c r="AA41" s="14">
        <v>0</v>
      </c>
      <c r="AB41" s="14">
        <v>1</v>
      </c>
      <c r="AC41" s="14" t="b">
        <f t="shared" si="2"/>
        <v>1</v>
      </c>
      <c r="AD41" s="14" t="b">
        <f t="shared" si="3"/>
        <v>1</v>
      </c>
      <c r="AE41" s="14" t="b" cm="1">
        <f t="array" ref="AE41">plus_or_minus(V41,W41,X41,Y41,Z41,AA41)</f>
        <v>0</v>
      </c>
      <c r="AF41" s="14" t="b">
        <f t="shared" si="4"/>
        <v>0</v>
      </c>
    </row>
    <row r="42" spans="1:32" x14ac:dyDescent="0.3">
      <c r="A42" s="14">
        <v>7</v>
      </c>
      <c r="B42" s="14">
        <v>5</v>
      </c>
      <c r="G42" s="15">
        <f t="shared" si="6"/>
        <v>7</v>
      </c>
      <c r="H42" s="15">
        <f t="shared" si="6"/>
        <v>3</v>
      </c>
      <c r="I42" s="15" t="str" cm="1">
        <f t="array" ref="I42">_xlfn.IFS(V42,"+",V42=".",0,V42=0,"-")</f>
        <v>+</v>
      </c>
      <c r="J42" s="15" t="str" cm="1">
        <f t="array" ref="J42">_xlfn.IFS(W42,"+",W42=".",0,W42=0,"-")</f>
        <v>+</v>
      </c>
      <c r="K42" s="15" t="str" cm="1">
        <f t="array" ref="K42">_xlfn.IFS(X42,"+",X42=".",0,X42=0,"-")</f>
        <v>-</v>
      </c>
      <c r="L42" s="15" t="str" cm="1">
        <f t="array" ref="L42">_xlfn.IFS(Y42,"+",Y42=".",0,Y42=0,"-")</f>
        <v>-</v>
      </c>
      <c r="M42" s="15" t="str" cm="1">
        <f t="array" ref="M42">_xlfn.SWITCH(Z42,1,"+",0,"-","0")</f>
        <v>-</v>
      </c>
      <c r="N42" s="15" t="str" cm="1">
        <f t="array" ref="N42">_xlfn.SWITCH(AA42,1,"+",0,"-","0")</f>
        <v>-</v>
      </c>
      <c r="O42" s="15" t="str" cm="1">
        <f t="array" ref="O42">_xlfn.SWITCH(AB42,1,"+",0,"-","0")</f>
        <v>+</v>
      </c>
      <c r="P42" s="15" t="str">
        <f t="shared" si="1"/>
        <v>L</v>
      </c>
      <c r="V42" s="14">
        <v>1</v>
      </c>
      <c r="W42" s="15">
        <v>1</v>
      </c>
      <c r="X42" s="15">
        <v>0</v>
      </c>
      <c r="Y42" s="15">
        <v>0</v>
      </c>
      <c r="Z42" s="14">
        <v>0</v>
      </c>
      <c r="AA42" s="14">
        <v>0</v>
      </c>
      <c r="AB42" s="14">
        <v>1</v>
      </c>
      <c r="AC42" s="14" t="b">
        <f t="shared" si="2"/>
        <v>1</v>
      </c>
      <c r="AD42" s="14" t="b">
        <f t="shared" si="3"/>
        <v>1</v>
      </c>
      <c r="AE42" s="14" t="b" cm="1">
        <f t="array" ref="AE42">plus_or_minus(V42,W42,X42,Y42,Z42,AA42)</f>
        <v>0</v>
      </c>
      <c r="AF42" s="14" t="b">
        <f t="shared" si="4"/>
        <v>0</v>
      </c>
    </row>
    <row r="43" spans="1:32" x14ac:dyDescent="0.3">
      <c r="A43" s="14">
        <v>8</v>
      </c>
      <c r="B43" s="14">
        <v>0</v>
      </c>
      <c r="G43" s="15">
        <f t="shared" si="6"/>
        <v>7</v>
      </c>
      <c r="H43" s="15">
        <f t="shared" si="6"/>
        <v>4</v>
      </c>
      <c r="I43" s="15" t="str" cm="1">
        <f t="array" ref="I43">_xlfn.IFS(V43,"+",V43=".",0,V43=0,"-")</f>
        <v>-</v>
      </c>
      <c r="J43" s="15" t="str" cm="1">
        <f t="array" ref="J43">_xlfn.IFS(W43,"+",W43=".",0,W43=0,"-")</f>
        <v>+</v>
      </c>
      <c r="K43" s="15" t="str" cm="1">
        <f t="array" ref="K43">_xlfn.IFS(X43,"+",X43=".",0,X43=0,"-")</f>
        <v>-</v>
      </c>
      <c r="L43" s="15" t="str" cm="1">
        <f t="array" ref="L43">_xlfn.IFS(Y43,"+",Y43=".",0,Y43=0,"-")</f>
        <v>-</v>
      </c>
      <c r="M43" s="15" t="str" cm="1">
        <f t="array" ref="M43">_xlfn.SWITCH(Z43,1,"+",0,"-","0")</f>
        <v>-</v>
      </c>
      <c r="N43" s="15" t="str" cm="1">
        <f t="array" ref="N43">_xlfn.SWITCH(AA43,1,"+",0,"-","0")</f>
        <v>-</v>
      </c>
      <c r="O43" s="15" t="str" cm="1">
        <f t="array" ref="O43">_xlfn.SWITCH(AB43,1,"+",0,"-","0")</f>
        <v>-</v>
      </c>
      <c r="P43" s="15" t="str">
        <f t="shared" si="1"/>
        <v>L</v>
      </c>
      <c r="V43" s="14">
        <v>0</v>
      </c>
      <c r="W43" s="15">
        <v>1</v>
      </c>
      <c r="X43" s="15">
        <v>0</v>
      </c>
      <c r="Y43" s="15">
        <v>0</v>
      </c>
      <c r="Z43" s="14">
        <v>0</v>
      </c>
      <c r="AA43" s="14">
        <v>0</v>
      </c>
      <c r="AB43" s="14">
        <v>0</v>
      </c>
      <c r="AC43" s="14" t="b">
        <f t="shared" si="2"/>
        <v>0</v>
      </c>
      <c r="AD43" s="14" t="b">
        <f t="shared" si="3"/>
        <v>1</v>
      </c>
      <c r="AE43" s="14" t="b" cm="1">
        <f t="array" ref="AE43">plus_or_minus(V43,W43,X43,Y43,Z43,AA43)</f>
        <v>1</v>
      </c>
      <c r="AF43" s="14" t="b">
        <f t="shared" si="4"/>
        <v>0</v>
      </c>
    </row>
    <row r="44" spans="1:32" s="18" customFormat="1" x14ac:dyDescent="0.3">
      <c r="A44" s="18">
        <v>8</v>
      </c>
      <c r="B44" s="18">
        <v>1</v>
      </c>
      <c r="G44" s="19">
        <f t="shared" si="6"/>
        <v>7</v>
      </c>
      <c r="H44" s="19">
        <f t="shared" si="6"/>
        <v>5</v>
      </c>
      <c r="I44" s="15" t="str" cm="1">
        <f t="array" ref="I44">_xlfn.IFS(V44,"+",V44=".",0,V44=0,"-")</f>
        <v>-</v>
      </c>
      <c r="J44" s="15" t="str" cm="1">
        <f t="array" ref="J44">_xlfn.IFS(W44,"+",W44=".",0,W44=0,"-")</f>
        <v>-</v>
      </c>
      <c r="K44" s="15" t="str" cm="1">
        <f t="array" ref="K44">_xlfn.IFS(X44,"+",X44=".",0,X44=0,"-")</f>
        <v>-</v>
      </c>
      <c r="L44" s="15" t="str" cm="1">
        <f t="array" ref="L44">_xlfn.IFS(Y44,"+",Y44=".",0,Y44=0,"-")</f>
        <v>-</v>
      </c>
      <c r="M44" s="15" t="str" cm="1">
        <f t="array" ref="M44">_xlfn.SWITCH(Z44,1,"+",0,"-","0")</f>
        <v>-</v>
      </c>
      <c r="N44" s="15" t="str" cm="1">
        <f t="array" ref="N44">_xlfn.SWITCH(AA44,1,"+",0,"-","0")</f>
        <v>+</v>
      </c>
      <c r="O44" s="15" t="str" cm="1">
        <f t="array" ref="O44">_xlfn.SWITCH(AB44,1,"+",0,"-","0")</f>
        <v>-</v>
      </c>
      <c r="P44" s="19" t="str">
        <f t="shared" si="1"/>
        <v>R</v>
      </c>
      <c r="Q44" s="19"/>
      <c r="R44" s="19"/>
      <c r="S44" s="19"/>
      <c r="V44" s="18">
        <v>0</v>
      </c>
      <c r="W44" s="19">
        <v>0</v>
      </c>
      <c r="X44" s="19">
        <v>0</v>
      </c>
      <c r="Y44" s="19">
        <v>0</v>
      </c>
      <c r="Z44" s="18">
        <v>0</v>
      </c>
      <c r="AA44" s="18">
        <v>1</v>
      </c>
      <c r="AB44" s="18">
        <v>0</v>
      </c>
      <c r="AC44" s="18" t="b">
        <f t="shared" si="2"/>
        <v>0</v>
      </c>
      <c r="AD44" s="18" t="b">
        <f t="shared" si="3"/>
        <v>1</v>
      </c>
      <c r="AE44" s="18" t="b" cm="1">
        <f t="array" ref="AE44">plus_or_minus(V44,W44,X44,Y44,Z44,AA44)</f>
        <v>0</v>
      </c>
      <c r="AF44" s="18" t="b">
        <f t="shared" si="4"/>
        <v>1</v>
      </c>
    </row>
    <row r="45" spans="1:32" x14ac:dyDescent="0.3">
      <c r="A45" s="14">
        <v>8</v>
      </c>
      <c r="B45" s="14">
        <v>2</v>
      </c>
      <c r="G45" s="15">
        <f t="shared" si="6"/>
        <v>8</v>
      </c>
      <c r="H45" s="15">
        <f t="shared" si="6"/>
        <v>0</v>
      </c>
      <c r="I45" s="15" t="str" cm="1">
        <f t="array" ref="I45">_xlfn.IFS(V45,"+",V45=".",0,V45=0,"-")</f>
        <v>-</v>
      </c>
      <c r="J45" s="15" t="str" cm="1">
        <f t="array" ref="J45">_xlfn.IFS(W45,"+",W45=".",0,W45=0,"-")</f>
        <v>-</v>
      </c>
      <c r="K45" s="15" t="str" cm="1">
        <f t="array" ref="K45">_xlfn.IFS(X45,"+",X45=".",0,X45=0,"-")</f>
        <v>-</v>
      </c>
      <c r="L45" s="15" t="str" cm="1">
        <f t="array" ref="L45">_xlfn.IFS(Y45,"+",Y45=".",0,Y45=0,"-")</f>
        <v>-</v>
      </c>
      <c r="M45" s="15" t="str" cm="1">
        <f t="array" ref="M45">_xlfn.SWITCH(Z45,1,"+",0,"-","0")</f>
        <v>+</v>
      </c>
      <c r="N45" s="15" t="str" cm="1">
        <f t="array" ref="N45">_xlfn.SWITCH(AA45,1,"+",0,"-","0")</f>
        <v>+</v>
      </c>
      <c r="O45" s="15" t="str" cm="1">
        <f t="array" ref="O45">_xlfn.SWITCH(AB45,1,"+",0,"-","0")</f>
        <v>-</v>
      </c>
      <c r="P45" s="15" t="str">
        <f t="shared" si="1"/>
        <v>R</v>
      </c>
      <c r="V45" s="14">
        <v>0</v>
      </c>
      <c r="W45" s="15">
        <v>0</v>
      </c>
      <c r="X45" s="15">
        <v>0</v>
      </c>
      <c r="Y45" s="15">
        <v>0</v>
      </c>
      <c r="Z45" s="14">
        <v>1</v>
      </c>
      <c r="AA45" s="14">
        <v>1</v>
      </c>
      <c r="AB45" s="14">
        <v>0</v>
      </c>
      <c r="AC45" s="14" t="b">
        <f t="shared" si="2"/>
        <v>0</v>
      </c>
      <c r="AD45" s="14" t="b">
        <f t="shared" si="3"/>
        <v>1</v>
      </c>
      <c r="AE45" s="14" t="b" cm="1">
        <f t="array" ref="AE45">plus_or_minus(V45,W45,X45,Y45,Z45,AA45)</f>
        <v>0</v>
      </c>
      <c r="AF45" s="14" t="b">
        <f t="shared" si="4"/>
        <v>1</v>
      </c>
    </row>
    <row r="46" spans="1:32" x14ac:dyDescent="0.3">
      <c r="A46" s="14">
        <v>8</v>
      </c>
      <c r="B46" s="14">
        <v>3</v>
      </c>
      <c r="G46" s="15">
        <f t="shared" si="6"/>
        <v>8</v>
      </c>
      <c r="H46" s="15">
        <f t="shared" si="6"/>
        <v>1</v>
      </c>
      <c r="I46" s="15" t="str" cm="1">
        <f t="array" ref="I46">_xlfn.IFS(V46,"+",V46=".",0,V46=0,"-")</f>
        <v>+</v>
      </c>
      <c r="J46" s="15" t="str" cm="1">
        <f t="array" ref="J46">_xlfn.IFS(W46,"+",W46=".",0,W46=0,"-")</f>
        <v>-</v>
      </c>
      <c r="K46" s="15" t="str" cm="1">
        <f t="array" ref="K46">_xlfn.IFS(X46,"+",X46=".",0,X46=0,"-")</f>
        <v>-</v>
      </c>
      <c r="L46" s="15" t="str" cm="1">
        <f t="array" ref="L46">_xlfn.IFS(Y46,"+",Y46=".",0,Y46=0,"-")</f>
        <v>-</v>
      </c>
      <c r="M46" s="15" t="str" cm="1">
        <f t="array" ref="M46">_xlfn.SWITCH(Z46,1,"+",0,"-","0")</f>
        <v>+</v>
      </c>
      <c r="N46" s="15" t="str" cm="1">
        <f t="array" ref="N46">_xlfn.SWITCH(AA46,1,"+",0,"-","0")</f>
        <v>+</v>
      </c>
      <c r="O46" s="15" t="str" cm="1">
        <f t="array" ref="O46">_xlfn.SWITCH(AB46,1,"+",0,"-","0")</f>
        <v>+</v>
      </c>
      <c r="P46" s="15" t="str">
        <f t="shared" si="1"/>
        <v>R</v>
      </c>
      <c r="V46" s="14">
        <v>1</v>
      </c>
      <c r="W46" s="15">
        <v>0</v>
      </c>
      <c r="X46" s="15">
        <v>0</v>
      </c>
      <c r="Y46" s="15">
        <v>0</v>
      </c>
      <c r="Z46" s="14">
        <v>1</v>
      </c>
      <c r="AA46" s="14">
        <v>1</v>
      </c>
      <c r="AB46" s="14">
        <v>1</v>
      </c>
      <c r="AC46" s="14" t="b">
        <f t="shared" si="2"/>
        <v>1</v>
      </c>
      <c r="AD46" s="14" t="b">
        <f t="shared" si="3"/>
        <v>1</v>
      </c>
      <c r="AE46" s="14" t="b" cm="1">
        <f t="array" ref="AE46">plus_or_minus(V46,W46,X46,Y46,Z46,AA46)</f>
        <v>1</v>
      </c>
      <c r="AF46" s="14" t="b">
        <f t="shared" si="4"/>
        <v>1</v>
      </c>
    </row>
    <row r="47" spans="1:32" x14ac:dyDescent="0.3">
      <c r="A47" s="14">
        <v>8</v>
      </c>
      <c r="B47" s="14">
        <v>4</v>
      </c>
      <c r="G47" s="15">
        <f t="shared" si="6"/>
        <v>8</v>
      </c>
      <c r="H47" s="15">
        <f t="shared" si="6"/>
        <v>2</v>
      </c>
      <c r="I47" s="15" t="str" cm="1">
        <f t="array" ref="I47">_xlfn.IFS(V47,"+",V47=".",0,V47=0,"-")</f>
        <v>+</v>
      </c>
      <c r="J47" s="15" t="str" cm="1">
        <f t="array" ref="J47">_xlfn.IFS(W47,"+",W47=".",0,W47=0,"-")</f>
        <v>-</v>
      </c>
      <c r="K47" s="15" t="str" cm="1">
        <f t="array" ref="K47">_xlfn.IFS(X47,"+",X47=".",0,X47=0,"-")</f>
        <v>-</v>
      </c>
      <c r="L47" s="15" t="str" cm="1">
        <f t="array" ref="L47">_xlfn.IFS(Y47,"+",Y47=".",0,Y47=0,"-")</f>
        <v>-</v>
      </c>
      <c r="M47" s="15" t="str" cm="1">
        <f t="array" ref="M47">_xlfn.SWITCH(Z47,1,"+",0,"-","0")</f>
        <v>+</v>
      </c>
      <c r="N47" s="15" t="str" cm="1">
        <f t="array" ref="N47">_xlfn.SWITCH(AA47,1,"+",0,"-","0")</f>
        <v>-</v>
      </c>
      <c r="O47" s="15" t="str" cm="1">
        <f t="array" ref="O47">_xlfn.SWITCH(AB47,1,"+",0,"-","0")</f>
        <v>+</v>
      </c>
      <c r="P47" s="15" t="str">
        <f t="shared" si="1"/>
        <v>L</v>
      </c>
      <c r="V47" s="14">
        <v>1</v>
      </c>
      <c r="W47" s="15">
        <v>0</v>
      </c>
      <c r="X47" s="15">
        <v>0</v>
      </c>
      <c r="Y47" s="15">
        <v>0</v>
      </c>
      <c r="Z47" s="14">
        <v>1</v>
      </c>
      <c r="AA47" s="14">
        <v>0</v>
      </c>
      <c r="AB47" s="14">
        <v>1</v>
      </c>
      <c r="AC47" s="14" t="b">
        <f t="shared" si="2"/>
        <v>1</v>
      </c>
      <c r="AD47" s="14" t="b">
        <f t="shared" si="3"/>
        <v>1</v>
      </c>
      <c r="AE47" s="14" t="b" cm="1">
        <f t="array" ref="AE47">plus_or_minus(V47,W47,X47,Y47,Z47,AA47)</f>
        <v>0</v>
      </c>
      <c r="AF47" s="14" t="b">
        <f t="shared" si="4"/>
        <v>0</v>
      </c>
    </row>
    <row r="48" spans="1:32" x14ac:dyDescent="0.3">
      <c r="A48" s="14">
        <v>8</v>
      </c>
      <c r="B48" s="14">
        <v>5</v>
      </c>
      <c r="G48" s="15">
        <f t="shared" si="6"/>
        <v>8</v>
      </c>
      <c r="H48" s="15">
        <f t="shared" si="6"/>
        <v>3</v>
      </c>
      <c r="I48" s="15" t="str" cm="1">
        <f t="array" ref="I48">_xlfn.IFS(V48,"+",V48=".",0,V48=0,"-")</f>
        <v>+</v>
      </c>
      <c r="J48" s="15" t="str" cm="1">
        <f t="array" ref="J48">_xlfn.IFS(W48,"+",W48=".",0,W48=0,"-")</f>
        <v>+</v>
      </c>
      <c r="K48" s="15" t="str" cm="1">
        <f t="array" ref="K48">_xlfn.IFS(X48,"+",X48=".",0,X48=0,"-")</f>
        <v>-</v>
      </c>
      <c r="L48" s="15" t="str" cm="1">
        <f t="array" ref="L48">_xlfn.IFS(Y48,"+",Y48=".",0,Y48=0,"-")</f>
        <v>-</v>
      </c>
      <c r="M48" s="15" t="str" cm="1">
        <f t="array" ref="M48">_xlfn.SWITCH(Z48,1,"+",0,"-","0")</f>
        <v>-</v>
      </c>
      <c r="N48" s="15" t="str" cm="1">
        <f t="array" ref="N48">_xlfn.SWITCH(AA48,1,"+",0,"-","0")</f>
        <v>-</v>
      </c>
      <c r="O48" s="15" t="str" cm="1">
        <f t="array" ref="O48">_xlfn.SWITCH(AB48,1,"+",0,"-","0")</f>
        <v>+</v>
      </c>
      <c r="P48" s="15" t="str">
        <f t="shared" si="1"/>
        <v>L</v>
      </c>
      <c r="V48" s="14">
        <v>1</v>
      </c>
      <c r="W48" s="15">
        <v>1</v>
      </c>
      <c r="X48" s="15">
        <v>0</v>
      </c>
      <c r="Y48" s="15">
        <v>0</v>
      </c>
      <c r="Z48" s="14">
        <v>0</v>
      </c>
      <c r="AA48" s="14">
        <v>0</v>
      </c>
      <c r="AB48" s="14">
        <v>1</v>
      </c>
      <c r="AC48" s="14" t="b">
        <f t="shared" si="2"/>
        <v>1</v>
      </c>
      <c r="AD48" s="14" t="b">
        <f t="shared" si="3"/>
        <v>1</v>
      </c>
      <c r="AE48" s="14" t="b" cm="1">
        <f t="array" ref="AE48">plus_or_minus(V48,W48,X48,Y48,Z48,AA48)</f>
        <v>0</v>
      </c>
      <c r="AF48" s="14" t="b">
        <f t="shared" si="4"/>
        <v>0</v>
      </c>
    </row>
    <row r="49" spans="1:32" x14ac:dyDescent="0.3">
      <c r="A49" s="14">
        <v>9</v>
      </c>
      <c r="B49" s="14">
        <v>0</v>
      </c>
      <c r="G49" s="15">
        <f t="shared" si="6"/>
        <v>8</v>
      </c>
      <c r="H49" s="15">
        <f t="shared" si="6"/>
        <v>4</v>
      </c>
      <c r="I49" s="15" t="str" cm="1">
        <f t="array" ref="I49">_xlfn.IFS(V49,"+",V49=".",0,V49=0,"-")</f>
        <v>-</v>
      </c>
      <c r="J49" s="15" t="str" cm="1">
        <f t="array" ref="J49">_xlfn.IFS(W49,"+",W49=".",0,W49=0,"-")</f>
        <v>+</v>
      </c>
      <c r="K49" s="15" t="str" cm="1">
        <f t="array" ref="K49">_xlfn.IFS(X49,"+",X49=".",0,X49=0,"-")</f>
        <v>-</v>
      </c>
      <c r="L49" s="15" t="str" cm="1">
        <f t="array" ref="L49">_xlfn.IFS(Y49,"+",Y49=".",0,Y49=0,"-")</f>
        <v>-</v>
      </c>
      <c r="M49" s="15" t="str" cm="1">
        <f t="array" ref="M49">_xlfn.SWITCH(Z49,1,"+",0,"-","0")</f>
        <v>-</v>
      </c>
      <c r="N49" s="15" t="str" cm="1">
        <f t="array" ref="N49">_xlfn.SWITCH(AA49,1,"+",0,"-","0")</f>
        <v>-</v>
      </c>
      <c r="O49" s="15" t="str" cm="1">
        <f t="array" ref="O49">_xlfn.SWITCH(AB49,1,"+",0,"-","0")</f>
        <v>-</v>
      </c>
      <c r="P49" s="15" t="str">
        <f t="shared" si="1"/>
        <v>L</v>
      </c>
      <c r="V49" s="14">
        <v>0</v>
      </c>
      <c r="W49" s="15">
        <v>1</v>
      </c>
      <c r="X49" s="15">
        <v>0</v>
      </c>
      <c r="Y49" s="15">
        <v>0</v>
      </c>
      <c r="Z49" s="14">
        <v>0</v>
      </c>
      <c r="AA49" s="14">
        <v>0</v>
      </c>
      <c r="AB49" s="14">
        <v>0</v>
      </c>
      <c r="AC49" s="14" t="b">
        <f t="shared" si="2"/>
        <v>0</v>
      </c>
      <c r="AD49" s="14" t="b">
        <f t="shared" si="3"/>
        <v>1</v>
      </c>
      <c r="AE49" s="14" t="b" cm="1">
        <f t="array" ref="AE49">plus_or_minus(V49,W49,X49,Y49,Z49,AA49)</f>
        <v>1</v>
      </c>
      <c r="AF49" s="14" t="b">
        <f t="shared" si="4"/>
        <v>0</v>
      </c>
    </row>
    <row r="50" spans="1:32" s="18" customFormat="1" x14ac:dyDescent="0.3">
      <c r="A50" s="18">
        <v>9</v>
      </c>
      <c r="B50" s="18">
        <v>1</v>
      </c>
      <c r="G50" s="19">
        <f t="shared" si="6"/>
        <v>8</v>
      </c>
      <c r="H50" s="19">
        <f t="shared" si="6"/>
        <v>5</v>
      </c>
      <c r="I50" s="15" t="str" cm="1">
        <f t="array" ref="I50">_xlfn.IFS(V50,"+",V50=".",0,V50=0,"-")</f>
        <v>-</v>
      </c>
      <c r="J50" s="15" t="str" cm="1">
        <f t="array" ref="J50">_xlfn.IFS(W50,"+",W50=".",0,W50=0,"-")</f>
        <v>+</v>
      </c>
      <c r="K50" s="15" t="str" cm="1">
        <f t="array" ref="K50">_xlfn.IFS(X50,"+",X50=".",0,X50=0,"-")</f>
        <v>-</v>
      </c>
      <c r="L50" s="15" t="str" cm="1">
        <f t="array" ref="L50">_xlfn.IFS(Y50,"+",Y50=".",0,Y50=0,"-")</f>
        <v>-</v>
      </c>
      <c r="M50" s="15" t="str" cm="1">
        <f t="array" ref="M50">_xlfn.SWITCH(Z50,1,"+",0,"-","0")</f>
        <v>-</v>
      </c>
      <c r="N50" s="15" t="str" cm="1">
        <f t="array" ref="N50">_xlfn.SWITCH(AA50,1,"+",0,"-","0")</f>
        <v>+</v>
      </c>
      <c r="O50" s="15" t="str" cm="1">
        <f t="array" ref="O50">_xlfn.SWITCH(AB50,1,"+",0,"-","0")</f>
        <v>-</v>
      </c>
      <c r="P50" s="19" t="str">
        <f t="shared" si="1"/>
        <v>R</v>
      </c>
      <c r="Q50" s="19"/>
      <c r="R50" s="19"/>
      <c r="S50" s="19"/>
      <c r="V50" s="18">
        <v>0</v>
      </c>
      <c r="W50" s="19">
        <v>1</v>
      </c>
      <c r="X50" s="19">
        <v>0</v>
      </c>
      <c r="Y50" s="19">
        <v>0</v>
      </c>
      <c r="Z50" s="18">
        <v>0</v>
      </c>
      <c r="AA50" s="18">
        <v>1</v>
      </c>
      <c r="AB50" s="18">
        <v>0</v>
      </c>
      <c r="AC50" s="18" t="b">
        <f t="shared" si="2"/>
        <v>0</v>
      </c>
      <c r="AD50" s="18" t="b">
        <f t="shared" si="3"/>
        <v>1</v>
      </c>
      <c r="AE50" s="18" t="b" cm="1">
        <f t="array" ref="AE50">plus_or_minus(V50,W50,X50,Y50,Z50,AA50)</f>
        <v>0</v>
      </c>
      <c r="AF50" s="18" t="b">
        <f t="shared" si="4"/>
        <v>1</v>
      </c>
    </row>
    <row r="51" spans="1:32" x14ac:dyDescent="0.3">
      <c r="A51" s="14">
        <v>9</v>
      </c>
      <c r="B51" s="14">
        <v>2</v>
      </c>
      <c r="G51" s="15">
        <f t="shared" si="6"/>
        <v>9</v>
      </c>
      <c r="H51" s="15">
        <f t="shared" si="6"/>
        <v>0</v>
      </c>
      <c r="I51" s="15" t="str" cm="1">
        <f t="array" ref="I51">_xlfn.IFS(V51,"+",V51=".",0,V51=0,"-")</f>
        <v>-</v>
      </c>
      <c r="J51" s="15" t="str" cm="1">
        <f t="array" ref="J51">_xlfn.IFS(W51,"+",W51=".",0,W51=0,"-")</f>
        <v>-</v>
      </c>
      <c r="K51" s="15" t="str" cm="1">
        <f t="array" ref="K51">_xlfn.IFS(X51,"+",X51=".",0,X51=0,"-")</f>
        <v>-</v>
      </c>
      <c r="L51" s="15" t="str" cm="1">
        <f t="array" ref="L51">_xlfn.IFS(Y51,"+",Y51=".",0,Y51=0,"-")</f>
        <v>-</v>
      </c>
      <c r="M51" s="15" t="str" cm="1">
        <f t="array" ref="M51">_xlfn.SWITCH(Z51,1,"+",0,"-","0")</f>
        <v>+</v>
      </c>
      <c r="N51" s="15" t="str" cm="1">
        <f t="array" ref="N51">_xlfn.SWITCH(AA51,1,"+",0,"-","0")</f>
        <v>+</v>
      </c>
      <c r="O51" s="15" t="str" cm="1">
        <f t="array" ref="O51">_xlfn.SWITCH(AB51,1,"+",0,"-","0")</f>
        <v>-</v>
      </c>
      <c r="P51" s="15" t="str">
        <f t="shared" si="1"/>
        <v>R</v>
      </c>
      <c r="V51" s="14">
        <v>0</v>
      </c>
      <c r="W51" s="15">
        <v>0</v>
      </c>
      <c r="X51" s="15">
        <v>0</v>
      </c>
      <c r="Y51" s="15">
        <v>0</v>
      </c>
      <c r="Z51" s="14">
        <v>1</v>
      </c>
      <c r="AA51" s="14">
        <v>1</v>
      </c>
      <c r="AB51" s="14">
        <v>0</v>
      </c>
      <c r="AC51" s="14" t="b">
        <f t="shared" si="2"/>
        <v>0</v>
      </c>
      <c r="AD51" s="14" t="b">
        <f t="shared" si="3"/>
        <v>1</v>
      </c>
      <c r="AE51" s="14" t="b" cm="1">
        <f t="array" ref="AE51">plus_or_minus(V51,W51,X51,Y51,Z51,AA51)</f>
        <v>0</v>
      </c>
      <c r="AF51" s="14" t="b">
        <f t="shared" si="4"/>
        <v>1</v>
      </c>
    </row>
    <row r="52" spans="1:32" x14ac:dyDescent="0.3">
      <c r="A52" s="14">
        <v>9</v>
      </c>
      <c r="B52" s="14">
        <v>3</v>
      </c>
      <c r="G52" s="15">
        <f t="shared" ref="G52:H67" si="7">A50</f>
        <v>9</v>
      </c>
      <c r="H52" s="15">
        <f t="shared" si="7"/>
        <v>1</v>
      </c>
      <c r="I52" s="15" t="str" cm="1">
        <f t="array" ref="I52">_xlfn.IFS(V52,"+",V52=".",0,V52=0,"-")</f>
        <v>-</v>
      </c>
      <c r="J52" s="15" t="str" cm="1">
        <f t="array" ref="J52">_xlfn.IFS(W52,"+",W52=".",0,W52=0,"-")</f>
        <v>-</v>
      </c>
      <c r="K52" s="15" t="str" cm="1">
        <f t="array" ref="K52">_xlfn.IFS(X52,"+",X52=".",0,X52=0,"-")</f>
        <v>-</v>
      </c>
      <c r="L52" s="15" t="str" cm="1">
        <f t="array" ref="L52">_xlfn.IFS(Y52,"+",Y52=".",0,Y52=0,"-")</f>
        <v>-</v>
      </c>
      <c r="M52" s="15" t="str" cm="1">
        <f t="array" ref="M52">_xlfn.SWITCH(Z52,1,"+",0,"-","0")</f>
        <v>+</v>
      </c>
      <c r="N52" s="15" t="str" cm="1">
        <f t="array" ref="N52">_xlfn.SWITCH(AA52,1,"+",0,"-","0")</f>
        <v>+</v>
      </c>
      <c r="O52" s="15" t="str" cm="1">
        <f t="array" ref="O52">_xlfn.SWITCH(AB52,1,"+",0,"-","0")</f>
        <v>-</v>
      </c>
      <c r="P52" s="15" t="str">
        <f t="shared" si="1"/>
        <v>R</v>
      </c>
      <c r="V52" s="14">
        <v>0</v>
      </c>
      <c r="W52" s="15">
        <v>0</v>
      </c>
      <c r="X52" s="15">
        <v>0</v>
      </c>
      <c r="Y52" s="15">
        <v>0</v>
      </c>
      <c r="Z52" s="14">
        <v>1</v>
      </c>
      <c r="AA52" s="14">
        <v>1</v>
      </c>
      <c r="AB52" s="14">
        <v>0</v>
      </c>
      <c r="AC52" s="14" t="b">
        <f t="shared" si="2"/>
        <v>0</v>
      </c>
      <c r="AD52" s="14" t="b">
        <f t="shared" si="3"/>
        <v>1</v>
      </c>
      <c r="AE52" s="14" t="b" cm="1">
        <f t="array" ref="AE52">plus_or_minus(V52,W52,X52,Y52,Z52,AA52)</f>
        <v>0</v>
      </c>
      <c r="AF52" s="14" t="b">
        <f t="shared" si="4"/>
        <v>1</v>
      </c>
    </row>
    <row r="53" spans="1:32" x14ac:dyDescent="0.3">
      <c r="A53" s="14">
        <v>9</v>
      </c>
      <c r="B53" s="14">
        <v>4</v>
      </c>
      <c r="G53" s="15">
        <f t="shared" si="7"/>
        <v>9</v>
      </c>
      <c r="H53" s="15">
        <f t="shared" si="7"/>
        <v>2</v>
      </c>
      <c r="I53" s="15" t="str" cm="1">
        <f t="array" ref="I53">_xlfn.IFS(V53,"+",V53=".",0,V53=0,"-")</f>
        <v>+</v>
      </c>
      <c r="J53" s="15" t="str" cm="1">
        <f t="array" ref="J53">_xlfn.IFS(W53,"+",W53=".",0,W53=0,"-")</f>
        <v>-</v>
      </c>
      <c r="K53" s="15" t="str" cm="1">
        <f t="array" ref="K53">_xlfn.IFS(X53,"+",X53=".",0,X53=0,"-")</f>
        <v>-</v>
      </c>
      <c r="L53" s="15" t="str" cm="1">
        <f t="array" ref="L53">_xlfn.IFS(Y53,"+",Y53=".",0,Y53=0,"-")</f>
        <v>-</v>
      </c>
      <c r="M53" s="15" t="str" cm="1">
        <f t="array" ref="M53">_xlfn.SWITCH(Z53,1,"+",0,"-","0")</f>
        <v>+</v>
      </c>
      <c r="N53" s="15" t="str" cm="1">
        <f t="array" ref="N53">_xlfn.SWITCH(AA53,1,"+",0,"-","0")</f>
        <v>-</v>
      </c>
      <c r="O53" s="15" t="str" cm="1">
        <f t="array" ref="O53">_xlfn.SWITCH(AB53,1,"+",0,"-","0")</f>
        <v>+</v>
      </c>
      <c r="P53" s="15" t="str">
        <f t="shared" si="1"/>
        <v>L</v>
      </c>
      <c r="V53" s="14">
        <v>1</v>
      </c>
      <c r="W53" s="15">
        <v>0</v>
      </c>
      <c r="X53" s="15">
        <v>0</v>
      </c>
      <c r="Y53" s="15">
        <v>0</v>
      </c>
      <c r="Z53" s="14">
        <v>1</v>
      </c>
      <c r="AA53" s="14">
        <v>0</v>
      </c>
      <c r="AB53" s="14">
        <v>1</v>
      </c>
      <c r="AC53" s="14" t="b">
        <f t="shared" si="2"/>
        <v>1</v>
      </c>
      <c r="AD53" s="14" t="b">
        <f t="shared" si="3"/>
        <v>1</v>
      </c>
      <c r="AE53" s="14" t="b" cm="1">
        <f t="array" ref="AE53">plus_or_minus(V53,W53,X53,Y53,Z53,AA53)</f>
        <v>0</v>
      </c>
      <c r="AF53" s="14" t="b">
        <f t="shared" si="4"/>
        <v>0</v>
      </c>
    </row>
    <row r="54" spans="1:32" x14ac:dyDescent="0.3">
      <c r="A54" s="14">
        <v>9</v>
      </c>
      <c r="B54" s="14">
        <v>5</v>
      </c>
      <c r="G54" s="15">
        <f t="shared" si="7"/>
        <v>9</v>
      </c>
      <c r="H54" s="15">
        <f t="shared" si="7"/>
        <v>3</v>
      </c>
      <c r="I54" s="15" t="str" cm="1">
        <f t="array" ref="I54">_xlfn.IFS(V54,"+",V54=".",0,V54=0,"-")</f>
        <v>+</v>
      </c>
      <c r="J54" s="15" t="str" cm="1">
        <f t="array" ref="J54">_xlfn.IFS(W54,"+",W54=".",0,W54=0,"-")</f>
        <v>+</v>
      </c>
      <c r="K54" s="15" t="str" cm="1">
        <f t="array" ref="K54">_xlfn.IFS(X54,"+",X54=".",0,X54=0,"-")</f>
        <v>-</v>
      </c>
      <c r="L54" s="15" t="str" cm="1">
        <f t="array" ref="L54">_xlfn.IFS(Y54,"+",Y54=".",0,Y54=0,"-")</f>
        <v>-</v>
      </c>
      <c r="M54" s="15" t="str" cm="1">
        <f t="array" ref="M54">_xlfn.SWITCH(Z54,1,"+",0,"-","0")</f>
        <v>-</v>
      </c>
      <c r="N54" s="15" t="str" cm="1">
        <f t="array" ref="N54">_xlfn.SWITCH(AA54,1,"+",0,"-","0")</f>
        <v>-</v>
      </c>
      <c r="O54" s="15" t="str" cm="1">
        <f t="array" ref="O54">_xlfn.SWITCH(AB54,1,"+",0,"-","0")</f>
        <v>+</v>
      </c>
      <c r="P54" s="15" t="str">
        <f t="shared" si="1"/>
        <v>L</v>
      </c>
      <c r="V54" s="14">
        <v>1</v>
      </c>
      <c r="W54" s="15">
        <v>1</v>
      </c>
      <c r="X54" s="15">
        <v>0</v>
      </c>
      <c r="Y54" s="15">
        <v>0</v>
      </c>
      <c r="Z54" s="14">
        <v>0</v>
      </c>
      <c r="AA54" s="14">
        <v>0</v>
      </c>
      <c r="AB54" s="14">
        <v>1</v>
      </c>
      <c r="AC54" s="14" t="b">
        <f t="shared" si="2"/>
        <v>1</v>
      </c>
      <c r="AD54" s="14" t="b">
        <f t="shared" si="3"/>
        <v>1</v>
      </c>
      <c r="AE54" s="14" t="b" cm="1">
        <f t="array" ref="AE54">plus_or_minus(V54,W54,X54,Y54,Z54,AA54)</f>
        <v>0</v>
      </c>
      <c r="AF54" s="14" t="b">
        <f t="shared" si="4"/>
        <v>0</v>
      </c>
    </row>
    <row r="55" spans="1:32" x14ac:dyDescent="0.3">
      <c r="A55" s="14">
        <v>10</v>
      </c>
      <c r="B55" s="14">
        <v>0</v>
      </c>
      <c r="G55" s="15">
        <f t="shared" si="7"/>
        <v>9</v>
      </c>
      <c r="H55" s="15">
        <f t="shared" si="7"/>
        <v>4</v>
      </c>
      <c r="I55" s="15" t="str" cm="1">
        <f t="array" ref="I55">_xlfn.IFS(V55,"+",V55=".",0,V55=0,"-")</f>
        <v>+</v>
      </c>
      <c r="J55" s="15" t="str" cm="1">
        <f t="array" ref="J55">_xlfn.IFS(W55,"+",W55=".",0,W55=0,"-")</f>
        <v>+</v>
      </c>
      <c r="K55" s="15" t="str" cm="1">
        <f t="array" ref="K55">_xlfn.IFS(X55,"+",X55=".",0,X55=0,"-")</f>
        <v>-</v>
      </c>
      <c r="L55" s="15" t="str" cm="1">
        <f t="array" ref="L55">_xlfn.IFS(Y55,"+",Y55=".",0,Y55=0,"-")</f>
        <v>-</v>
      </c>
      <c r="M55" s="15" t="str" cm="1">
        <f t="array" ref="M55">_xlfn.SWITCH(Z55,1,"+",0,"-","0")</f>
        <v>-</v>
      </c>
      <c r="N55" s="15" t="str" cm="1">
        <f t="array" ref="N55">_xlfn.SWITCH(AA55,1,"+",0,"-","0")</f>
        <v>-</v>
      </c>
      <c r="O55" s="15" t="str" cm="1">
        <f t="array" ref="O55">_xlfn.SWITCH(AB55,1,"+",0,"-","0")</f>
        <v>+</v>
      </c>
      <c r="P55" s="15" t="str">
        <f t="shared" si="1"/>
        <v>L</v>
      </c>
      <c r="V55" s="14">
        <v>1</v>
      </c>
      <c r="W55" s="15">
        <v>1</v>
      </c>
      <c r="X55" s="15">
        <v>0</v>
      </c>
      <c r="Y55" s="15">
        <v>0</v>
      </c>
      <c r="Z55" s="14">
        <v>0</v>
      </c>
      <c r="AA55" s="14">
        <v>0</v>
      </c>
      <c r="AB55" s="14">
        <v>1</v>
      </c>
      <c r="AC55" s="14" t="b">
        <f t="shared" si="2"/>
        <v>1</v>
      </c>
      <c r="AD55" s="14" t="b">
        <f t="shared" si="3"/>
        <v>1</v>
      </c>
      <c r="AE55" s="14" t="b" cm="1">
        <f t="array" ref="AE55">plus_or_minus(V55,W55,X55,Y55,Z55,AA55)</f>
        <v>0</v>
      </c>
      <c r="AF55" s="14" t="b">
        <f t="shared" si="4"/>
        <v>0</v>
      </c>
    </row>
    <row r="56" spans="1:32" s="18" customFormat="1" x14ac:dyDescent="0.3">
      <c r="A56" s="18">
        <v>10</v>
      </c>
      <c r="B56" s="18">
        <v>1</v>
      </c>
      <c r="G56" s="19">
        <f t="shared" si="7"/>
        <v>9</v>
      </c>
      <c r="H56" s="19">
        <f t="shared" si="7"/>
        <v>5</v>
      </c>
      <c r="I56" s="15" t="str" cm="1">
        <f t="array" ref="I56">_xlfn.IFS(V56,"+",V56=".",0,V56=0,"-")</f>
        <v>-</v>
      </c>
      <c r="J56" s="15" t="str" cm="1">
        <f t="array" ref="J56">_xlfn.IFS(W56,"+",W56=".",0,W56=0,"-")</f>
        <v>+</v>
      </c>
      <c r="K56" s="15" t="str" cm="1">
        <f t="array" ref="K56">_xlfn.IFS(X56,"+",X56=".",0,X56=0,"-")</f>
        <v>-</v>
      </c>
      <c r="L56" s="15" t="str" cm="1">
        <f t="array" ref="L56">_xlfn.IFS(Y56,"+",Y56=".",0,Y56=0,"-")</f>
        <v>-</v>
      </c>
      <c r="M56" s="15" t="str" cm="1">
        <f t="array" ref="M56">_xlfn.SWITCH(Z56,1,"+",0,"-","0")</f>
        <v>-</v>
      </c>
      <c r="N56" s="15" t="str" cm="1">
        <f t="array" ref="N56">_xlfn.SWITCH(AA56,1,"+",0,"-","0")</f>
        <v>+</v>
      </c>
      <c r="O56" s="15" t="str" cm="1">
        <f t="array" ref="O56">_xlfn.SWITCH(AB56,1,"+",0,"-","0")</f>
        <v>-</v>
      </c>
      <c r="P56" s="19" t="str">
        <f t="shared" si="1"/>
        <v>R</v>
      </c>
      <c r="Q56" s="19"/>
      <c r="R56" s="19"/>
      <c r="S56" s="19"/>
      <c r="V56" s="18">
        <v>0</v>
      </c>
      <c r="W56" s="19">
        <v>1</v>
      </c>
      <c r="X56" s="19">
        <v>0</v>
      </c>
      <c r="Y56" s="19">
        <v>0</v>
      </c>
      <c r="Z56" s="18">
        <v>0</v>
      </c>
      <c r="AA56" s="18">
        <v>1</v>
      </c>
      <c r="AB56" s="18">
        <v>0</v>
      </c>
      <c r="AC56" s="18" t="b">
        <f t="shared" si="2"/>
        <v>0</v>
      </c>
      <c r="AD56" s="18" t="b">
        <f t="shared" si="3"/>
        <v>1</v>
      </c>
      <c r="AE56" s="18" t="b" cm="1">
        <f t="array" ref="AE56">plus_or_minus(V56,W56,X56,Y56,Z56,AA56)</f>
        <v>0</v>
      </c>
      <c r="AF56" s="18" t="b">
        <f t="shared" si="4"/>
        <v>1</v>
      </c>
    </row>
    <row r="57" spans="1:32" x14ac:dyDescent="0.3">
      <c r="A57" s="14">
        <v>10</v>
      </c>
      <c r="B57" s="14">
        <v>2</v>
      </c>
      <c r="G57" s="15">
        <f t="shared" si="7"/>
        <v>10</v>
      </c>
      <c r="H57" s="15">
        <f t="shared" si="7"/>
        <v>0</v>
      </c>
      <c r="I57" s="15" t="str" cm="1">
        <f t="array" ref="I57">_xlfn.IFS(V57,"+",V57=".",0,V57=0,"-")</f>
        <v>-</v>
      </c>
      <c r="J57" s="15" t="str" cm="1">
        <f t="array" ref="J57">_xlfn.IFS(W57,"+",W57=".",0,W57=0,"-")</f>
        <v>+</v>
      </c>
      <c r="K57" s="15" t="str" cm="1">
        <f t="array" ref="K57">_xlfn.IFS(X57,"+",X57=".",0,X57=0,"-")</f>
        <v>-</v>
      </c>
      <c r="L57" s="15" t="str" cm="1">
        <f t="array" ref="L57">_xlfn.IFS(Y57,"+",Y57=".",0,Y57=0,"-")</f>
        <v>+</v>
      </c>
      <c r="M57" s="15" t="str" cm="1">
        <f t="array" ref="M57">_xlfn.SWITCH(Z57,1,"+",0,"-","0")</f>
        <v>+</v>
      </c>
      <c r="N57" s="15" t="str" cm="1">
        <f t="array" ref="N57">_xlfn.SWITCH(AA57,1,"+",0,"-","0")</f>
        <v>+</v>
      </c>
      <c r="O57" s="15" t="str" cm="1">
        <f t="array" ref="O57">_xlfn.SWITCH(AB57,1,"+",0,"-","0")</f>
        <v>-</v>
      </c>
      <c r="P57" s="15" t="str">
        <f t="shared" si="1"/>
        <v>R</v>
      </c>
      <c r="V57" s="14">
        <v>0</v>
      </c>
      <c r="W57" s="15">
        <v>1</v>
      </c>
      <c r="X57" s="15">
        <v>0</v>
      </c>
      <c r="Y57" s="15">
        <v>1</v>
      </c>
      <c r="Z57" s="14">
        <v>1</v>
      </c>
      <c r="AA57" s="14">
        <v>1</v>
      </c>
      <c r="AB57" s="14">
        <v>0</v>
      </c>
      <c r="AC57" s="14" t="b">
        <f t="shared" si="2"/>
        <v>0</v>
      </c>
      <c r="AD57" s="14" t="b">
        <f t="shared" si="3"/>
        <v>1</v>
      </c>
      <c r="AE57" s="14" t="b" cm="1">
        <f t="array" ref="AE57">plus_or_minus(V57,W57,X57,Y57,Z57,AA57)</f>
        <v>0</v>
      </c>
      <c r="AF57" s="14" t="b">
        <f t="shared" si="4"/>
        <v>1</v>
      </c>
    </row>
    <row r="58" spans="1:32" x14ac:dyDescent="0.3">
      <c r="A58" s="14">
        <v>10</v>
      </c>
      <c r="B58" s="14">
        <v>3</v>
      </c>
      <c r="G58" s="15">
        <f t="shared" si="7"/>
        <v>10</v>
      </c>
      <c r="H58" s="15">
        <f t="shared" si="7"/>
        <v>1</v>
      </c>
      <c r="I58" s="15" t="str" cm="1">
        <f t="array" ref="I58">_xlfn.IFS(V58,"+",V58=".",0,V58=0,"-")</f>
        <v>-</v>
      </c>
      <c r="J58" s="15" t="str" cm="1">
        <f t="array" ref="J58">_xlfn.IFS(W58,"+",W58=".",0,W58=0,"-")</f>
        <v>-</v>
      </c>
      <c r="K58" s="15" t="str" cm="1">
        <f t="array" ref="K58">_xlfn.IFS(X58,"+",X58=".",0,X58=0,"-")</f>
        <v>-</v>
      </c>
      <c r="L58" s="15" t="str" cm="1">
        <f t="array" ref="L58">_xlfn.IFS(Y58,"+",Y58=".",0,Y58=0,"-")</f>
        <v>+</v>
      </c>
      <c r="M58" s="15" t="str" cm="1">
        <f t="array" ref="M58">_xlfn.SWITCH(Z58,1,"+",0,"-","0")</f>
        <v>+</v>
      </c>
      <c r="N58" s="15" t="str" cm="1">
        <f t="array" ref="N58">_xlfn.SWITCH(AA58,1,"+",0,"-","0")</f>
        <v>+</v>
      </c>
      <c r="O58" s="15" t="str" cm="1">
        <f t="array" ref="O58">_xlfn.SWITCH(AB58,1,"+",0,"-","0")</f>
        <v>-</v>
      </c>
      <c r="P58" s="15" t="str">
        <f t="shared" si="1"/>
        <v>R</v>
      </c>
      <c r="V58" s="14">
        <v>0</v>
      </c>
      <c r="W58" s="15">
        <v>0</v>
      </c>
      <c r="X58" s="15">
        <v>0</v>
      </c>
      <c r="Y58" s="15">
        <v>1</v>
      </c>
      <c r="Z58" s="14">
        <v>1</v>
      </c>
      <c r="AA58" s="14">
        <v>1</v>
      </c>
      <c r="AB58" s="14">
        <v>0</v>
      </c>
      <c r="AC58" s="14" t="b">
        <f t="shared" si="2"/>
        <v>0</v>
      </c>
      <c r="AD58" s="14" t="b">
        <f t="shared" si="3"/>
        <v>1</v>
      </c>
      <c r="AE58" s="14" t="b" cm="1">
        <f t="array" ref="AE58">plus_or_minus(V58,W58,X58,Y58,Z58,AA58)</f>
        <v>0</v>
      </c>
      <c r="AF58" s="14" t="b">
        <f t="shared" si="4"/>
        <v>1</v>
      </c>
    </row>
    <row r="59" spans="1:32" x14ac:dyDescent="0.3">
      <c r="A59" s="14">
        <v>10</v>
      </c>
      <c r="B59" s="14">
        <v>4</v>
      </c>
      <c r="G59" s="15">
        <f t="shared" si="7"/>
        <v>10</v>
      </c>
      <c r="H59" s="15">
        <f t="shared" si="7"/>
        <v>2</v>
      </c>
      <c r="I59" s="15" t="str" cm="1">
        <f t="array" ref="I59">_xlfn.IFS(V59,"+",V59=".",0,V59=0,"-")</f>
        <v>+</v>
      </c>
      <c r="J59" s="15" t="str" cm="1">
        <f t="array" ref="J59">_xlfn.IFS(W59,"+",W59=".",0,W59=0,"-")</f>
        <v>-</v>
      </c>
      <c r="K59" s="15" t="str" cm="1">
        <f t="array" ref="K59">_xlfn.IFS(X59,"+",X59=".",0,X59=0,"-")</f>
        <v>-</v>
      </c>
      <c r="L59" s="15" t="str" cm="1">
        <f t="array" ref="L59">_xlfn.IFS(Y59,"+",Y59=".",0,Y59=0,"-")</f>
        <v>+</v>
      </c>
      <c r="M59" s="15" t="str" cm="1">
        <f t="array" ref="M59">_xlfn.SWITCH(Z59,1,"+",0,"-","0")</f>
        <v>+</v>
      </c>
      <c r="N59" s="15" t="str" cm="1">
        <f t="array" ref="N59">_xlfn.SWITCH(AA59,1,"+",0,"-","0")</f>
        <v>-</v>
      </c>
      <c r="O59" s="15" t="str" cm="1">
        <f t="array" ref="O59">_xlfn.SWITCH(AB59,1,"+",0,"-","0")</f>
        <v>+</v>
      </c>
      <c r="P59" s="15" t="str">
        <f t="shared" si="1"/>
        <v>L</v>
      </c>
      <c r="V59" s="14">
        <v>1</v>
      </c>
      <c r="W59" s="15">
        <v>0</v>
      </c>
      <c r="X59" s="15">
        <v>0</v>
      </c>
      <c r="Y59" s="15">
        <v>1</v>
      </c>
      <c r="Z59" s="14">
        <v>1</v>
      </c>
      <c r="AA59" s="14">
        <v>0</v>
      </c>
      <c r="AB59" s="14">
        <v>1</v>
      </c>
      <c r="AC59" s="14" t="b">
        <f t="shared" si="2"/>
        <v>0</v>
      </c>
      <c r="AD59" s="14" t="b">
        <f t="shared" si="3"/>
        <v>0</v>
      </c>
      <c r="AE59" s="14" t="b" cm="1">
        <f t="array" ref="AE59">plus_or_minus(V59,W59,X59,Y59,Z59,AA59)</f>
        <v>0</v>
      </c>
      <c r="AF59" s="14" t="b">
        <f t="shared" si="4"/>
        <v>0</v>
      </c>
    </row>
    <row r="60" spans="1:32" x14ac:dyDescent="0.3">
      <c r="A60" s="14">
        <v>10</v>
      </c>
      <c r="B60" s="14">
        <v>5</v>
      </c>
      <c r="G60" s="15">
        <f t="shared" si="7"/>
        <v>10</v>
      </c>
      <c r="H60" s="15">
        <f t="shared" si="7"/>
        <v>3</v>
      </c>
      <c r="I60" s="15" t="str" cm="1">
        <f t="array" ref="I60">_xlfn.IFS(V60,"+",V60=".",0,V60=0,"-")</f>
        <v>+</v>
      </c>
      <c r="J60" s="15" t="str" cm="1">
        <f t="array" ref="J60">_xlfn.IFS(W60,"+",W60=".",0,W60=0,"-")</f>
        <v>-</v>
      </c>
      <c r="K60" s="15" t="str" cm="1">
        <f t="array" ref="K60">_xlfn.IFS(X60,"+",X60=".",0,X60=0,"-")</f>
        <v>-</v>
      </c>
      <c r="L60" s="15" t="str" cm="1">
        <f t="array" ref="L60">_xlfn.IFS(Y60,"+",Y60=".",0,Y60=0,"-")</f>
        <v>+</v>
      </c>
      <c r="M60" s="15" t="str" cm="1">
        <f t="array" ref="M60">_xlfn.SWITCH(Z60,1,"+",0,"-","0")</f>
        <v>-</v>
      </c>
      <c r="N60" s="15" t="str" cm="1">
        <f t="array" ref="N60">_xlfn.SWITCH(AA60,1,"+",0,"-","0")</f>
        <v>-</v>
      </c>
      <c r="O60" s="15" t="str" cm="1">
        <f t="array" ref="O60">_xlfn.SWITCH(AB60,1,"+",0,"-","0")</f>
        <v>+</v>
      </c>
      <c r="P60" s="15" t="str">
        <f t="shared" si="1"/>
        <v>L</v>
      </c>
      <c r="V60" s="14">
        <v>1</v>
      </c>
      <c r="W60" s="15">
        <v>0</v>
      </c>
      <c r="X60" s="15">
        <v>0</v>
      </c>
      <c r="Y60" s="15">
        <v>1</v>
      </c>
      <c r="Z60" s="14">
        <v>0</v>
      </c>
      <c r="AA60" s="14">
        <v>0</v>
      </c>
      <c r="AB60" s="14">
        <v>1</v>
      </c>
      <c r="AC60" s="14" t="b">
        <f t="shared" si="2"/>
        <v>0</v>
      </c>
      <c r="AD60" s="14" t="b">
        <f t="shared" si="3"/>
        <v>0</v>
      </c>
      <c r="AE60" s="14" t="b" cm="1">
        <f t="array" ref="AE60">plus_or_minus(V60,W60,X60,Y60,Z60,AA60)</f>
        <v>0</v>
      </c>
      <c r="AF60" s="14" t="b">
        <f t="shared" si="4"/>
        <v>0</v>
      </c>
    </row>
    <row r="61" spans="1:32" x14ac:dyDescent="0.3">
      <c r="A61" s="14">
        <v>11</v>
      </c>
      <c r="B61" s="14">
        <v>0</v>
      </c>
      <c r="G61" s="15">
        <f t="shared" si="7"/>
        <v>10</v>
      </c>
      <c r="H61" s="15">
        <f t="shared" si="7"/>
        <v>4</v>
      </c>
      <c r="I61" s="15" t="str" cm="1">
        <f t="array" ref="I61">_xlfn.IFS(V61,"+",V61=".",0,V61=0,"-")</f>
        <v>+</v>
      </c>
      <c r="J61" s="15" t="str" cm="1">
        <f t="array" ref="J61">_xlfn.IFS(W61,"+",W61=".",0,W61=0,"-")</f>
        <v>+</v>
      </c>
      <c r="K61" s="15" t="str" cm="1">
        <f t="array" ref="K61">_xlfn.IFS(X61,"+",X61=".",0,X61=0,"-")</f>
        <v>-</v>
      </c>
      <c r="L61" s="15" t="str" cm="1">
        <f t="array" ref="L61">_xlfn.IFS(Y61,"+",Y61=".",0,Y61=0,"-")</f>
        <v>+</v>
      </c>
      <c r="M61" s="15" t="str" cm="1">
        <f t="array" ref="M61">_xlfn.SWITCH(Z61,1,"+",0,"-","0")</f>
        <v>-</v>
      </c>
      <c r="N61" s="15" t="str" cm="1">
        <f t="array" ref="N61">_xlfn.SWITCH(AA61,1,"+",0,"-","0")</f>
        <v>-</v>
      </c>
      <c r="O61" s="15" t="str" cm="1">
        <f t="array" ref="O61">_xlfn.SWITCH(AB61,1,"+",0,"-","0")</f>
        <v>+</v>
      </c>
      <c r="P61" s="15" t="str">
        <f t="shared" si="1"/>
        <v>L</v>
      </c>
      <c r="V61" s="14">
        <v>1</v>
      </c>
      <c r="W61" s="15">
        <v>1</v>
      </c>
      <c r="X61" s="15">
        <v>0</v>
      </c>
      <c r="Y61" s="15">
        <v>1</v>
      </c>
      <c r="Z61" s="14">
        <v>0</v>
      </c>
      <c r="AA61" s="14">
        <v>0</v>
      </c>
      <c r="AB61" s="14">
        <v>1</v>
      </c>
      <c r="AC61" s="14" t="b">
        <f t="shared" si="2"/>
        <v>0</v>
      </c>
      <c r="AD61" s="14" t="b">
        <f t="shared" si="3"/>
        <v>0</v>
      </c>
      <c r="AE61" s="14" t="b" cm="1">
        <f t="array" ref="AE61">plus_or_minus(V61,W61,X61,Y61,Z61,AA61)</f>
        <v>0</v>
      </c>
      <c r="AF61" s="14" t="b">
        <f t="shared" si="4"/>
        <v>0</v>
      </c>
    </row>
    <row r="62" spans="1:32" s="18" customFormat="1" x14ac:dyDescent="0.3">
      <c r="A62" s="18">
        <v>11</v>
      </c>
      <c r="B62" s="18">
        <v>1</v>
      </c>
      <c r="G62" s="19">
        <f t="shared" si="7"/>
        <v>10</v>
      </c>
      <c r="H62" s="19">
        <f t="shared" si="7"/>
        <v>5</v>
      </c>
      <c r="I62" s="15" t="str" cm="1">
        <f t="array" ref="I62">_xlfn.IFS(V62,"+",V62=".",0,V62=0,"-")</f>
        <v>-</v>
      </c>
      <c r="J62" s="15" t="str" cm="1">
        <f t="array" ref="J62">_xlfn.IFS(W62,"+",W62=".",0,W62=0,"-")</f>
        <v>+</v>
      </c>
      <c r="K62" s="15" t="str" cm="1">
        <f t="array" ref="K62">_xlfn.IFS(X62,"+",X62=".",0,X62=0,"-")</f>
        <v>-</v>
      </c>
      <c r="L62" s="15" t="str" cm="1">
        <f t="array" ref="L62">_xlfn.IFS(Y62,"+",Y62=".",0,Y62=0,"-")</f>
        <v>+</v>
      </c>
      <c r="M62" s="15" t="str" cm="1">
        <f t="array" ref="M62">_xlfn.SWITCH(Z62,1,"+",0,"-","0")</f>
        <v>-</v>
      </c>
      <c r="N62" s="15" t="str" cm="1">
        <f t="array" ref="N62">_xlfn.SWITCH(AA62,1,"+",0,"-","0")</f>
        <v>+</v>
      </c>
      <c r="O62" s="15" t="str" cm="1">
        <f t="array" ref="O62">_xlfn.SWITCH(AB62,1,"+",0,"-","0")</f>
        <v>-</v>
      </c>
      <c r="P62" s="19" t="str">
        <f t="shared" si="1"/>
        <v>R</v>
      </c>
      <c r="Q62" s="19"/>
      <c r="R62" s="19"/>
      <c r="S62" s="19"/>
      <c r="V62" s="18">
        <v>0</v>
      </c>
      <c r="W62" s="19">
        <v>1</v>
      </c>
      <c r="X62" s="19">
        <v>0</v>
      </c>
      <c r="Y62" s="19">
        <v>1</v>
      </c>
      <c r="Z62" s="18">
        <v>0</v>
      </c>
      <c r="AA62" s="18">
        <v>1</v>
      </c>
      <c r="AB62" s="18">
        <v>0</v>
      </c>
      <c r="AC62" s="18" t="b">
        <f t="shared" si="2"/>
        <v>0</v>
      </c>
      <c r="AD62" s="18" t="b">
        <f t="shared" si="3"/>
        <v>1</v>
      </c>
      <c r="AE62" s="18" t="b" cm="1">
        <f t="array" ref="AE62">plus_or_minus(V62,W62,X62,Y62,Z62,AA62)</f>
        <v>0</v>
      </c>
      <c r="AF62" s="18" t="b">
        <f t="shared" si="4"/>
        <v>1</v>
      </c>
    </row>
    <row r="63" spans="1:32" x14ac:dyDescent="0.3">
      <c r="A63" s="14">
        <v>11</v>
      </c>
      <c r="B63" s="14">
        <v>2</v>
      </c>
      <c r="G63" s="15">
        <f t="shared" si="7"/>
        <v>11</v>
      </c>
      <c r="H63" s="15">
        <f t="shared" si="7"/>
        <v>0</v>
      </c>
      <c r="I63" s="15" t="str" cm="1">
        <f t="array" ref="I63">_xlfn.IFS(V63,"+",V63=".",0,V63=0,"-")</f>
        <v>-</v>
      </c>
      <c r="J63" s="15" t="str" cm="1">
        <f t="array" ref="J63">_xlfn.IFS(W63,"+",W63=".",0,W63=0,"-")</f>
        <v>+</v>
      </c>
      <c r="K63" s="15" t="str" cm="1">
        <f t="array" ref="K63">_xlfn.IFS(X63,"+",X63=".",0,X63=0,"-")</f>
        <v>-</v>
      </c>
      <c r="L63" s="15" t="str" cm="1">
        <f t="array" ref="L63">_xlfn.IFS(Y63,"+",Y63=".",0,Y63=0,"-")</f>
        <v>+</v>
      </c>
      <c r="M63" s="15" t="str" cm="1">
        <f t="array" ref="M63">_xlfn.SWITCH(Z63,1,"+",0,"-","0")</f>
        <v>+</v>
      </c>
      <c r="N63" s="15" t="str" cm="1">
        <f t="array" ref="N63">_xlfn.SWITCH(AA63,1,"+",0,"-","0")</f>
        <v>+</v>
      </c>
      <c r="O63" s="15" t="str" cm="1">
        <f t="array" ref="O63">_xlfn.SWITCH(AB63,1,"+",0,"-","0")</f>
        <v>-</v>
      </c>
      <c r="P63" s="15" t="str">
        <f t="shared" si="1"/>
        <v>R</v>
      </c>
      <c r="V63" s="14">
        <v>0</v>
      </c>
      <c r="W63" s="15">
        <v>1</v>
      </c>
      <c r="X63" s="15">
        <v>0</v>
      </c>
      <c r="Y63" s="15">
        <v>1</v>
      </c>
      <c r="Z63" s="14">
        <v>1</v>
      </c>
      <c r="AA63" s="14">
        <v>1</v>
      </c>
      <c r="AB63" s="14">
        <v>0</v>
      </c>
      <c r="AC63" s="14" t="b">
        <f t="shared" si="2"/>
        <v>0</v>
      </c>
      <c r="AD63" s="14" t="b">
        <f t="shared" si="3"/>
        <v>1</v>
      </c>
      <c r="AE63" s="14" t="b" cm="1">
        <f t="array" ref="AE63">plus_or_minus(V63,W63,X63,Y63,Z63,AA63)</f>
        <v>0</v>
      </c>
      <c r="AF63" s="14" t="b">
        <f t="shared" si="4"/>
        <v>1</v>
      </c>
    </row>
    <row r="64" spans="1:32" x14ac:dyDescent="0.3">
      <c r="A64" s="14">
        <v>11</v>
      </c>
      <c r="B64" s="14">
        <v>3</v>
      </c>
      <c r="G64" s="15">
        <f t="shared" si="7"/>
        <v>11</v>
      </c>
      <c r="H64" s="15">
        <f t="shared" si="7"/>
        <v>1</v>
      </c>
      <c r="I64" s="15" t="str" cm="1">
        <f t="array" ref="I64">_xlfn.IFS(V64,"+",V64=".",0,V64=0,"-")</f>
        <v>-</v>
      </c>
      <c r="J64" s="15" t="str" cm="1">
        <f t="array" ref="J64">_xlfn.IFS(W64,"+",W64=".",0,W64=0,"-")</f>
        <v>-</v>
      </c>
      <c r="K64" s="15" t="str" cm="1">
        <f t="array" ref="K64">_xlfn.IFS(X64,"+",X64=".",0,X64=0,"-")</f>
        <v>-</v>
      </c>
      <c r="L64" s="15" t="str" cm="1">
        <f t="array" ref="L64">_xlfn.IFS(Y64,"+",Y64=".",0,Y64=0,"-")</f>
        <v>+</v>
      </c>
      <c r="M64" s="15" t="str" cm="1">
        <f t="array" ref="M64">_xlfn.SWITCH(Z64,1,"+",0,"-","0")</f>
        <v>+</v>
      </c>
      <c r="N64" s="15" t="str" cm="1">
        <f t="array" ref="N64">_xlfn.SWITCH(AA64,1,"+",0,"-","0")</f>
        <v>+</v>
      </c>
      <c r="O64" s="15" t="str" cm="1">
        <f t="array" ref="O64">_xlfn.SWITCH(AB64,1,"+",0,"-","0")</f>
        <v>-</v>
      </c>
      <c r="P64" s="15" t="str">
        <f t="shared" si="1"/>
        <v>R</v>
      </c>
      <c r="V64" s="14">
        <v>0</v>
      </c>
      <c r="W64" s="15">
        <v>0</v>
      </c>
      <c r="X64" s="15">
        <v>0</v>
      </c>
      <c r="Y64" s="15">
        <v>1</v>
      </c>
      <c r="Z64" s="14">
        <v>1</v>
      </c>
      <c r="AA64" s="14">
        <v>1</v>
      </c>
      <c r="AB64" s="14">
        <v>0</v>
      </c>
      <c r="AC64" s="14" t="b">
        <f t="shared" si="2"/>
        <v>0</v>
      </c>
      <c r="AD64" s="14" t="b">
        <f t="shared" si="3"/>
        <v>1</v>
      </c>
      <c r="AE64" s="14" t="b" cm="1">
        <f t="array" ref="AE64">plus_or_minus(V64,W64,X64,Y64,Z64,AA64)</f>
        <v>0</v>
      </c>
      <c r="AF64" s="14" t="b">
        <f t="shared" si="4"/>
        <v>1</v>
      </c>
    </row>
    <row r="65" spans="1:32" x14ac:dyDescent="0.3">
      <c r="A65" s="14">
        <v>11</v>
      </c>
      <c r="B65" s="14">
        <v>4</v>
      </c>
      <c r="G65" s="15">
        <f t="shared" si="7"/>
        <v>11</v>
      </c>
      <c r="H65" s="15">
        <f t="shared" si="7"/>
        <v>2</v>
      </c>
      <c r="I65" s="15" t="str" cm="1">
        <f t="array" ref="I65">_xlfn.IFS(V65,"+",V65=".",0,V65=0,"-")</f>
        <v>-</v>
      </c>
      <c r="J65" s="15" t="str" cm="1">
        <f t="array" ref="J65">_xlfn.IFS(W65,"+",W65=".",0,W65=0,"-")</f>
        <v>-</v>
      </c>
      <c r="K65" s="15" t="str" cm="1">
        <f t="array" ref="K65">_xlfn.IFS(X65,"+",X65=".",0,X65=0,"-")</f>
        <v>-</v>
      </c>
      <c r="L65" s="15" t="str" cm="1">
        <f t="array" ref="L65">_xlfn.IFS(Y65,"+",Y65=".",0,Y65=0,"-")</f>
        <v>+</v>
      </c>
      <c r="M65" s="15" t="str" cm="1">
        <f t="array" ref="M65">_xlfn.SWITCH(Z65,1,"+",0,"-","0")</f>
        <v>+</v>
      </c>
      <c r="N65" s="15" t="str" cm="1">
        <f t="array" ref="N65">_xlfn.SWITCH(AA65,1,"+",0,"-","0")</f>
        <v>-</v>
      </c>
      <c r="O65" s="15" t="str" cm="1">
        <f t="array" ref="O65">_xlfn.SWITCH(AB65,1,"+",0,"-","0")</f>
        <v>-</v>
      </c>
      <c r="P65" s="15" t="str">
        <f t="shared" si="1"/>
        <v>L</v>
      </c>
      <c r="V65" s="14">
        <v>0</v>
      </c>
      <c r="W65" s="15">
        <v>0</v>
      </c>
      <c r="X65" s="15">
        <v>0</v>
      </c>
      <c r="Y65" s="15">
        <v>1</v>
      </c>
      <c r="Z65" s="14">
        <v>1</v>
      </c>
      <c r="AA65" s="14">
        <v>0</v>
      </c>
      <c r="AB65" s="14">
        <v>0</v>
      </c>
      <c r="AC65" s="14" t="b">
        <f t="shared" si="2"/>
        <v>0</v>
      </c>
      <c r="AD65" s="14" t="b">
        <f t="shared" si="3"/>
        <v>1</v>
      </c>
      <c r="AE65" s="14" t="b" cm="1">
        <f t="array" ref="AE65">plus_or_minus(V65,W65,X65,Y65,Z65,AA65)</f>
        <v>1</v>
      </c>
      <c r="AF65" s="14" t="b">
        <f t="shared" si="4"/>
        <v>0</v>
      </c>
    </row>
    <row r="66" spans="1:32" x14ac:dyDescent="0.3">
      <c r="A66" s="14">
        <v>11</v>
      </c>
      <c r="B66" s="14">
        <v>5</v>
      </c>
      <c r="G66" s="15">
        <f t="shared" si="7"/>
        <v>11</v>
      </c>
      <c r="H66" s="15">
        <f t="shared" si="7"/>
        <v>3</v>
      </c>
      <c r="I66" s="15" t="str" cm="1">
        <f t="array" ref="I66">_xlfn.IFS(V66,"+",V66=".",0,V66=0,"-")</f>
        <v>+</v>
      </c>
      <c r="J66" s="15" t="str" cm="1">
        <f t="array" ref="J66">_xlfn.IFS(W66,"+",W66=".",0,W66=0,"-")</f>
        <v>-</v>
      </c>
      <c r="K66" s="15" t="str" cm="1">
        <f t="array" ref="K66">_xlfn.IFS(X66,"+",X66=".",0,X66=0,"-")</f>
        <v>-</v>
      </c>
      <c r="L66" s="15" t="str" cm="1">
        <f t="array" ref="L66">_xlfn.IFS(Y66,"+",Y66=".",0,Y66=0,"-")</f>
        <v>+</v>
      </c>
      <c r="M66" s="15" t="str" cm="1">
        <f t="array" ref="M66">_xlfn.SWITCH(Z66,1,"+",0,"-","0")</f>
        <v>-</v>
      </c>
      <c r="N66" s="15" t="str" cm="1">
        <f t="array" ref="N66">_xlfn.SWITCH(AA66,1,"+",0,"-","0")</f>
        <v>-</v>
      </c>
      <c r="O66" s="15" t="str" cm="1">
        <f t="array" ref="O66">_xlfn.SWITCH(AB66,1,"+",0,"-","0")</f>
        <v>+</v>
      </c>
      <c r="P66" s="15" t="str">
        <f t="shared" si="1"/>
        <v>L</v>
      </c>
      <c r="V66" s="14">
        <v>1</v>
      </c>
      <c r="W66" s="15">
        <v>0</v>
      </c>
      <c r="X66" s="15">
        <v>0</v>
      </c>
      <c r="Y66" s="15">
        <v>1</v>
      </c>
      <c r="Z66" s="14">
        <v>0</v>
      </c>
      <c r="AA66" s="14">
        <v>0</v>
      </c>
      <c r="AB66" s="14">
        <v>1</v>
      </c>
      <c r="AC66" s="14" t="b">
        <f t="shared" si="2"/>
        <v>0</v>
      </c>
      <c r="AD66" s="14" t="b">
        <f t="shared" si="3"/>
        <v>0</v>
      </c>
      <c r="AE66" s="14" t="b" cm="1">
        <f t="array" ref="AE66">plus_or_minus(V66,W66,X66,Y66,Z66,AA66)</f>
        <v>0</v>
      </c>
      <c r="AF66" s="14" t="b">
        <f t="shared" si="4"/>
        <v>0</v>
      </c>
    </row>
    <row r="67" spans="1:32" x14ac:dyDescent="0.3">
      <c r="A67" s="14">
        <v>12</v>
      </c>
      <c r="B67" s="14">
        <v>0</v>
      </c>
      <c r="G67" s="15">
        <f t="shared" si="7"/>
        <v>11</v>
      </c>
      <c r="H67" s="15">
        <f t="shared" si="7"/>
        <v>4</v>
      </c>
      <c r="I67" s="15" t="str" cm="1">
        <f t="array" ref="I67">_xlfn.IFS(V67,"+",V67=".",0,V67=0,"-")</f>
        <v>+</v>
      </c>
      <c r="J67" s="15" t="str" cm="1">
        <f t="array" ref="J67">_xlfn.IFS(W67,"+",W67=".",0,W67=0,"-")</f>
        <v>+</v>
      </c>
      <c r="K67" s="15" t="str" cm="1">
        <f t="array" ref="K67">_xlfn.IFS(X67,"+",X67=".",0,X67=0,"-")</f>
        <v>-</v>
      </c>
      <c r="L67" s="15" t="str" cm="1">
        <f t="array" ref="L67">_xlfn.IFS(Y67,"+",Y67=".",0,Y67=0,"-")</f>
        <v>+</v>
      </c>
      <c r="M67" s="15" t="str" cm="1">
        <f t="array" ref="M67">_xlfn.SWITCH(Z67,1,"+",0,"-","0")</f>
        <v>-</v>
      </c>
      <c r="N67" s="15" t="str" cm="1">
        <f t="array" ref="N67">_xlfn.SWITCH(AA67,1,"+",0,"-","0")</f>
        <v>-</v>
      </c>
      <c r="O67" s="15" t="str" cm="1">
        <f t="array" ref="O67">_xlfn.SWITCH(AB67,1,"+",0,"-","0")</f>
        <v>+</v>
      </c>
      <c r="P67" s="15" t="str">
        <f t="shared" si="1"/>
        <v>L</v>
      </c>
      <c r="V67" s="14">
        <v>1</v>
      </c>
      <c r="W67" s="15">
        <v>1</v>
      </c>
      <c r="X67" s="15">
        <v>0</v>
      </c>
      <c r="Y67" s="15">
        <v>1</v>
      </c>
      <c r="Z67" s="14">
        <v>0</v>
      </c>
      <c r="AA67" s="14">
        <v>0</v>
      </c>
      <c r="AB67" s="14">
        <v>1</v>
      </c>
      <c r="AC67" s="14" t="b">
        <f t="shared" si="2"/>
        <v>0</v>
      </c>
      <c r="AD67" s="14" t="b">
        <f t="shared" si="3"/>
        <v>0</v>
      </c>
      <c r="AE67" s="14" t="b" cm="1">
        <f t="array" ref="AE67">plus_or_minus(V67,W67,X67,Y67,Z67,AA67)</f>
        <v>0</v>
      </c>
      <c r="AF67" s="14" t="b">
        <f t="shared" si="4"/>
        <v>0</v>
      </c>
    </row>
    <row r="68" spans="1:32" s="18" customFormat="1" x14ac:dyDescent="0.3">
      <c r="A68" s="18">
        <v>12</v>
      </c>
      <c r="B68" s="18">
        <v>1</v>
      </c>
      <c r="G68" s="19">
        <f t="shared" ref="G68:H74" si="8">A66</f>
        <v>11</v>
      </c>
      <c r="H68" s="19">
        <f t="shared" si="8"/>
        <v>5</v>
      </c>
      <c r="I68" s="15" t="str" cm="1">
        <f t="array" ref="I68">_xlfn.IFS(V68,"+",V68=".",0,V68=0,"-")</f>
        <v>+</v>
      </c>
      <c r="J68" s="15" t="str" cm="1">
        <f t="array" ref="J68">_xlfn.IFS(W68,"+",W68=".",0,W68=0,"-")</f>
        <v>+</v>
      </c>
      <c r="K68" s="15" t="str" cm="1">
        <f t="array" ref="K68">_xlfn.IFS(X68,"+",X68=".",0,X68=0,"-")</f>
        <v>-</v>
      </c>
      <c r="L68" s="15" t="str" cm="1">
        <f t="array" ref="L68">_xlfn.IFS(Y68,"+",Y68=".",0,Y68=0,"-")</f>
        <v>+</v>
      </c>
      <c r="M68" s="15" t="str" cm="1">
        <f t="array" ref="M68">_xlfn.SWITCH(Z68,1,"+",0,"-","0")</f>
        <v>-</v>
      </c>
      <c r="N68" s="15" t="str" cm="1">
        <f t="array" ref="N68">_xlfn.SWITCH(AA68,1,"+",0,"-","0")</f>
        <v>+</v>
      </c>
      <c r="O68" s="15" t="str" cm="1">
        <f t="array" ref="O68">_xlfn.SWITCH(AB68,1,"+",0,"-","0")</f>
        <v>+</v>
      </c>
      <c r="P68" s="19" t="str">
        <f t="shared" ref="P68:P74" si="9">IF(OR(H68=0,H68=1,H68=5),"R","L")</f>
        <v>R</v>
      </c>
      <c r="Q68" s="19"/>
      <c r="R68" s="19"/>
      <c r="S68" s="19"/>
      <c r="V68" s="18">
        <v>1</v>
      </c>
      <c r="W68" s="19">
        <v>1</v>
      </c>
      <c r="X68" s="19">
        <v>0</v>
      </c>
      <c r="Y68" s="19">
        <v>1</v>
      </c>
      <c r="Z68" s="18">
        <v>0</v>
      </c>
      <c r="AA68" s="18">
        <v>1</v>
      </c>
      <c r="AB68" s="18">
        <v>1</v>
      </c>
      <c r="AC68" s="18" t="b">
        <f t="shared" ref="AC68:AC74" si="10">AND(V68,OR(AND(W68,X68),AND(NOT(Y68),NOT(X68))))</f>
        <v>0</v>
      </c>
      <c r="AD68" s="18" t="b">
        <f t="shared" ref="AD68:AD74" si="11">NOT(_xlfn.XOR(AB68:AC68))</f>
        <v>0</v>
      </c>
      <c r="AE68" s="18" t="b" cm="1">
        <f t="array" ref="AE68">plus_or_minus(V68,W68,X68,Y68,Z68,AA68)</f>
        <v>1</v>
      </c>
      <c r="AF68" s="18" t="b">
        <f t="shared" ref="AF68:AF74" si="12">NOT(_xlfn.XOR(AE68,AB68))</f>
        <v>1</v>
      </c>
    </row>
    <row r="69" spans="1:32" x14ac:dyDescent="0.3">
      <c r="A69" s="14">
        <v>12</v>
      </c>
      <c r="B69" s="14">
        <v>2</v>
      </c>
      <c r="G69" s="15">
        <f t="shared" si="8"/>
        <v>12</v>
      </c>
      <c r="H69" s="15">
        <f t="shared" si="8"/>
        <v>0</v>
      </c>
      <c r="I69" s="15" t="str" cm="1">
        <f t="array" ref="I69">_xlfn.IFS(V69,"+",V69=".",0,V69=0,"-")</f>
        <v>-</v>
      </c>
      <c r="J69" s="15" t="str" cm="1">
        <f t="array" ref="J69">_xlfn.IFS(W69,"+",W69=".",0,W69=0,"-")</f>
        <v>+</v>
      </c>
      <c r="K69" s="15" t="str" cm="1">
        <f t="array" ref="K69">_xlfn.IFS(X69,"+",X69=".",0,X69=0,"-")</f>
        <v>-</v>
      </c>
      <c r="L69" s="15" t="str" cm="1">
        <f t="array" ref="L69">_xlfn.IFS(Y69,"+",Y69=".",0,Y69=0,"-")</f>
        <v>+</v>
      </c>
      <c r="M69" s="15" t="str" cm="1">
        <f t="array" ref="M69">_xlfn.SWITCH(Z69,1,"+",0,"-","0")</f>
        <v>+</v>
      </c>
      <c r="N69" s="15" t="str" cm="1">
        <f t="array" ref="N69">_xlfn.SWITCH(AA69,1,"+",0,"-","0")</f>
        <v>+</v>
      </c>
      <c r="O69" s="15" t="str" cm="1">
        <f t="array" ref="O69">_xlfn.SWITCH(AB69,1,"+",0,"-","0")</f>
        <v>-</v>
      </c>
      <c r="P69" s="15" t="str">
        <f t="shared" si="9"/>
        <v>R</v>
      </c>
      <c r="V69" s="14">
        <v>0</v>
      </c>
      <c r="W69" s="15">
        <v>1</v>
      </c>
      <c r="X69" s="15">
        <v>0</v>
      </c>
      <c r="Y69" s="15">
        <v>1</v>
      </c>
      <c r="Z69" s="14">
        <v>1</v>
      </c>
      <c r="AA69" s="14">
        <v>1</v>
      </c>
      <c r="AB69" s="14">
        <v>0</v>
      </c>
      <c r="AC69" s="14" t="b">
        <f t="shared" si="10"/>
        <v>0</v>
      </c>
      <c r="AD69" s="14" t="b">
        <f t="shared" si="11"/>
        <v>1</v>
      </c>
      <c r="AE69" s="14" t="b" cm="1">
        <f t="array" ref="AE69">plus_or_minus(V69,W69,X69,Y69,Z69,AA69)</f>
        <v>0</v>
      </c>
      <c r="AF69" s="14" t="b">
        <f t="shared" si="12"/>
        <v>1</v>
      </c>
    </row>
    <row r="70" spans="1:32" x14ac:dyDescent="0.3">
      <c r="A70" s="14">
        <v>12</v>
      </c>
      <c r="B70" s="14">
        <v>3</v>
      </c>
      <c r="G70" s="15">
        <f t="shared" si="8"/>
        <v>12</v>
      </c>
      <c r="H70" s="15">
        <f t="shared" si="8"/>
        <v>1</v>
      </c>
      <c r="I70" s="15" t="str" cm="1">
        <f t="array" ref="I70">_xlfn.IFS(V70,"+",V70=".",0,V70=0,"-")</f>
        <v>-</v>
      </c>
      <c r="J70" s="15" t="str" cm="1">
        <f t="array" ref="J70">_xlfn.IFS(W70,"+",W70=".",0,W70=0,"-")</f>
        <v>+</v>
      </c>
      <c r="K70" s="15" t="str" cm="1">
        <f t="array" ref="K70">_xlfn.IFS(X70,"+",X70=".",0,X70=0,"-")</f>
        <v>-</v>
      </c>
      <c r="L70" s="15" t="str" cm="1">
        <f t="array" ref="L70">_xlfn.IFS(Y70,"+",Y70=".",0,Y70=0,"-")</f>
        <v>+</v>
      </c>
      <c r="M70" s="15" t="str" cm="1">
        <f t="array" ref="M70">_xlfn.SWITCH(Z70,1,"+",0,"-","0")</f>
        <v>+</v>
      </c>
      <c r="N70" s="15" t="str" cm="1">
        <f t="array" ref="N70">_xlfn.SWITCH(AA70,1,"+",0,"-","0")</f>
        <v>+</v>
      </c>
      <c r="O70" s="15" t="str" cm="1">
        <f t="array" ref="O70">_xlfn.SWITCH(AB70,1,"+",0,"-","0")</f>
        <v>-</v>
      </c>
      <c r="P70" s="15" t="str">
        <f t="shared" si="9"/>
        <v>R</v>
      </c>
      <c r="V70" s="14">
        <v>0</v>
      </c>
      <c r="W70" s="15">
        <v>1</v>
      </c>
      <c r="X70" s="15">
        <v>0</v>
      </c>
      <c r="Y70" s="15">
        <v>1</v>
      </c>
      <c r="Z70" s="14">
        <v>1</v>
      </c>
      <c r="AA70" s="14">
        <v>1</v>
      </c>
      <c r="AB70" s="14">
        <v>0</v>
      </c>
      <c r="AC70" s="14" t="b">
        <f t="shared" si="10"/>
        <v>0</v>
      </c>
      <c r="AD70" s="14" t="b">
        <f t="shared" si="11"/>
        <v>1</v>
      </c>
      <c r="AE70" s="14" t="b" cm="1">
        <f t="array" ref="AE70">plus_or_minus(V70,W70,X70,Y70,Z70,AA70)</f>
        <v>0</v>
      </c>
      <c r="AF70" s="14" t="b">
        <f t="shared" si="12"/>
        <v>1</v>
      </c>
    </row>
    <row r="71" spans="1:32" x14ac:dyDescent="0.3">
      <c r="A71" s="14">
        <v>12</v>
      </c>
      <c r="B71" s="14">
        <v>4</v>
      </c>
      <c r="G71" s="15">
        <f t="shared" si="8"/>
        <v>12</v>
      </c>
      <c r="H71" s="15">
        <f t="shared" si="8"/>
        <v>2</v>
      </c>
      <c r="I71" s="15" t="str" cm="1">
        <f t="array" ref="I71">_xlfn.IFS(V71,"+",V71=".",0,V71=0,"-")</f>
        <v>-</v>
      </c>
      <c r="J71" s="15" t="str" cm="1">
        <f t="array" ref="J71">_xlfn.IFS(W71,"+",W71=".",0,W71=0,"-")</f>
        <v>-</v>
      </c>
      <c r="K71" s="15" t="str" cm="1">
        <f t="array" ref="K71">_xlfn.IFS(X71,"+",X71=".",0,X71=0,"-")</f>
        <v>-</v>
      </c>
      <c r="L71" s="15" t="str" cm="1">
        <f t="array" ref="L71">_xlfn.IFS(Y71,"+",Y71=".",0,Y71=0,"-")</f>
        <v>+</v>
      </c>
      <c r="M71" s="15" t="str" cm="1">
        <f t="array" ref="M71">_xlfn.SWITCH(Z71,1,"+",0,"-","0")</f>
        <v>+</v>
      </c>
      <c r="N71" s="15" t="str" cm="1">
        <f t="array" ref="N71">_xlfn.SWITCH(AA71,1,"+",0,"-","0")</f>
        <v>-</v>
      </c>
      <c r="O71" s="15" t="str" cm="1">
        <f t="array" ref="O71">_xlfn.SWITCH(AB71,1,"+",0,"-","0")</f>
        <v>-</v>
      </c>
      <c r="P71" s="15" t="str">
        <f t="shared" si="9"/>
        <v>L</v>
      </c>
      <c r="V71" s="14">
        <v>0</v>
      </c>
      <c r="W71" s="15">
        <v>0</v>
      </c>
      <c r="X71" s="15">
        <v>0</v>
      </c>
      <c r="Y71" s="15">
        <v>1</v>
      </c>
      <c r="Z71" s="14">
        <v>1</v>
      </c>
      <c r="AA71" s="14">
        <v>0</v>
      </c>
      <c r="AB71" s="14">
        <v>0</v>
      </c>
      <c r="AC71" s="14" t="b">
        <f t="shared" si="10"/>
        <v>0</v>
      </c>
      <c r="AD71" s="14" t="b">
        <f t="shared" si="11"/>
        <v>1</v>
      </c>
      <c r="AE71" s="14" t="b" cm="1">
        <f t="array" ref="AE71">plus_or_minus(V71,W71,X71,Y71,Z71,AA71)</f>
        <v>1</v>
      </c>
      <c r="AF71" s="14" t="b">
        <f t="shared" si="12"/>
        <v>0</v>
      </c>
    </row>
    <row r="72" spans="1:32" x14ac:dyDescent="0.3">
      <c r="A72" s="14">
        <v>12</v>
      </c>
      <c r="B72" s="14">
        <v>5</v>
      </c>
      <c r="G72" s="15">
        <f t="shared" si="8"/>
        <v>12</v>
      </c>
      <c r="H72" s="15">
        <f t="shared" si="8"/>
        <v>3</v>
      </c>
      <c r="I72" s="15" t="str" cm="1">
        <f t="array" ref="I72">_xlfn.IFS(V72,"+",V72=".",0,V72=0,"-")</f>
        <v>+</v>
      </c>
      <c r="J72" s="15" t="str" cm="1">
        <f t="array" ref="J72">_xlfn.IFS(W72,"+",W72=".",0,W72=0,"-")</f>
        <v>-</v>
      </c>
      <c r="K72" s="15" t="str" cm="1">
        <f t="array" ref="K72">_xlfn.IFS(X72,"+",X72=".",0,X72=0,"-")</f>
        <v>-</v>
      </c>
      <c r="L72" s="15" t="str" cm="1">
        <f t="array" ref="L72">_xlfn.IFS(Y72,"+",Y72=".",0,Y72=0,"-")</f>
        <v>+</v>
      </c>
      <c r="M72" s="15" t="str" cm="1">
        <f t="array" ref="M72">_xlfn.SWITCH(Z72,1,"+",0,"-","0")</f>
        <v>-</v>
      </c>
      <c r="N72" s="15" t="str" cm="1">
        <f t="array" ref="N72">_xlfn.SWITCH(AA72,1,"+",0,"-","0")</f>
        <v>-</v>
      </c>
      <c r="O72" s="15" t="str" cm="1">
        <f t="array" ref="O72">_xlfn.SWITCH(AB72,1,"+",0,"-","0")</f>
        <v>+</v>
      </c>
      <c r="P72" s="15" t="str">
        <f t="shared" si="9"/>
        <v>L</v>
      </c>
      <c r="V72" s="14">
        <v>1</v>
      </c>
      <c r="W72" s="15">
        <v>0</v>
      </c>
      <c r="X72" s="15">
        <v>0</v>
      </c>
      <c r="Y72" s="15">
        <v>1</v>
      </c>
      <c r="Z72" s="14">
        <v>0</v>
      </c>
      <c r="AA72" s="14">
        <v>0</v>
      </c>
      <c r="AB72" s="14">
        <v>1</v>
      </c>
      <c r="AC72" s="14" t="b">
        <f t="shared" si="10"/>
        <v>0</v>
      </c>
      <c r="AD72" s="14" t="b">
        <f t="shared" si="11"/>
        <v>0</v>
      </c>
      <c r="AE72" s="14" t="b" cm="1">
        <f t="array" ref="AE72">plus_or_minus(V72,W72,X72,Y72,Z72,AA72)</f>
        <v>0</v>
      </c>
      <c r="AF72" s="14" t="b">
        <f t="shared" si="12"/>
        <v>0</v>
      </c>
    </row>
    <row r="73" spans="1:32" x14ac:dyDescent="0.3">
      <c r="G73" s="15">
        <f t="shared" si="8"/>
        <v>12</v>
      </c>
      <c r="H73" s="15">
        <f t="shared" si="8"/>
        <v>4</v>
      </c>
      <c r="I73" s="15" t="str" cm="1">
        <f t="array" ref="I73">_xlfn.IFS(V73,"+",V73=".",0,V73=0,"-")</f>
        <v>+</v>
      </c>
      <c r="J73" s="15" t="str" cm="1">
        <f t="array" ref="J73">_xlfn.IFS(W73,"+",W73=".",0,W73=0,"-")</f>
        <v>-</v>
      </c>
      <c r="K73" s="15" t="str" cm="1">
        <f t="array" ref="K73">_xlfn.IFS(X73,"+",X73=".",0,X73=0,"-")</f>
        <v>-</v>
      </c>
      <c r="L73" s="15" t="str" cm="1">
        <f t="array" ref="L73">_xlfn.IFS(Y73,"+",Y73=".",0,Y73=0,"-")</f>
        <v>+</v>
      </c>
      <c r="M73" s="15" t="str" cm="1">
        <f t="array" ref="M73">_xlfn.SWITCH(Z73,1,"+",0,"-","0")</f>
        <v>-</v>
      </c>
      <c r="N73" s="15" t="str" cm="1">
        <f t="array" ref="N73">_xlfn.SWITCH(AA73,1,"+",0,"-","0")</f>
        <v>-</v>
      </c>
      <c r="O73" s="15" t="str" cm="1">
        <f t="array" ref="O73">_xlfn.SWITCH(AB73,1,"+",0,"-","0")</f>
        <v>+</v>
      </c>
      <c r="P73" s="15" t="str">
        <f t="shared" si="9"/>
        <v>L</v>
      </c>
      <c r="V73" s="14">
        <v>1</v>
      </c>
      <c r="W73" s="15">
        <v>0</v>
      </c>
      <c r="X73" s="15">
        <v>0</v>
      </c>
      <c r="Y73" s="15">
        <v>1</v>
      </c>
      <c r="Z73" s="14">
        <v>0</v>
      </c>
      <c r="AA73" s="14">
        <v>0</v>
      </c>
      <c r="AB73" s="14">
        <v>1</v>
      </c>
      <c r="AC73" s="14" t="b">
        <f t="shared" si="10"/>
        <v>0</v>
      </c>
      <c r="AD73" s="14" t="b">
        <f t="shared" si="11"/>
        <v>0</v>
      </c>
      <c r="AE73" s="14" t="b" cm="1">
        <f t="array" ref="AE73">plus_or_minus(V73,W73,X73,Y73,Z73,AA73)</f>
        <v>0</v>
      </c>
      <c r="AF73" s="14" t="b">
        <f t="shared" si="12"/>
        <v>0</v>
      </c>
    </row>
    <row r="74" spans="1:32" s="18" customFormat="1" x14ac:dyDescent="0.3">
      <c r="G74" s="19">
        <f t="shared" si="8"/>
        <v>12</v>
      </c>
      <c r="H74" s="19">
        <f t="shared" si="8"/>
        <v>5</v>
      </c>
      <c r="I74" s="15" t="str" cm="1">
        <f t="array" ref="I74">_xlfn.IFS(V74,"+",V74=".",0,V74=0,"-")</f>
        <v>+</v>
      </c>
      <c r="J74" s="15" t="str" cm="1">
        <f t="array" ref="J74">_xlfn.IFS(W74,"+",W74=".",0,W74=0,"-")</f>
        <v>+</v>
      </c>
      <c r="K74" s="15" t="str" cm="1">
        <f t="array" ref="K74">_xlfn.IFS(X74,"+",X74=".",0,X74=0,"-")</f>
        <v>-</v>
      </c>
      <c r="L74" s="15" t="str" cm="1">
        <f t="array" ref="L74">_xlfn.IFS(Y74,"+",Y74=".",0,Y74=0,"-")</f>
        <v>+</v>
      </c>
      <c r="M74" s="15" t="str" cm="1">
        <f t="array" ref="M74">_xlfn.SWITCH(Z74,1,"+",0,"-","0")</f>
        <v>-</v>
      </c>
      <c r="N74" s="15" t="str" cm="1">
        <f t="array" ref="N74">_xlfn.SWITCH(AA74,1,"+",0,"-","0")</f>
        <v>+</v>
      </c>
      <c r="O74" s="15" t="str" cm="1">
        <f t="array" ref="O74">_xlfn.SWITCH(AB74,1,"+",0,"-","0")</f>
        <v>+</v>
      </c>
      <c r="P74" s="19" t="str">
        <f t="shared" si="9"/>
        <v>R</v>
      </c>
      <c r="Q74" s="19"/>
      <c r="R74" s="19"/>
      <c r="S74" s="19"/>
      <c r="V74" s="18">
        <v>1</v>
      </c>
      <c r="W74" s="19">
        <v>1</v>
      </c>
      <c r="X74" s="19">
        <v>0</v>
      </c>
      <c r="Y74" s="19">
        <v>1</v>
      </c>
      <c r="Z74" s="18">
        <v>0</v>
      </c>
      <c r="AA74" s="18">
        <v>1</v>
      </c>
      <c r="AB74" s="18">
        <v>1</v>
      </c>
      <c r="AC74" s="18" t="b">
        <f t="shared" si="10"/>
        <v>0</v>
      </c>
      <c r="AD74" s="18" t="b">
        <f t="shared" si="11"/>
        <v>0</v>
      </c>
      <c r="AE74" s="18" t="b" cm="1">
        <f t="array" ref="AE74">plus_or_minus(V74,W74,X74,Y74,Z74,AA74)</f>
        <v>1</v>
      </c>
      <c r="AF74" s="18" t="b">
        <f t="shared" si="12"/>
        <v>1</v>
      </c>
    </row>
  </sheetData>
  <phoneticPr fontId="1" type="noConversion"/>
  <conditionalFormatting sqref="G3:P74">
    <cfRule type="expression" dxfId="5" priority="1">
      <formula>$H3=5</formula>
    </cfRule>
    <cfRule type="expression" dxfId="4" priority="2">
      <formula>$H3=4</formula>
    </cfRule>
    <cfRule type="expression" dxfId="3" priority="3">
      <formula>$H3=3</formula>
    </cfRule>
    <cfRule type="expression" dxfId="2" priority="4">
      <formula>$H3=2</formula>
    </cfRule>
    <cfRule type="expression" dxfId="1" priority="5">
      <formula>$H3=1</formula>
    </cfRule>
    <cfRule type="expression" dxfId="0" priority="6">
      <formula>$H3=0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B25A-1FAB-4EB4-B48A-A83385BED95A}">
  <dimension ref="A1:AK20"/>
  <sheetViews>
    <sheetView workbookViewId="0">
      <selection activeCell="AB15" sqref="AB15"/>
    </sheetView>
  </sheetViews>
  <sheetFormatPr defaultColWidth="2.875" defaultRowHeight="15" x14ac:dyDescent="0.3"/>
  <cols>
    <col min="1" max="1" width="11.375" customWidth="1"/>
  </cols>
  <sheetData>
    <row r="1" spans="1:37" x14ac:dyDescent="0.3">
      <c r="A1" s="14" t="s">
        <v>72</v>
      </c>
      <c r="B1" s="14">
        <v>1</v>
      </c>
      <c r="C1" s="14">
        <v>1</v>
      </c>
      <c r="D1" s="14">
        <v>1</v>
      </c>
      <c r="E1" s="14">
        <v>1</v>
      </c>
      <c r="F1" s="14">
        <v>1</v>
      </c>
      <c r="G1" s="14">
        <v>1</v>
      </c>
      <c r="H1" s="14">
        <v>2</v>
      </c>
      <c r="I1" s="14">
        <v>2</v>
      </c>
      <c r="J1" s="14">
        <v>2</v>
      </c>
      <c r="K1" s="14">
        <v>2</v>
      </c>
      <c r="L1" s="14">
        <v>2</v>
      </c>
      <c r="M1" s="14">
        <v>2</v>
      </c>
      <c r="N1" s="14">
        <v>3</v>
      </c>
      <c r="O1" s="14">
        <v>3</v>
      </c>
      <c r="P1" s="14">
        <v>3</v>
      </c>
      <c r="Q1" s="14">
        <v>3</v>
      </c>
      <c r="R1" s="14">
        <v>3</v>
      </c>
      <c r="S1" s="14">
        <v>3</v>
      </c>
      <c r="T1" s="14">
        <v>4</v>
      </c>
      <c r="U1" s="14">
        <v>4</v>
      </c>
      <c r="V1" s="14">
        <v>4</v>
      </c>
      <c r="W1" s="14">
        <v>4</v>
      </c>
      <c r="X1" s="14">
        <v>4</v>
      </c>
      <c r="Y1" s="14">
        <v>4</v>
      </c>
      <c r="Z1" s="14">
        <v>5</v>
      </c>
      <c r="AA1" s="14">
        <v>5</v>
      </c>
      <c r="AB1" s="14">
        <v>5</v>
      </c>
      <c r="AC1" s="14">
        <v>5</v>
      </c>
      <c r="AD1" s="14">
        <v>5</v>
      </c>
      <c r="AE1" s="14">
        <v>5</v>
      </c>
      <c r="AF1" s="14">
        <v>6</v>
      </c>
      <c r="AG1" s="14">
        <v>6</v>
      </c>
      <c r="AH1" s="14">
        <v>6</v>
      </c>
      <c r="AI1" s="14">
        <v>6</v>
      </c>
      <c r="AJ1" s="14">
        <v>6</v>
      </c>
      <c r="AK1" s="14">
        <v>6</v>
      </c>
    </row>
    <row r="2" spans="1:37" x14ac:dyDescent="0.3">
      <c r="A2" s="14" t="s">
        <v>73</v>
      </c>
      <c r="B2" s="14">
        <v>0</v>
      </c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0</v>
      </c>
      <c r="I2" s="14">
        <v>1</v>
      </c>
      <c r="J2" s="14">
        <v>2</v>
      </c>
      <c r="K2" s="14">
        <v>3</v>
      </c>
      <c r="L2" s="14">
        <v>4</v>
      </c>
      <c r="M2" s="14">
        <v>5</v>
      </c>
      <c r="N2" s="14">
        <v>0</v>
      </c>
      <c r="O2" s="14">
        <v>1</v>
      </c>
      <c r="P2" s="14">
        <v>2</v>
      </c>
      <c r="Q2" s="14">
        <v>3</v>
      </c>
      <c r="R2" s="14">
        <v>4</v>
      </c>
      <c r="S2" s="14">
        <v>5</v>
      </c>
      <c r="T2" s="14">
        <v>0</v>
      </c>
      <c r="U2" s="14">
        <v>1</v>
      </c>
      <c r="V2" s="14">
        <v>2</v>
      </c>
      <c r="W2" s="14">
        <v>3</v>
      </c>
      <c r="X2" s="14">
        <v>4</v>
      </c>
      <c r="Y2" s="14">
        <v>5</v>
      </c>
      <c r="Z2" s="14">
        <v>0</v>
      </c>
      <c r="AA2" s="14">
        <v>1</v>
      </c>
      <c r="AB2" s="14">
        <v>2</v>
      </c>
      <c r="AC2" s="14">
        <v>3</v>
      </c>
      <c r="AD2" s="14">
        <v>4</v>
      </c>
      <c r="AE2" s="14">
        <v>5</v>
      </c>
      <c r="AF2" s="14">
        <v>0</v>
      </c>
      <c r="AG2" s="14">
        <v>1</v>
      </c>
      <c r="AH2" s="14">
        <v>2</v>
      </c>
      <c r="AI2" s="14">
        <v>3</v>
      </c>
      <c r="AJ2" s="14">
        <v>4</v>
      </c>
      <c r="AK2" s="14">
        <v>5</v>
      </c>
    </row>
    <row r="3" spans="1:37" x14ac:dyDescent="0.3">
      <c r="A3" s="14" t="s">
        <v>74</v>
      </c>
      <c r="B3" s="14" t="s">
        <v>75</v>
      </c>
      <c r="C3" s="14" t="s">
        <v>76</v>
      </c>
      <c r="D3" s="14" t="s">
        <v>76</v>
      </c>
      <c r="E3" s="14" t="s">
        <v>76</v>
      </c>
      <c r="F3" s="14" t="s">
        <v>75</v>
      </c>
      <c r="G3" s="14" t="s">
        <v>75</v>
      </c>
      <c r="H3" s="14" t="s">
        <v>75</v>
      </c>
      <c r="I3" s="14" t="s">
        <v>76</v>
      </c>
      <c r="J3" s="14" t="s">
        <v>76</v>
      </c>
      <c r="K3" s="14" t="s">
        <v>76</v>
      </c>
      <c r="L3" s="14" t="s">
        <v>75</v>
      </c>
      <c r="M3" s="14" t="s">
        <v>75</v>
      </c>
      <c r="N3" s="14" t="s">
        <v>75</v>
      </c>
      <c r="O3" s="14" t="s">
        <v>75</v>
      </c>
      <c r="P3" s="14" t="s">
        <v>76</v>
      </c>
      <c r="Q3" s="14" t="s">
        <v>76</v>
      </c>
      <c r="R3" s="14" t="s">
        <v>76</v>
      </c>
      <c r="S3" s="14" t="s">
        <v>75</v>
      </c>
      <c r="T3" s="14" t="s">
        <v>75</v>
      </c>
      <c r="U3" s="14" t="s">
        <v>75</v>
      </c>
      <c r="V3" s="14" t="s">
        <v>76</v>
      </c>
      <c r="W3" s="14" t="s">
        <v>76</v>
      </c>
      <c r="X3" s="14" t="s">
        <v>76</v>
      </c>
      <c r="Y3" s="14" t="s">
        <v>75</v>
      </c>
      <c r="Z3" s="14" t="s">
        <v>75</v>
      </c>
      <c r="AA3" s="14" t="s">
        <v>75</v>
      </c>
      <c r="AB3" s="14" t="s">
        <v>75</v>
      </c>
      <c r="AC3" s="14" t="s">
        <v>76</v>
      </c>
      <c r="AD3" s="14" t="s">
        <v>76</v>
      </c>
      <c r="AE3" s="14" t="s">
        <v>76</v>
      </c>
      <c r="AF3" s="14" t="s">
        <v>75</v>
      </c>
      <c r="AG3" s="14" t="s">
        <v>75</v>
      </c>
      <c r="AH3" s="14" t="s">
        <v>75</v>
      </c>
      <c r="AI3" s="14" t="s">
        <v>76</v>
      </c>
      <c r="AJ3" s="14" t="s">
        <v>76</v>
      </c>
      <c r="AK3" s="14" t="s">
        <v>76</v>
      </c>
    </row>
    <row r="4" spans="1:37" x14ac:dyDescent="0.3">
      <c r="A4" s="14" t="s">
        <v>77</v>
      </c>
      <c r="B4" s="14" t="s">
        <v>75</v>
      </c>
      <c r="C4" s="14" t="s">
        <v>75</v>
      </c>
      <c r="D4" s="14" t="s">
        <v>76</v>
      </c>
      <c r="E4" s="14" t="s">
        <v>76</v>
      </c>
      <c r="F4" s="14" t="s">
        <v>76</v>
      </c>
      <c r="G4" s="14" t="s">
        <v>75</v>
      </c>
      <c r="H4" s="14" t="s">
        <v>75</v>
      </c>
      <c r="I4" s="14" t="s">
        <v>75</v>
      </c>
      <c r="J4" s="14" t="s">
        <v>75</v>
      </c>
      <c r="K4" s="14" t="s">
        <v>76</v>
      </c>
      <c r="L4" s="14" t="s">
        <v>76</v>
      </c>
      <c r="M4" s="14" t="s">
        <v>76</v>
      </c>
      <c r="N4" s="14" t="s">
        <v>75</v>
      </c>
      <c r="O4" s="14" t="s">
        <v>75</v>
      </c>
      <c r="P4" s="14" t="s">
        <v>75</v>
      </c>
      <c r="Q4" s="14" t="s">
        <v>76</v>
      </c>
      <c r="R4" s="14" t="s">
        <v>76</v>
      </c>
      <c r="S4" s="14" t="s">
        <v>76</v>
      </c>
      <c r="T4" s="14" t="s">
        <v>76</v>
      </c>
      <c r="U4" s="14" t="s">
        <v>75</v>
      </c>
      <c r="V4" s="14" t="s">
        <v>75</v>
      </c>
      <c r="W4" s="14" t="s">
        <v>75</v>
      </c>
      <c r="X4" s="14" t="s">
        <v>76</v>
      </c>
      <c r="Y4" s="14" t="s">
        <v>76</v>
      </c>
      <c r="Z4" s="14" t="s">
        <v>76</v>
      </c>
      <c r="AA4" s="14" t="s">
        <v>75</v>
      </c>
      <c r="AB4" s="14" t="s">
        <v>75</v>
      </c>
      <c r="AC4" s="14" t="s">
        <v>75</v>
      </c>
      <c r="AD4" s="14" t="s">
        <v>76</v>
      </c>
      <c r="AE4" s="14" t="s">
        <v>76</v>
      </c>
      <c r="AF4" s="14" t="s">
        <v>76</v>
      </c>
      <c r="AG4" s="14" t="s">
        <v>76</v>
      </c>
      <c r="AH4" s="14" t="s">
        <v>75</v>
      </c>
      <c r="AI4" s="14" t="s">
        <v>75</v>
      </c>
      <c r="AJ4" s="14" t="s">
        <v>75</v>
      </c>
      <c r="AK4" s="14" t="s">
        <v>76</v>
      </c>
    </row>
    <row r="5" spans="1:37" x14ac:dyDescent="0.3">
      <c r="A5" s="14" t="s">
        <v>78</v>
      </c>
      <c r="B5" s="14" t="s">
        <v>75</v>
      </c>
      <c r="C5" s="14" t="s">
        <v>75</v>
      </c>
      <c r="D5" s="14" t="s">
        <v>75</v>
      </c>
      <c r="E5" s="14" t="s">
        <v>75</v>
      </c>
      <c r="F5" s="14" t="s">
        <v>75</v>
      </c>
      <c r="G5" s="14" t="s">
        <v>75</v>
      </c>
      <c r="H5" s="14" t="s">
        <v>75</v>
      </c>
      <c r="I5" s="14" t="s">
        <v>75</v>
      </c>
      <c r="J5" s="14" t="s">
        <v>75</v>
      </c>
      <c r="K5" s="14" t="s">
        <v>75</v>
      </c>
      <c r="L5" s="14" t="s">
        <v>75</v>
      </c>
      <c r="M5" s="14" t="s">
        <v>75</v>
      </c>
      <c r="N5" s="14" t="s">
        <v>75</v>
      </c>
      <c r="O5" s="14" t="s">
        <v>75</v>
      </c>
      <c r="P5" s="14" t="s">
        <v>75</v>
      </c>
      <c r="Q5" s="14" t="s">
        <v>75</v>
      </c>
      <c r="R5" s="14" t="s">
        <v>75</v>
      </c>
      <c r="S5" s="14" t="s">
        <v>75</v>
      </c>
      <c r="T5" s="14" t="s">
        <v>75</v>
      </c>
      <c r="U5" s="14" t="s">
        <v>75</v>
      </c>
      <c r="V5" s="14" t="s">
        <v>75</v>
      </c>
      <c r="W5" s="14" t="s">
        <v>75</v>
      </c>
      <c r="X5" s="14" t="s">
        <v>75</v>
      </c>
      <c r="Y5" s="14" t="s">
        <v>75</v>
      </c>
      <c r="Z5" s="14" t="s">
        <v>75</v>
      </c>
      <c r="AA5" s="14" t="s">
        <v>75</v>
      </c>
      <c r="AB5" s="14" t="s">
        <v>75</v>
      </c>
      <c r="AC5" s="14" t="s">
        <v>75</v>
      </c>
      <c r="AD5" s="14" t="s">
        <v>75</v>
      </c>
      <c r="AE5" s="14" t="s">
        <v>75</v>
      </c>
      <c r="AF5" s="14" t="s">
        <v>75</v>
      </c>
      <c r="AG5" s="14" t="s">
        <v>75</v>
      </c>
      <c r="AH5" s="14" t="s">
        <v>75</v>
      </c>
      <c r="AI5" s="14" t="s">
        <v>75</v>
      </c>
      <c r="AJ5" s="14" t="s">
        <v>75</v>
      </c>
      <c r="AK5" s="14" t="s">
        <v>75</v>
      </c>
    </row>
    <row r="6" spans="1:37" x14ac:dyDescent="0.3">
      <c r="A6" s="14" t="s">
        <v>79</v>
      </c>
      <c r="B6" s="14" t="s">
        <v>75</v>
      </c>
      <c r="C6" s="14" t="s">
        <v>75</v>
      </c>
      <c r="D6" s="14" t="s">
        <v>75</v>
      </c>
      <c r="E6" s="14" t="s">
        <v>75</v>
      </c>
      <c r="F6" s="14" t="s">
        <v>75</v>
      </c>
      <c r="G6" s="14" t="s">
        <v>75</v>
      </c>
      <c r="H6" s="14" t="s">
        <v>75</v>
      </c>
      <c r="I6" s="14" t="s">
        <v>75</v>
      </c>
      <c r="J6" s="14" t="s">
        <v>75</v>
      </c>
      <c r="K6" s="14" t="s">
        <v>75</v>
      </c>
      <c r="L6" s="14" t="s">
        <v>75</v>
      </c>
      <c r="M6" s="14" t="s">
        <v>75</v>
      </c>
      <c r="N6" s="14" t="s">
        <v>75</v>
      </c>
      <c r="O6" s="14" t="s">
        <v>75</v>
      </c>
      <c r="P6" s="14" t="s">
        <v>75</v>
      </c>
      <c r="Q6" s="14" t="s">
        <v>75</v>
      </c>
      <c r="R6" s="14" t="s">
        <v>75</v>
      </c>
      <c r="S6" s="14" t="s">
        <v>75</v>
      </c>
      <c r="T6" s="14" t="s">
        <v>76</v>
      </c>
      <c r="U6" s="14" t="s">
        <v>76</v>
      </c>
      <c r="V6" s="14" t="s">
        <v>76</v>
      </c>
      <c r="W6" s="14" t="s">
        <v>76</v>
      </c>
      <c r="X6" s="14" t="s">
        <v>76</v>
      </c>
      <c r="Y6" s="14" t="s">
        <v>76</v>
      </c>
      <c r="Z6" s="14" t="s">
        <v>76</v>
      </c>
      <c r="AA6" s="14" t="s">
        <v>76</v>
      </c>
      <c r="AB6" s="14" t="s">
        <v>76</v>
      </c>
      <c r="AC6" s="14" t="s">
        <v>76</v>
      </c>
      <c r="AD6" s="14" t="s">
        <v>76</v>
      </c>
      <c r="AE6" s="14" t="s">
        <v>76</v>
      </c>
      <c r="AF6" s="14" t="s">
        <v>76</v>
      </c>
      <c r="AG6" s="14" t="s">
        <v>76</v>
      </c>
      <c r="AH6" s="14" t="s">
        <v>76</v>
      </c>
      <c r="AI6" s="14" t="s">
        <v>76</v>
      </c>
      <c r="AJ6" s="14" t="s">
        <v>76</v>
      </c>
      <c r="AK6" s="14" t="s">
        <v>76</v>
      </c>
    </row>
    <row r="7" spans="1:37" x14ac:dyDescent="0.3">
      <c r="A7" s="14" t="s">
        <v>80</v>
      </c>
      <c r="B7" s="14" t="s">
        <v>75</v>
      </c>
      <c r="C7" s="14" t="s">
        <v>75</v>
      </c>
      <c r="D7" s="14" t="s">
        <v>75</v>
      </c>
      <c r="E7" s="14" t="s">
        <v>76</v>
      </c>
      <c r="F7" s="14" t="s">
        <v>76</v>
      </c>
      <c r="G7" s="14" t="s">
        <v>76</v>
      </c>
      <c r="H7" s="14" t="s">
        <v>75</v>
      </c>
      <c r="I7" s="14" t="s">
        <v>75</v>
      </c>
      <c r="J7" s="14" t="s">
        <v>75</v>
      </c>
      <c r="K7" s="14" t="s">
        <v>76</v>
      </c>
      <c r="L7" s="14" t="s">
        <v>76</v>
      </c>
      <c r="M7" s="14" t="s">
        <v>76</v>
      </c>
      <c r="N7" s="14" t="s">
        <v>75</v>
      </c>
      <c r="O7" s="14" t="s">
        <v>75</v>
      </c>
      <c r="P7" s="14" t="s">
        <v>75</v>
      </c>
      <c r="Q7" s="14" t="s">
        <v>76</v>
      </c>
      <c r="R7" s="14" t="s">
        <v>76</v>
      </c>
      <c r="S7" s="14" t="s">
        <v>76</v>
      </c>
      <c r="T7" s="14" t="s">
        <v>75</v>
      </c>
      <c r="U7" s="14" t="s">
        <v>75</v>
      </c>
      <c r="V7" s="14" t="s">
        <v>75</v>
      </c>
      <c r="W7" s="14" t="s">
        <v>76</v>
      </c>
      <c r="X7" s="14" t="s">
        <v>76</v>
      </c>
      <c r="Y7" s="14" t="s">
        <v>76</v>
      </c>
      <c r="Z7" s="14" t="s">
        <v>75</v>
      </c>
      <c r="AA7" s="14" t="s">
        <v>75</v>
      </c>
      <c r="AB7" s="14" t="s">
        <v>75</v>
      </c>
      <c r="AC7" s="14" t="s">
        <v>76</v>
      </c>
      <c r="AD7" s="14" t="s">
        <v>76</v>
      </c>
      <c r="AE7" s="14" t="s">
        <v>76</v>
      </c>
      <c r="AF7" s="14" t="s">
        <v>75</v>
      </c>
      <c r="AG7" s="14" t="s">
        <v>75</v>
      </c>
      <c r="AH7" s="14" t="s">
        <v>75</v>
      </c>
      <c r="AI7" s="14" t="s">
        <v>76</v>
      </c>
      <c r="AJ7" s="14" t="s">
        <v>76</v>
      </c>
      <c r="AK7" s="14" t="s">
        <v>76</v>
      </c>
    </row>
    <row r="8" spans="1:37" x14ac:dyDescent="0.3">
      <c r="A8" s="14" t="s">
        <v>81</v>
      </c>
      <c r="B8" s="14" t="s">
        <v>75</v>
      </c>
      <c r="C8" s="14" t="s">
        <v>75</v>
      </c>
      <c r="D8" s="14" t="s">
        <v>76</v>
      </c>
      <c r="E8" s="14" t="s">
        <v>76</v>
      </c>
      <c r="F8" s="14" t="s">
        <v>76</v>
      </c>
      <c r="G8" s="14" t="s">
        <v>75</v>
      </c>
      <c r="H8" s="14" t="s">
        <v>75</v>
      </c>
      <c r="I8" s="14" t="s">
        <v>75</v>
      </c>
      <c r="J8" s="14" t="s">
        <v>76</v>
      </c>
      <c r="K8" s="14" t="s">
        <v>76</v>
      </c>
      <c r="L8" s="14" t="s">
        <v>76</v>
      </c>
      <c r="M8" s="14" t="s">
        <v>75</v>
      </c>
      <c r="N8" s="14" t="s">
        <v>75</v>
      </c>
      <c r="O8" s="14" t="s">
        <v>75</v>
      </c>
      <c r="P8" s="14" t="s">
        <v>76</v>
      </c>
      <c r="Q8" s="14" t="s">
        <v>76</v>
      </c>
      <c r="R8" s="14" t="s">
        <v>76</v>
      </c>
      <c r="S8" s="14" t="s">
        <v>75</v>
      </c>
      <c r="T8" s="14" t="s">
        <v>75</v>
      </c>
      <c r="U8" s="14" t="s">
        <v>75</v>
      </c>
      <c r="V8" s="14" t="s">
        <v>76</v>
      </c>
      <c r="W8" s="14" t="s">
        <v>76</v>
      </c>
      <c r="X8" s="14" t="s">
        <v>76</v>
      </c>
      <c r="Y8" s="14" t="s">
        <v>75</v>
      </c>
      <c r="Z8" s="14" t="s">
        <v>75</v>
      </c>
      <c r="AA8" s="14" t="s">
        <v>75</v>
      </c>
      <c r="AB8" s="14" t="s">
        <v>76</v>
      </c>
      <c r="AC8" s="14" t="s">
        <v>76</v>
      </c>
      <c r="AD8" s="14" t="s">
        <v>76</v>
      </c>
      <c r="AE8" s="14" t="s">
        <v>75</v>
      </c>
      <c r="AF8" s="14" t="s">
        <v>75</v>
      </c>
      <c r="AG8" s="14" t="s">
        <v>75</v>
      </c>
      <c r="AH8" s="14" t="s">
        <v>76</v>
      </c>
      <c r="AI8" s="14" t="s">
        <v>76</v>
      </c>
      <c r="AJ8" s="14" t="s">
        <v>76</v>
      </c>
      <c r="AK8" s="14" t="s">
        <v>75</v>
      </c>
    </row>
    <row r="9" spans="1:37" x14ac:dyDescent="0.3">
      <c r="A9" s="14" t="s">
        <v>82</v>
      </c>
      <c r="B9" s="14" t="s">
        <v>75</v>
      </c>
      <c r="C9" s="14" t="s">
        <v>76</v>
      </c>
      <c r="D9" s="14" t="s">
        <v>75</v>
      </c>
      <c r="E9" s="14" t="s">
        <v>75</v>
      </c>
      <c r="F9" s="14" t="s">
        <v>76</v>
      </c>
      <c r="G9" s="14" t="s">
        <v>75</v>
      </c>
      <c r="H9" s="14" t="s">
        <v>75</v>
      </c>
      <c r="I9" s="14" t="s">
        <v>76</v>
      </c>
      <c r="J9" s="14" t="s">
        <v>75</v>
      </c>
      <c r="K9" s="14" t="s">
        <v>75</v>
      </c>
      <c r="L9" s="14" t="s">
        <v>76</v>
      </c>
      <c r="M9" s="14" t="s">
        <v>75</v>
      </c>
      <c r="N9" s="14" t="s">
        <v>75</v>
      </c>
      <c r="O9" s="14" t="s">
        <v>75</v>
      </c>
      <c r="P9" s="14" t="s">
        <v>75</v>
      </c>
      <c r="Q9" s="14" t="s">
        <v>75</v>
      </c>
      <c r="R9" s="14" t="s">
        <v>75</v>
      </c>
      <c r="S9" s="14" t="s">
        <v>75</v>
      </c>
      <c r="T9" s="14" t="s">
        <v>75</v>
      </c>
      <c r="U9" s="14" t="s">
        <v>75</v>
      </c>
      <c r="V9" s="14" t="s">
        <v>75</v>
      </c>
      <c r="W9" s="14" t="s">
        <v>75</v>
      </c>
      <c r="X9" s="14" t="s">
        <v>75</v>
      </c>
      <c r="Y9" s="14" t="s">
        <v>75</v>
      </c>
      <c r="Z9" s="14" t="s">
        <v>75</v>
      </c>
      <c r="AA9" s="14" t="s">
        <v>75</v>
      </c>
      <c r="AB9" s="14" t="s">
        <v>76</v>
      </c>
      <c r="AC9" s="14" t="s">
        <v>75</v>
      </c>
      <c r="AD9" s="14" t="s">
        <v>75</v>
      </c>
      <c r="AE9" s="14" t="s">
        <v>76</v>
      </c>
      <c r="AF9" s="14" t="s">
        <v>75</v>
      </c>
      <c r="AG9" s="14" t="s">
        <v>75</v>
      </c>
      <c r="AH9" s="14" t="s">
        <v>76</v>
      </c>
      <c r="AI9" s="14" t="s">
        <v>75</v>
      </c>
      <c r="AJ9" s="14" t="s">
        <v>75</v>
      </c>
      <c r="AK9" s="14" t="s">
        <v>76</v>
      </c>
    </row>
    <row r="10" spans="1:37" x14ac:dyDescent="0.3">
      <c r="A10" s="14" t="s">
        <v>83</v>
      </c>
      <c r="B10" s="14" t="s">
        <v>84</v>
      </c>
      <c r="C10" s="14" t="s">
        <v>84</v>
      </c>
      <c r="D10" s="14" t="s">
        <v>85</v>
      </c>
      <c r="E10" s="14" t="s">
        <v>85</v>
      </c>
      <c r="F10" s="14" t="s">
        <v>85</v>
      </c>
      <c r="G10" s="14" t="s">
        <v>84</v>
      </c>
      <c r="H10" s="14" t="s">
        <v>84</v>
      </c>
      <c r="I10" s="14" t="s">
        <v>84</v>
      </c>
      <c r="J10" s="14" t="s">
        <v>85</v>
      </c>
      <c r="K10" s="14" t="s">
        <v>85</v>
      </c>
      <c r="L10" s="14" t="s">
        <v>85</v>
      </c>
      <c r="M10" s="14" t="s">
        <v>84</v>
      </c>
      <c r="N10" s="14" t="s">
        <v>84</v>
      </c>
      <c r="O10" s="14" t="s">
        <v>84</v>
      </c>
      <c r="P10" s="14" t="s">
        <v>85</v>
      </c>
      <c r="Q10" s="14" t="s">
        <v>85</v>
      </c>
      <c r="R10" s="14" t="s">
        <v>85</v>
      </c>
      <c r="S10" s="14" t="s">
        <v>84</v>
      </c>
      <c r="T10" s="14" t="s">
        <v>84</v>
      </c>
      <c r="U10" s="14" t="s">
        <v>84</v>
      </c>
      <c r="V10" s="14" t="s">
        <v>85</v>
      </c>
      <c r="W10" s="14" t="s">
        <v>85</v>
      </c>
      <c r="X10" s="14" t="s">
        <v>85</v>
      </c>
      <c r="Y10" s="14" t="s">
        <v>84</v>
      </c>
      <c r="Z10" s="14" t="s">
        <v>84</v>
      </c>
      <c r="AA10" s="14" t="s">
        <v>84</v>
      </c>
      <c r="AB10" s="14" t="s">
        <v>85</v>
      </c>
      <c r="AC10" s="14" t="s">
        <v>85</v>
      </c>
      <c r="AD10" s="14" t="s">
        <v>85</v>
      </c>
      <c r="AE10" s="14" t="s">
        <v>84</v>
      </c>
      <c r="AF10" s="14" t="s">
        <v>84</v>
      </c>
      <c r="AG10" s="14" t="s">
        <v>84</v>
      </c>
      <c r="AH10" s="14" t="s">
        <v>85</v>
      </c>
      <c r="AI10" s="14" t="s">
        <v>85</v>
      </c>
      <c r="AJ10" s="14" t="s">
        <v>85</v>
      </c>
      <c r="AK10" s="14" t="s">
        <v>84</v>
      </c>
    </row>
    <row r="11" spans="1:37" x14ac:dyDescent="0.3">
      <c r="A11" s="14" t="s">
        <v>72</v>
      </c>
      <c r="B11" s="14">
        <v>7</v>
      </c>
      <c r="C11" s="14">
        <v>7</v>
      </c>
      <c r="D11" s="14">
        <v>7</v>
      </c>
      <c r="E11" s="14">
        <v>7</v>
      </c>
      <c r="F11" s="14">
        <v>7</v>
      </c>
      <c r="G11" s="14">
        <v>7</v>
      </c>
      <c r="H11" s="14">
        <v>8</v>
      </c>
      <c r="I11" s="14">
        <v>8</v>
      </c>
      <c r="J11" s="14">
        <v>8</v>
      </c>
      <c r="K11" s="14">
        <v>8</v>
      </c>
      <c r="L11" s="14">
        <v>8</v>
      </c>
      <c r="M11" s="14">
        <v>8</v>
      </c>
      <c r="N11" s="14">
        <v>9</v>
      </c>
      <c r="O11" s="14">
        <v>9</v>
      </c>
      <c r="P11" s="14">
        <v>9</v>
      </c>
      <c r="Q11" s="14">
        <v>9</v>
      </c>
      <c r="R11" s="14">
        <v>9</v>
      </c>
      <c r="S11" s="14">
        <v>9</v>
      </c>
      <c r="T11" s="14">
        <v>10</v>
      </c>
      <c r="U11" s="14">
        <v>10</v>
      </c>
      <c r="V11" s="14">
        <v>10</v>
      </c>
      <c r="W11" s="14">
        <v>10</v>
      </c>
      <c r="X11" s="14">
        <v>10</v>
      </c>
      <c r="Y11" s="14">
        <v>10</v>
      </c>
      <c r="Z11" s="14">
        <v>11</v>
      </c>
      <c r="AA11" s="14">
        <v>11</v>
      </c>
      <c r="AB11" s="14">
        <v>11</v>
      </c>
      <c r="AC11" s="14">
        <v>11</v>
      </c>
      <c r="AD11" s="14">
        <v>11</v>
      </c>
      <c r="AE11" s="14">
        <v>11</v>
      </c>
      <c r="AF11" s="14">
        <v>12</v>
      </c>
      <c r="AG11" s="14">
        <v>12</v>
      </c>
      <c r="AH11" s="14">
        <v>12</v>
      </c>
      <c r="AI11" s="14">
        <v>12</v>
      </c>
      <c r="AJ11" s="14">
        <v>12</v>
      </c>
      <c r="AK11" s="14">
        <v>12</v>
      </c>
    </row>
    <row r="12" spans="1:37" x14ac:dyDescent="0.3">
      <c r="A12" s="14" t="s">
        <v>73</v>
      </c>
      <c r="B12" s="14">
        <v>0</v>
      </c>
      <c r="C12" s="14">
        <v>1</v>
      </c>
      <c r="D12" s="14">
        <v>2</v>
      </c>
      <c r="E12" s="14">
        <v>3</v>
      </c>
      <c r="F12" s="14">
        <v>4</v>
      </c>
      <c r="G12" s="14">
        <v>5</v>
      </c>
      <c r="H12" s="14">
        <v>0</v>
      </c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0</v>
      </c>
      <c r="O12" s="14">
        <v>1</v>
      </c>
      <c r="P12" s="14">
        <v>2</v>
      </c>
      <c r="Q12" s="14">
        <v>3</v>
      </c>
      <c r="R12" s="14">
        <v>4</v>
      </c>
      <c r="S12" s="14">
        <v>5</v>
      </c>
      <c r="T12" s="14">
        <v>0</v>
      </c>
      <c r="U12" s="14">
        <v>1</v>
      </c>
      <c r="V12" s="14">
        <v>2</v>
      </c>
      <c r="W12" s="14">
        <v>3</v>
      </c>
      <c r="X12" s="14">
        <v>4</v>
      </c>
      <c r="Y12" s="14">
        <v>5</v>
      </c>
      <c r="Z12" s="14">
        <v>0</v>
      </c>
      <c r="AA12" s="14">
        <v>1</v>
      </c>
      <c r="AB12" s="14">
        <v>2</v>
      </c>
      <c r="AC12" s="14">
        <v>3</v>
      </c>
      <c r="AD12" s="14">
        <v>4</v>
      </c>
      <c r="AE12" s="14">
        <v>5</v>
      </c>
      <c r="AF12" s="14">
        <v>0</v>
      </c>
      <c r="AG12" s="14">
        <v>1</v>
      </c>
      <c r="AH12" s="14">
        <v>2</v>
      </c>
      <c r="AI12" s="14">
        <v>3</v>
      </c>
      <c r="AJ12" s="14">
        <v>4</v>
      </c>
      <c r="AK12" s="14">
        <v>5</v>
      </c>
    </row>
    <row r="13" spans="1:37" x14ac:dyDescent="0.3">
      <c r="A13" s="14" t="s">
        <v>74</v>
      </c>
      <c r="B13" s="14" t="s">
        <v>76</v>
      </c>
      <c r="C13" s="14" t="s">
        <v>75</v>
      </c>
      <c r="D13" s="14" t="s">
        <v>75</v>
      </c>
      <c r="E13" s="14" t="s">
        <v>75</v>
      </c>
      <c r="F13" s="14" t="s">
        <v>76</v>
      </c>
      <c r="G13" s="14" t="s">
        <v>76</v>
      </c>
      <c r="H13" s="14" t="s">
        <v>76</v>
      </c>
      <c r="I13" s="14" t="s">
        <v>75</v>
      </c>
      <c r="J13" s="14" t="s">
        <v>75</v>
      </c>
      <c r="K13" s="14" t="s">
        <v>75</v>
      </c>
      <c r="L13" s="14" t="s">
        <v>76</v>
      </c>
      <c r="M13" s="14" t="s">
        <v>76</v>
      </c>
      <c r="N13" s="14" t="s">
        <v>76</v>
      </c>
      <c r="O13" s="14" t="s">
        <v>76</v>
      </c>
      <c r="P13" s="14" t="s">
        <v>75</v>
      </c>
      <c r="Q13" s="14" t="s">
        <v>75</v>
      </c>
      <c r="R13" s="14" t="s">
        <v>75</v>
      </c>
      <c r="S13" s="14" t="s">
        <v>76</v>
      </c>
      <c r="T13" s="14" t="s">
        <v>76</v>
      </c>
      <c r="U13" s="14" t="s">
        <v>76</v>
      </c>
      <c r="V13" s="14" t="s">
        <v>75</v>
      </c>
      <c r="W13" s="14" t="s">
        <v>75</v>
      </c>
      <c r="X13" s="14" t="s">
        <v>75</v>
      </c>
      <c r="Y13" s="14" t="s">
        <v>76</v>
      </c>
      <c r="Z13" s="14" t="s">
        <v>76</v>
      </c>
      <c r="AA13" s="14" t="s">
        <v>76</v>
      </c>
      <c r="AB13" s="14" t="s">
        <v>76</v>
      </c>
      <c r="AC13" s="14" t="s">
        <v>75</v>
      </c>
      <c r="AD13" s="14" t="s">
        <v>75</v>
      </c>
      <c r="AE13" s="14" t="s">
        <v>75</v>
      </c>
      <c r="AF13" s="14" t="s">
        <v>76</v>
      </c>
      <c r="AG13" s="14" t="s">
        <v>76</v>
      </c>
      <c r="AH13" s="14" t="s">
        <v>76</v>
      </c>
      <c r="AI13" s="14" t="s">
        <v>75</v>
      </c>
      <c r="AJ13" s="14" t="s">
        <v>75</v>
      </c>
      <c r="AK13" s="14" t="s">
        <v>75</v>
      </c>
    </row>
    <row r="14" spans="1:37" x14ac:dyDescent="0.3">
      <c r="A14" s="14" t="s">
        <v>77</v>
      </c>
      <c r="B14" s="14" t="s">
        <v>76</v>
      </c>
      <c r="C14" s="14" t="s">
        <v>76</v>
      </c>
      <c r="D14" s="14" t="s">
        <v>75</v>
      </c>
      <c r="E14" s="14" t="s">
        <v>75</v>
      </c>
      <c r="F14" s="14" t="s">
        <v>75</v>
      </c>
      <c r="G14" s="14" t="s">
        <v>76</v>
      </c>
      <c r="H14" s="14" t="s">
        <v>76</v>
      </c>
      <c r="I14" s="14" t="s">
        <v>76</v>
      </c>
      <c r="J14" s="14" t="s">
        <v>76</v>
      </c>
      <c r="K14" s="14" t="s">
        <v>75</v>
      </c>
      <c r="L14" s="14" t="s">
        <v>75</v>
      </c>
      <c r="M14" s="14" t="s">
        <v>75</v>
      </c>
      <c r="N14" s="14" t="s">
        <v>76</v>
      </c>
      <c r="O14" s="14" t="s">
        <v>76</v>
      </c>
      <c r="P14" s="14" t="s">
        <v>76</v>
      </c>
      <c r="Q14" s="14" t="s">
        <v>75</v>
      </c>
      <c r="R14" s="14" t="s">
        <v>75</v>
      </c>
      <c r="S14" s="14" t="s">
        <v>75</v>
      </c>
      <c r="T14" s="14" t="s">
        <v>75</v>
      </c>
      <c r="U14" s="14" t="s">
        <v>76</v>
      </c>
      <c r="V14" s="14" t="s">
        <v>76</v>
      </c>
      <c r="W14" s="14" t="s">
        <v>76</v>
      </c>
      <c r="X14" s="14" t="s">
        <v>75</v>
      </c>
      <c r="Y14" s="14" t="s">
        <v>75</v>
      </c>
      <c r="Z14" s="14" t="s">
        <v>75</v>
      </c>
      <c r="AA14" s="14" t="s">
        <v>76</v>
      </c>
      <c r="AB14" s="14" t="s">
        <v>76</v>
      </c>
      <c r="AC14" s="14" t="s">
        <v>76</v>
      </c>
      <c r="AD14" s="14" t="s">
        <v>75</v>
      </c>
      <c r="AE14" s="14" t="s">
        <v>75</v>
      </c>
      <c r="AF14" s="14" t="s">
        <v>75</v>
      </c>
      <c r="AG14" s="14" t="s">
        <v>75</v>
      </c>
      <c r="AH14" s="14" t="s">
        <v>76</v>
      </c>
      <c r="AI14" s="14" t="s">
        <v>76</v>
      </c>
      <c r="AJ14" s="14" t="s">
        <v>76</v>
      </c>
      <c r="AK14" s="14" t="s">
        <v>75</v>
      </c>
    </row>
    <row r="15" spans="1:37" x14ac:dyDescent="0.3">
      <c r="A15" s="14" t="s">
        <v>78</v>
      </c>
      <c r="B15" s="14" t="s">
        <v>76</v>
      </c>
      <c r="C15" s="14" t="s">
        <v>76</v>
      </c>
      <c r="D15" s="14" t="s">
        <v>76</v>
      </c>
      <c r="E15" s="14" t="s">
        <v>76</v>
      </c>
      <c r="F15" s="14" t="s">
        <v>76</v>
      </c>
      <c r="G15" s="14" t="s">
        <v>76</v>
      </c>
      <c r="H15" s="14" t="s">
        <v>76</v>
      </c>
      <c r="I15" s="14" t="s">
        <v>76</v>
      </c>
      <c r="J15" s="14" t="s">
        <v>76</v>
      </c>
      <c r="K15" s="14" t="s">
        <v>76</v>
      </c>
      <c r="L15" s="14" t="s">
        <v>76</v>
      </c>
      <c r="M15" s="14" t="s">
        <v>76</v>
      </c>
      <c r="N15" s="14" t="s">
        <v>76</v>
      </c>
      <c r="O15" s="14" t="s">
        <v>76</v>
      </c>
      <c r="P15" s="14" t="s">
        <v>76</v>
      </c>
      <c r="Q15" s="14" t="s">
        <v>76</v>
      </c>
      <c r="R15" s="14" t="s">
        <v>76</v>
      </c>
      <c r="S15" s="14" t="s">
        <v>76</v>
      </c>
      <c r="T15" s="14" t="s">
        <v>76</v>
      </c>
      <c r="U15" s="14" t="s">
        <v>76</v>
      </c>
      <c r="V15" s="14" t="s">
        <v>76</v>
      </c>
      <c r="W15" s="14" t="s">
        <v>76</v>
      </c>
      <c r="X15" s="14" t="s">
        <v>76</v>
      </c>
      <c r="Y15" s="14" t="s">
        <v>76</v>
      </c>
      <c r="Z15" s="14" t="s">
        <v>76</v>
      </c>
      <c r="AA15" s="14" t="s">
        <v>76</v>
      </c>
      <c r="AB15" s="14" t="s">
        <v>76</v>
      </c>
      <c r="AC15" s="14" t="s">
        <v>76</v>
      </c>
      <c r="AD15" s="14" t="s">
        <v>76</v>
      </c>
      <c r="AE15" s="14" t="s">
        <v>76</v>
      </c>
      <c r="AF15" s="14" t="s">
        <v>76</v>
      </c>
      <c r="AG15" s="14" t="s">
        <v>76</v>
      </c>
      <c r="AH15" s="14" t="s">
        <v>76</v>
      </c>
      <c r="AI15" s="14" t="s">
        <v>76</v>
      </c>
      <c r="AJ15" s="14" t="s">
        <v>76</v>
      </c>
      <c r="AK15" s="14" t="s">
        <v>76</v>
      </c>
    </row>
    <row r="16" spans="1:37" x14ac:dyDescent="0.3">
      <c r="A16" s="14" t="s">
        <v>79</v>
      </c>
      <c r="B16" s="14" t="s">
        <v>76</v>
      </c>
      <c r="C16" s="14" t="s">
        <v>76</v>
      </c>
      <c r="D16" s="14" t="s">
        <v>76</v>
      </c>
      <c r="E16" s="14" t="s">
        <v>76</v>
      </c>
      <c r="F16" s="14" t="s">
        <v>76</v>
      </c>
      <c r="G16" s="14" t="s">
        <v>76</v>
      </c>
      <c r="H16" s="14" t="s">
        <v>76</v>
      </c>
      <c r="I16" s="14" t="s">
        <v>76</v>
      </c>
      <c r="J16" s="14" t="s">
        <v>76</v>
      </c>
      <c r="K16" s="14" t="s">
        <v>76</v>
      </c>
      <c r="L16" s="14" t="s">
        <v>76</v>
      </c>
      <c r="M16" s="14" t="s">
        <v>76</v>
      </c>
      <c r="N16" s="14" t="s">
        <v>76</v>
      </c>
      <c r="O16" s="14" t="s">
        <v>76</v>
      </c>
      <c r="P16" s="14" t="s">
        <v>76</v>
      </c>
      <c r="Q16" s="14" t="s">
        <v>76</v>
      </c>
      <c r="R16" s="14" t="s">
        <v>76</v>
      </c>
      <c r="S16" s="14" t="s">
        <v>76</v>
      </c>
      <c r="T16" s="14" t="s">
        <v>75</v>
      </c>
      <c r="U16" s="14" t="s">
        <v>75</v>
      </c>
      <c r="V16" s="14" t="s">
        <v>75</v>
      </c>
      <c r="W16" s="14" t="s">
        <v>75</v>
      </c>
      <c r="X16" s="14" t="s">
        <v>75</v>
      </c>
      <c r="Y16" s="14" t="s">
        <v>75</v>
      </c>
      <c r="Z16" s="14" t="s">
        <v>75</v>
      </c>
      <c r="AA16" s="14" t="s">
        <v>75</v>
      </c>
      <c r="AB16" s="14" t="s">
        <v>75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75</v>
      </c>
      <c r="AH16" s="14" t="s">
        <v>75</v>
      </c>
      <c r="AI16" s="14" t="s">
        <v>75</v>
      </c>
      <c r="AJ16" s="14" t="s">
        <v>75</v>
      </c>
      <c r="AK16" s="14" t="s">
        <v>75</v>
      </c>
    </row>
    <row r="17" spans="1:37" x14ac:dyDescent="0.3">
      <c r="A17" s="14" t="s">
        <v>80</v>
      </c>
      <c r="B17" s="14" t="s">
        <v>75</v>
      </c>
      <c r="C17" s="14" t="s">
        <v>75</v>
      </c>
      <c r="D17" s="14" t="s">
        <v>75</v>
      </c>
      <c r="E17" s="14" t="s">
        <v>76</v>
      </c>
      <c r="F17" s="14" t="s">
        <v>76</v>
      </c>
      <c r="G17" s="14" t="s">
        <v>76</v>
      </c>
      <c r="H17" s="14" t="s">
        <v>75</v>
      </c>
      <c r="I17" s="14" t="s">
        <v>75</v>
      </c>
      <c r="J17" s="14" t="s">
        <v>75</v>
      </c>
      <c r="K17" s="14" t="s">
        <v>76</v>
      </c>
      <c r="L17" s="14" t="s">
        <v>76</v>
      </c>
      <c r="M17" s="14" t="s">
        <v>76</v>
      </c>
      <c r="N17" s="14" t="s">
        <v>75</v>
      </c>
      <c r="O17" s="14" t="s">
        <v>75</v>
      </c>
      <c r="P17" s="14" t="s">
        <v>75</v>
      </c>
      <c r="Q17" s="14" t="s">
        <v>76</v>
      </c>
      <c r="R17" s="14" t="s">
        <v>76</v>
      </c>
      <c r="S17" s="14" t="s">
        <v>76</v>
      </c>
      <c r="T17" s="14" t="s">
        <v>75</v>
      </c>
      <c r="U17" s="14" t="s">
        <v>75</v>
      </c>
      <c r="V17" s="14" t="s">
        <v>75</v>
      </c>
      <c r="W17" s="14" t="s">
        <v>76</v>
      </c>
      <c r="X17" s="14" t="s">
        <v>76</v>
      </c>
      <c r="Y17" s="14" t="s">
        <v>76</v>
      </c>
      <c r="Z17" s="14" t="s">
        <v>75</v>
      </c>
      <c r="AA17" s="14" t="s">
        <v>75</v>
      </c>
      <c r="AB17" s="14" t="s">
        <v>75</v>
      </c>
      <c r="AC17" s="14" t="s">
        <v>76</v>
      </c>
      <c r="AD17" s="14" t="s">
        <v>76</v>
      </c>
      <c r="AE17" s="14" t="s">
        <v>76</v>
      </c>
      <c r="AF17" s="14" t="s">
        <v>75</v>
      </c>
      <c r="AG17" s="14" t="s">
        <v>75</v>
      </c>
      <c r="AH17" s="14" t="s">
        <v>75</v>
      </c>
      <c r="AI17" s="14" t="s">
        <v>76</v>
      </c>
      <c r="AJ17" s="14" t="s">
        <v>76</v>
      </c>
      <c r="AK17" s="14" t="s">
        <v>76</v>
      </c>
    </row>
    <row r="18" spans="1:37" x14ac:dyDescent="0.3">
      <c r="A18" s="14" t="s">
        <v>81</v>
      </c>
      <c r="B18" s="14" t="s">
        <v>75</v>
      </c>
      <c r="C18" s="14" t="s">
        <v>75</v>
      </c>
      <c r="D18" s="14" t="s">
        <v>76</v>
      </c>
      <c r="E18" s="14" t="s">
        <v>76</v>
      </c>
      <c r="F18" s="14" t="s">
        <v>76</v>
      </c>
      <c r="G18" s="14" t="s">
        <v>75</v>
      </c>
      <c r="H18" s="14" t="s">
        <v>75</v>
      </c>
      <c r="I18" s="14" t="s">
        <v>75</v>
      </c>
      <c r="J18" s="14" t="s">
        <v>76</v>
      </c>
      <c r="K18" s="14" t="s">
        <v>76</v>
      </c>
      <c r="L18" s="14" t="s">
        <v>76</v>
      </c>
      <c r="M18" s="14" t="s">
        <v>75</v>
      </c>
      <c r="N18" s="14" t="s">
        <v>75</v>
      </c>
      <c r="O18" s="14" t="s">
        <v>75</v>
      </c>
      <c r="P18" s="14" t="s">
        <v>76</v>
      </c>
      <c r="Q18" s="14" t="s">
        <v>76</v>
      </c>
      <c r="R18" s="14" t="s">
        <v>76</v>
      </c>
      <c r="S18" s="14" t="s">
        <v>75</v>
      </c>
      <c r="T18" s="14" t="s">
        <v>75</v>
      </c>
      <c r="U18" s="14" t="s">
        <v>75</v>
      </c>
      <c r="V18" s="14" t="s">
        <v>76</v>
      </c>
      <c r="W18" s="14" t="s">
        <v>76</v>
      </c>
      <c r="X18" s="14" t="s">
        <v>76</v>
      </c>
      <c r="Y18" s="14" t="s">
        <v>75</v>
      </c>
      <c r="Z18" s="14" t="s">
        <v>75</v>
      </c>
      <c r="AA18" s="14" t="s">
        <v>75</v>
      </c>
      <c r="AB18" s="14" t="s">
        <v>76</v>
      </c>
      <c r="AC18" s="14" t="s">
        <v>76</v>
      </c>
      <c r="AD18" s="14" t="s">
        <v>76</v>
      </c>
      <c r="AE18" s="14" t="s">
        <v>75</v>
      </c>
      <c r="AF18" s="14" t="s">
        <v>75</v>
      </c>
      <c r="AG18" s="14" t="s">
        <v>75</v>
      </c>
      <c r="AH18" s="14" t="s">
        <v>76</v>
      </c>
      <c r="AI18" s="14" t="s">
        <v>76</v>
      </c>
      <c r="AJ18" s="14" t="s">
        <v>76</v>
      </c>
      <c r="AK18" s="14" t="s">
        <v>75</v>
      </c>
    </row>
    <row r="19" spans="1:37" x14ac:dyDescent="0.3">
      <c r="A19" s="14" t="s">
        <v>82</v>
      </c>
      <c r="B19" s="14" t="s">
        <v>76</v>
      </c>
      <c r="C19" s="14" t="s">
        <v>75</v>
      </c>
      <c r="D19" s="14" t="s">
        <v>76</v>
      </c>
      <c r="E19" s="14" t="s">
        <v>76</v>
      </c>
      <c r="F19" s="14" t="s">
        <v>75</v>
      </c>
      <c r="G19" s="14" t="s">
        <v>76</v>
      </c>
      <c r="H19" s="14" t="s">
        <v>76</v>
      </c>
      <c r="I19" s="14" t="s">
        <v>75</v>
      </c>
      <c r="J19" s="14" t="s">
        <v>76</v>
      </c>
      <c r="K19" s="14" t="s">
        <v>76</v>
      </c>
      <c r="L19" s="14" t="s">
        <v>75</v>
      </c>
      <c r="M19" s="14" t="s">
        <v>76</v>
      </c>
      <c r="N19" s="14" t="s">
        <v>76</v>
      </c>
      <c r="O19" s="14" t="s">
        <v>76</v>
      </c>
      <c r="P19" s="14" t="s">
        <v>76</v>
      </c>
      <c r="Q19" s="14" t="s">
        <v>76</v>
      </c>
      <c r="R19" s="14" t="s">
        <v>76</v>
      </c>
      <c r="S19" s="14" t="s">
        <v>76</v>
      </c>
      <c r="T19" s="14" t="s">
        <v>76</v>
      </c>
      <c r="U19" s="14" t="s">
        <v>76</v>
      </c>
      <c r="V19" s="14" t="s">
        <v>76</v>
      </c>
      <c r="W19" s="14" t="s">
        <v>76</v>
      </c>
      <c r="X19" s="14" t="s">
        <v>76</v>
      </c>
      <c r="Y19" s="14" t="s">
        <v>76</v>
      </c>
      <c r="Z19" s="14" t="s">
        <v>76</v>
      </c>
      <c r="AA19" s="14" t="s">
        <v>76</v>
      </c>
      <c r="AB19" s="14" t="s">
        <v>75</v>
      </c>
      <c r="AC19" s="14" t="s">
        <v>76</v>
      </c>
      <c r="AD19" s="14" t="s">
        <v>76</v>
      </c>
      <c r="AE19" s="14" t="s">
        <v>75</v>
      </c>
      <c r="AF19" s="14" t="s">
        <v>76</v>
      </c>
      <c r="AG19" s="14" t="s">
        <v>76</v>
      </c>
      <c r="AH19" s="14" t="s">
        <v>75</v>
      </c>
      <c r="AI19" s="14" t="s">
        <v>76</v>
      </c>
      <c r="AJ19" s="14" t="s">
        <v>76</v>
      </c>
      <c r="AK19" s="14" t="s">
        <v>75</v>
      </c>
    </row>
    <row r="20" spans="1:37" x14ac:dyDescent="0.3">
      <c r="A20" s="14" t="s">
        <v>83</v>
      </c>
      <c r="B20" s="14" t="s">
        <v>84</v>
      </c>
      <c r="C20" s="14" t="s">
        <v>84</v>
      </c>
      <c r="D20" s="14" t="s">
        <v>85</v>
      </c>
      <c r="E20" s="14" t="s">
        <v>85</v>
      </c>
      <c r="F20" s="14" t="s">
        <v>85</v>
      </c>
      <c r="G20" s="14" t="s">
        <v>84</v>
      </c>
      <c r="H20" s="14" t="s">
        <v>84</v>
      </c>
      <c r="I20" s="14" t="s">
        <v>84</v>
      </c>
      <c r="J20" s="14" t="s">
        <v>85</v>
      </c>
      <c r="K20" s="14" t="s">
        <v>85</v>
      </c>
      <c r="L20" s="14" t="s">
        <v>85</v>
      </c>
      <c r="M20" s="14" t="s">
        <v>84</v>
      </c>
      <c r="N20" s="14" t="s">
        <v>84</v>
      </c>
      <c r="O20" s="14" t="s">
        <v>84</v>
      </c>
      <c r="P20" s="14" t="s">
        <v>85</v>
      </c>
      <c r="Q20" s="14" t="s">
        <v>85</v>
      </c>
      <c r="R20" s="14" t="s">
        <v>85</v>
      </c>
      <c r="S20" s="14" t="s">
        <v>84</v>
      </c>
      <c r="T20" s="14" t="s">
        <v>84</v>
      </c>
      <c r="U20" s="14" t="s">
        <v>84</v>
      </c>
      <c r="V20" s="14" t="s">
        <v>85</v>
      </c>
      <c r="W20" s="14" t="s">
        <v>85</v>
      </c>
      <c r="X20" s="14" t="s">
        <v>85</v>
      </c>
      <c r="Y20" s="14" t="s">
        <v>84</v>
      </c>
      <c r="Z20" s="14" t="s">
        <v>84</v>
      </c>
      <c r="AA20" s="14" t="s">
        <v>84</v>
      </c>
      <c r="AB20" s="14" t="s">
        <v>85</v>
      </c>
      <c r="AC20" s="14" t="s">
        <v>85</v>
      </c>
      <c r="AD20" s="14" t="s">
        <v>85</v>
      </c>
      <c r="AE20" s="14" t="s">
        <v>84</v>
      </c>
      <c r="AF20" s="14" t="s">
        <v>84</v>
      </c>
      <c r="AG20" s="14" t="s">
        <v>84</v>
      </c>
      <c r="AH20" s="14" t="s">
        <v>85</v>
      </c>
      <c r="AI20" s="14" t="s">
        <v>85</v>
      </c>
      <c r="AJ20" s="14" t="s">
        <v>85</v>
      </c>
      <c r="AK20" s="14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244C-38B2-4B5F-9AD5-8FDC884FBE3E}">
  <dimension ref="A1:K21"/>
  <sheetViews>
    <sheetView tabSelected="1" workbookViewId="0">
      <selection activeCell="W7" sqref="W7"/>
    </sheetView>
  </sheetViews>
  <sheetFormatPr defaultRowHeight="15" x14ac:dyDescent="0.3"/>
  <cols>
    <col min="2" max="2" width="10.25" bestFit="1" customWidth="1"/>
  </cols>
  <sheetData>
    <row r="1" spans="1:11" x14ac:dyDescent="0.3">
      <c r="A1" t="s">
        <v>86</v>
      </c>
      <c r="B1">
        <v>20</v>
      </c>
      <c r="E1">
        <f>COS(RADIANS(rotZ_d))</f>
        <v>0.97029572627599647</v>
      </c>
      <c r="F1">
        <f>SIN(RADIANS(rotZ_d))</f>
        <v>0.24192189559966773</v>
      </c>
      <c r="G1">
        <v>0</v>
      </c>
      <c r="I1">
        <f>COS(RADIANS(rotZ_d))</f>
        <v>0.97029572627599647</v>
      </c>
      <c r="J1">
        <f>-SIN(RADIANS(rotZ_d))</f>
        <v>-0.24192189559966773</v>
      </c>
      <c r="K1">
        <v>0</v>
      </c>
    </row>
    <row r="2" spans="1:11" x14ac:dyDescent="0.3">
      <c r="A2" t="s">
        <v>87</v>
      </c>
      <c r="B2">
        <v>30</v>
      </c>
      <c r="E2">
        <f>-SIN(RADIANS(rotZ_d))</f>
        <v>-0.24192189559966773</v>
      </c>
      <c r="F2">
        <f>COS(RADIANS(rotZ_d))</f>
        <v>0.97029572627599647</v>
      </c>
      <c r="G2">
        <v>0</v>
      </c>
      <c r="I2">
        <f>SIN(RADIANS(rotZ_d))</f>
        <v>0.24192189559966773</v>
      </c>
      <c r="J2">
        <f>COS(RADIANS(rotZ_d))</f>
        <v>0.97029572627599647</v>
      </c>
      <c r="K2">
        <v>0</v>
      </c>
    </row>
    <row r="3" spans="1:11" x14ac:dyDescent="0.3">
      <c r="A3" t="s">
        <v>88</v>
      </c>
      <c r="B3">
        <v>30</v>
      </c>
      <c r="E3">
        <v>0</v>
      </c>
      <c r="F3">
        <v>0</v>
      </c>
      <c r="G3">
        <v>1</v>
      </c>
      <c r="I3">
        <v>0</v>
      </c>
      <c r="J3">
        <v>0</v>
      </c>
      <c r="K3">
        <v>1</v>
      </c>
    </row>
    <row r="4" spans="1:11" x14ac:dyDescent="0.3">
      <c r="A4" t="s">
        <v>89</v>
      </c>
      <c r="B4">
        <v>14</v>
      </c>
    </row>
    <row r="5" spans="1:11" x14ac:dyDescent="0.3">
      <c r="A5" t="s">
        <v>90</v>
      </c>
      <c r="B5">
        <v>30</v>
      </c>
      <c r="E5" s="9" t="s">
        <v>91</v>
      </c>
      <c r="F5" s="9"/>
      <c r="G5" s="20" t="s">
        <v>92</v>
      </c>
      <c r="H5" s="20"/>
      <c r="I5" s="21" t="s">
        <v>93</v>
      </c>
      <c r="J5" s="21"/>
    </row>
    <row r="6" spans="1:11" x14ac:dyDescent="0.3">
      <c r="A6" s="9" t="s">
        <v>94</v>
      </c>
      <c r="B6" s="9">
        <f>HE_M</f>
        <v>30</v>
      </c>
      <c r="C6" s="9">
        <v>0</v>
      </c>
      <c r="E6" s="9">
        <f>B6</f>
        <v>30</v>
      </c>
      <c r="F6" s="9">
        <f>C6</f>
        <v>0</v>
      </c>
      <c r="G6" s="20">
        <f>E6</f>
        <v>30</v>
      </c>
      <c r="H6" s="20">
        <f>F6</f>
        <v>0</v>
      </c>
      <c r="I6" s="21">
        <f>B15</f>
        <v>29.108871788279895</v>
      </c>
      <c r="J6" s="21">
        <f>C15</f>
        <v>7.2576568679900317</v>
      </c>
    </row>
    <row r="7" spans="1:11" x14ac:dyDescent="0.3">
      <c r="A7" s="9"/>
      <c r="B7" s="9">
        <f>HE_F</f>
        <v>20</v>
      </c>
      <c r="C7" s="9">
        <f>HE_S</f>
        <v>30</v>
      </c>
      <c r="E7" s="9">
        <f>E6+legL*COS(ATAN2(E6,F6))</f>
        <v>60</v>
      </c>
      <c r="F7" s="9">
        <f>F6+legL*SIN(ATAN2(E6,F6))</f>
        <v>0</v>
      </c>
      <c r="G7" s="20" cm="1">
        <f t="array" ref="G7:H7">TRANSPOSE(MMULT(rotZ2m,TRANSPOSE(E7:F7)))</f>
        <v>58.217743576559791</v>
      </c>
      <c r="H7" s="20">
        <v>-14.515313735980063</v>
      </c>
      <c r="I7" s="21" cm="1">
        <f t="array" ref="I7:J7">TRANSPOSE(MMULT(rotZ2p,TRANSPOSE(_xlfn.ANCHORARRAY(G7))))</f>
        <v>60</v>
      </c>
      <c r="J7" s="21">
        <v>0</v>
      </c>
    </row>
    <row r="8" spans="1:11" x14ac:dyDescent="0.3">
      <c r="A8" s="9"/>
      <c r="B8" s="9">
        <f>-HE_F</f>
        <v>-20</v>
      </c>
      <c r="C8" s="9">
        <f>HE_S</f>
        <v>30</v>
      </c>
      <c r="E8" s="9">
        <f>B7</f>
        <v>20</v>
      </c>
      <c r="F8" s="9">
        <f>C7</f>
        <v>30</v>
      </c>
      <c r="G8" s="20">
        <f t="shared" ref="G8:H16" si="0">E8</f>
        <v>20</v>
      </c>
      <c r="H8" s="20">
        <f t="shared" si="0"/>
        <v>30</v>
      </c>
      <c r="I8" s="21">
        <f>B16</f>
        <v>12.148257657529896</v>
      </c>
      <c r="J8" s="21">
        <f>C16</f>
        <v>33.947309700273252</v>
      </c>
    </row>
    <row r="9" spans="1:11" x14ac:dyDescent="0.3">
      <c r="A9" s="9"/>
      <c r="B9" s="9">
        <f>-HE_M</f>
        <v>-30</v>
      </c>
      <c r="C9" s="9">
        <v>0</v>
      </c>
      <c r="E9" s="9">
        <f>E8+legL*COS(ATAN2(E8,F8))</f>
        <v>36.641005886756872</v>
      </c>
      <c r="F9" s="9">
        <f>F8+legL*SIN(ATAN2(E8,F8))</f>
        <v>54.961508830135315</v>
      </c>
      <c r="G9" s="20" cm="1">
        <f t="array" ref="G9:H9">TRANSPOSE(MMULT(rotZ2m,TRANSPOSE(E9:F9)))</f>
        <v>48.84900381957803</v>
      </c>
      <c r="H9" s="20">
        <v>44.46465552675793</v>
      </c>
      <c r="I9" s="21" cm="1">
        <f t="array" ref="I9:J9">TRANSPOSE(MMULT(rotZ2p,TRANSPOSE(_xlfn.ANCHORARRAY(G9))))</f>
        <v>36.641005886756865</v>
      </c>
      <c r="J9" s="21">
        <v>54.961508830135315</v>
      </c>
    </row>
    <row r="10" spans="1:11" x14ac:dyDescent="0.3">
      <c r="A10" s="9"/>
      <c r="B10" s="9">
        <f>-HE_F</f>
        <v>-20</v>
      </c>
      <c r="C10" s="9">
        <f>-HE_S</f>
        <v>-30</v>
      </c>
      <c r="E10" s="9">
        <f>B8</f>
        <v>-20</v>
      </c>
      <c r="F10" s="9">
        <f>C8</f>
        <v>30</v>
      </c>
      <c r="G10" s="20">
        <f t="shared" ref="G10:H18" si="1">E10</f>
        <v>-20</v>
      </c>
      <c r="H10" s="20">
        <f t="shared" si="1"/>
        <v>30</v>
      </c>
      <c r="I10" s="21">
        <f>B17</f>
        <v>-26.663571393509962</v>
      </c>
      <c r="J10" s="21">
        <f>C17</f>
        <v>24.270433876286539</v>
      </c>
    </row>
    <row r="11" spans="1:11" x14ac:dyDescent="0.3">
      <c r="A11" s="9"/>
      <c r="B11" s="9">
        <f>HE_F</f>
        <v>20</v>
      </c>
      <c r="C11" s="9">
        <f>-HE_S</f>
        <v>-30</v>
      </c>
      <c r="E11" s="9">
        <f>E10+legL*COS(ATAN2(E10,F10))</f>
        <v>-36.641005886756872</v>
      </c>
      <c r="F11" s="9">
        <f>F10+legL*SIN(ATAN2(E10,F10))</f>
        <v>54.961508830135315</v>
      </c>
      <c r="G11" s="20" cm="1">
        <f t="array" ref="G11:H11">TRANSPOSE(MMULT(rotZ2m,TRANSPOSE(E11:F11)))</f>
        <v>-22.256219017169609</v>
      </c>
      <c r="H11" s="20">
        <v>62.193178728363542</v>
      </c>
      <c r="I11" s="21" cm="1">
        <f t="array" ref="I11:J11">TRANSPOSE(MMULT(rotZ2p,TRANSPOSE(_xlfn.ANCHORARRAY(G11))))</f>
        <v>-36.641005886756872</v>
      </c>
      <c r="J11" s="21">
        <v>54.961508830135315</v>
      </c>
    </row>
    <row r="12" spans="1:11" x14ac:dyDescent="0.3">
      <c r="A12" s="9"/>
      <c r="B12" s="9">
        <f>B6</f>
        <v>30</v>
      </c>
      <c r="C12" s="9">
        <f>C6</f>
        <v>0</v>
      </c>
      <c r="E12" s="9">
        <f>B9</f>
        <v>-30</v>
      </c>
      <c r="F12" s="9">
        <f>C9</f>
        <v>0</v>
      </c>
      <c r="G12" s="20">
        <f t="shared" ref="G12:H20" si="2">E12</f>
        <v>-30</v>
      </c>
      <c r="H12" s="20">
        <f t="shared" si="2"/>
        <v>0</v>
      </c>
      <c r="I12" s="21">
        <f>B18</f>
        <v>-29.108871788279895</v>
      </c>
      <c r="J12" s="21">
        <f>C18</f>
        <v>-7.2576568679900317</v>
      </c>
    </row>
    <row r="13" spans="1:11" x14ac:dyDescent="0.3">
      <c r="E13" s="9">
        <f>E12+legL*COS(ATAN2(E12,F12))</f>
        <v>-60</v>
      </c>
      <c r="F13" s="9">
        <f>F12+legL*SIN(ATAN2(E12,F12))</f>
        <v>3.67544536472586E-15</v>
      </c>
      <c r="G13" s="20" cm="1">
        <f t="array" ref="G13:H13">TRANSPOSE(MMULT(rotZ2m,TRANSPOSE(E13:F13)))</f>
        <v>-58.217743576559791</v>
      </c>
      <c r="H13" s="20">
        <v>14.515313735980067</v>
      </c>
      <c r="I13" s="21" cm="1">
        <f t="array" ref="I13:J13">TRANSPOSE(MMULT(rotZ2p,TRANSPOSE(_xlfn.ANCHORARRAY(G13))))</f>
        <v>-60.000000000000007</v>
      </c>
      <c r="J13" s="21">
        <v>3.5527136788005009E-15</v>
      </c>
    </row>
    <row r="14" spans="1:11" x14ac:dyDescent="0.3">
      <c r="E14" s="9">
        <f>B10</f>
        <v>-20</v>
      </c>
      <c r="F14" s="9">
        <f>C10</f>
        <v>-30</v>
      </c>
      <c r="G14" s="20">
        <f t="shared" ref="G14:H22" si="3">E14</f>
        <v>-20</v>
      </c>
      <c r="H14" s="20">
        <f t="shared" si="3"/>
        <v>-30</v>
      </c>
      <c r="I14" s="21">
        <f>B19</f>
        <v>-12.148257657529896</v>
      </c>
      <c r="J14" s="21">
        <f>C19</f>
        <v>-33.947309700273252</v>
      </c>
    </row>
    <row r="15" spans="1:11" x14ac:dyDescent="0.3">
      <c r="A15" s="21" t="s">
        <v>95</v>
      </c>
      <c r="B15" s="21" cm="1">
        <f t="array" ref="B15:C15">TRANSPOSE(MMULT(rotZ2p,TRANSPOSE(B6:C6)))</f>
        <v>29.108871788279895</v>
      </c>
      <c r="C15" s="21">
        <v>7.2576568679900317</v>
      </c>
      <c r="E15" s="9">
        <f>E14+legL*COS(ATAN2(E14,F14))</f>
        <v>-36.641005886756872</v>
      </c>
      <c r="F15" s="9">
        <f>F14+legL*SIN(ATAN2(E14,F14))</f>
        <v>-54.961508830135315</v>
      </c>
      <c r="G15" s="20" cm="1">
        <f t="array" ref="G15:H15">TRANSPOSE(MMULT(rotZ2m,TRANSPOSE(E15:F15)))</f>
        <v>-48.84900381957803</v>
      </c>
      <c r="H15" s="20">
        <v>-44.46465552675793</v>
      </c>
      <c r="I15" s="21" cm="1">
        <f t="array" ref="I15:J15">TRANSPOSE(MMULT(rotZ2p,TRANSPOSE(_xlfn.ANCHORARRAY(G15))))</f>
        <v>-36.641005886756865</v>
      </c>
      <c r="J15" s="21">
        <v>-54.961508830135315</v>
      </c>
    </row>
    <row r="16" spans="1:11" x14ac:dyDescent="0.3">
      <c r="A16" s="21"/>
      <c r="B16" s="21" cm="1">
        <f t="array" ref="B16:C16">TRANSPOSE(MMULT(rotZ2p,TRANSPOSE(B7:C7)))</f>
        <v>12.148257657529896</v>
      </c>
      <c r="C16" s="21">
        <v>33.947309700273252</v>
      </c>
      <c r="E16" s="9">
        <f>B11</f>
        <v>20</v>
      </c>
      <c r="F16" s="9">
        <f>C11</f>
        <v>-30</v>
      </c>
      <c r="G16" s="20">
        <f t="shared" ref="G16:H24" si="4">E16</f>
        <v>20</v>
      </c>
      <c r="H16" s="20">
        <f t="shared" si="4"/>
        <v>-30</v>
      </c>
      <c r="I16" s="21">
        <f>B20</f>
        <v>26.663571393509962</v>
      </c>
      <c r="J16" s="21">
        <f>C20</f>
        <v>-24.270433876286539</v>
      </c>
    </row>
    <row r="17" spans="1:10" x14ac:dyDescent="0.3">
      <c r="A17" s="21"/>
      <c r="B17" s="21" cm="1">
        <f t="array" ref="B17:C17">TRANSPOSE(MMULT(rotZ2p,TRANSPOSE(B8:C8)))</f>
        <v>-26.663571393509962</v>
      </c>
      <c r="C17" s="21">
        <v>24.270433876286539</v>
      </c>
      <c r="E17" s="9">
        <f>E16+legL*COS(ATAN2(E16,F16))</f>
        <v>36.641005886756872</v>
      </c>
      <c r="F17" s="9">
        <f>F16+legL*SIN(ATAN2(E16,F16))</f>
        <v>-54.961508830135315</v>
      </c>
      <c r="G17" s="20" cm="1">
        <f t="array" ref="G17:H17">TRANSPOSE(MMULT(rotZ2m,TRANSPOSE(E17:F17)))</f>
        <v>22.256219017169609</v>
      </c>
      <c r="H17" s="20">
        <v>-62.193178728363542</v>
      </c>
      <c r="I17" s="21" cm="1">
        <f t="array" ref="I17:J17">TRANSPOSE(MMULT(rotZ2p,TRANSPOSE(_xlfn.ANCHORARRAY(G17))))</f>
        <v>36.641005886756872</v>
      </c>
      <c r="J17" s="21">
        <v>-54.961508830135315</v>
      </c>
    </row>
    <row r="18" spans="1:10" x14ac:dyDescent="0.3">
      <c r="A18" s="21"/>
      <c r="B18" s="21" cm="1">
        <f t="array" ref="B18:C18">TRANSPOSE(MMULT(rotZ2p,TRANSPOSE(B9:C9)))</f>
        <v>-29.108871788279895</v>
      </c>
      <c r="C18" s="21">
        <v>-7.2576568679900317</v>
      </c>
    </row>
    <row r="19" spans="1:10" x14ac:dyDescent="0.3">
      <c r="A19" s="21"/>
      <c r="B19" s="21" cm="1">
        <f t="array" ref="B19:C19">TRANSPOSE(MMULT(rotZ2p,TRANSPOSE(B10:C10)))</f>
        <v>-12.148257657529896</v>
      </c>
      <c r="C19" s="21">
        <v>-33.947309700273252</v>
      </c>
    </row>
    <row r="20" spans="1:10" x14ac:dyDescent="0.3">
      <c r="A20" s="21"/>
      <c r="B20" s="21" cm="1">
        <f t="array" ref="B20:C20">TRANSPOSE(MMULT(rotZ2p,TRANSPOSE(B11:C11)))</f>
        <v>26.663571393509962</v>
      </c>
      <c r="C20" s="21">
        <v>-24.270433876286539</v>
      </c>
    </row>
    <row r="21" spans="1:10" x14ac:dyDescent="0.3">
      <c r="A21" s="21"/>
      <c r="B21" s="21" cm="1">
        <f t="array" ref="B21:C21">TRANSPOSE(MMULT(rotZ2p,TRANSPOSE(B12:C12)))</f>
        <v>29.108871788279895</v>
      </c>
      <c r="C21" s="21">
        <v>7.2576568679900317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pinner 1">
              <controlPr defaultSize="0" autoPict="0">
                <anchor moveWithCells="1" sizeWithCells="1">
                  <from>
                    <xdr:col>2</xdr:col>
                    <xdr:colOff>144780</xdr:colOff>
                    <xdr:row>2</xdr:row>
                    <xdr:rowOff>106680</xdr:rowOff>
                  </from>
                  <to>
                    <xdr:col>2</xdr:col>
                    <xdr:colOff>434340</xdr:colOff>
                    <xdr:row>4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26</vt:i4>
      </vt:variant>
    </vt:vector>
  </HeadingPairs>
  <TitlesOfParts>
    <vt:vector size="31" baseType="lpstr">
      <vt:lpstr>腳腳</vt:lpstr>
      <vt:lpstr>到達範圍</vt:lpstr>
      <vt:lpstr>移動方向分析1</vt:lpstr>
      <vt:lpstr>移動方向分析2</vt:lpstr>
      <vt:lpstr>旋轉</vt:lpstr>
      <vt:lpstr>a</vt:lpstr>
      <vt:lpstr>ang_sample</vt:lpstr>
      <vt:lpstr>b</vt:lpstr>
      <vt:lpstr>beta</vt:lpstr>
      <vt:lpstr>COXIA</vt:lpstr>
      <vt:lpstr>ct</vt:lpstr>
      <vt:lpstr>d</vt:lpstr>
      <vt:lpstr>e</vt:lpstr>
      <vt:lpstr>FEMUR</vt:lpstr>
      <vt:lpstr>gamma</vt:lpstr>
      <vt:lpstr>HE_F</vt:lpstr>
      <vt:lpstr>HE_M</vt:lpstr>
      <vt:lpstr>HE_S</vt:lpstr>
      <vt:lpstr>legL</vt:lpstr>
      <vt:lpstr>opa</vt:lpstr>
      <vt:lpstr>Px</vt:lpstr>
      <vt:lpstr>Pz</vt:lpstr>
      <vt:lpstr>rotZ_d</vt:lpstr>
      <vt:lpstr>rotZ2m</vt:lpstr>
      <vt:lpstr>rotZ2p</vt:lpstr>
      <vt:lpstr>theta1</vt:lpstr>
      <vt:lpstr>theta2</vt:lpstr>
      <vt:lpstr>theta3</vt:lpstr>
      <vt:lpstr>theta4</vt:lpstr>
      <vt:lpstr>theta5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ObstacleLamb</cp:lastModifiedBy>
  <cp:lastPrinted>2023-03-14T12:44:37Z</cp:lastPrinted>
  <dcterms:created xsi:type="dcterms:W3CDTF">2015-06-05T18:19:34Z</dcterms:created>
  <dcterms:modified xsi:type="dcterms:W3CDTF">2023-04-02T05:14:27Z</dcterms:modified>
</cp:coreProperties>
</file>