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earth\OneDrive\Desktop\lab practice\DL\"/>
    </mc:Choice>
  </mc:AlternateContent>
  <xr:revisionPtr revIDLastSave="0" documentId="13_ncr:1_{C9F89044-D31C-4C70-97E6-E838C742A67F}" xr6:coauthVersionLast="47" xr6:coauthVersionMax="47" xr10:uidLastSave="{00000000-0000-0000-0000-000000000000}"/>
  <bookViews>
    <workbookView xWindow="-108" yWindow="-108" windowWidth="23256" windowHeight="12456" tabRatio="748" activeTab="5" xr2:uid="{00000000-000D-0000-FFFF-FFFF00000000}"/>
  </bookViews>
  <sheets>
    <sheet name="QuestionnaireResult" sheetId="1" r:id="rId1"/>
    <sheet name="SumIF" sheetId="16" r:id="rId2"/>
    <sheet name="Sales 2016" sheetId="7" r:id="rId3"/>
    <sheet name="Sales 2017" sheetId="8" r:id="rId4"/>
    <sheet name="Sum_Sales 16-17" sheetId="9" r:id="rId5"/>
    <sheet name="VLOOKUP" sheetId="15" r:id="rId6"/>
  </sheets>
  <externalReferences>
    <externalReference r:id="rId7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CorpTax">[1]IP1!$F$155</definedName>
    <definedName name="CorpTax2">[1]IP1!$G$155</definedName>
    <definedName name="Filter" hidden="1">#REF!</definedName>
    <definedName name="function">#REF!</definedName>
    <definedName name="Mths">[1]IP2!$E$4:$AB$4</definedName>
    <definedName name="overheads">#REF!</definedName>
    <definedName name="Pattern">[1]Patterns!$A$2:$N$28</definedName>
    <definedName name="Patterns">[1]Patterns!$A$2:$A$28</definedName>
    <definedName name="ProductDetail">VLOOKUP!$A$7:$C$18</definedName>
    <definedName name="Sales_Vol">[1]IP1!#REF!</definedName>
    <definedName name="sdaf">#REF!</definedName>
    <definedName name="VAT">[1]IP1!$B$158:$B$163</definedName>
    <definedName name="VATrates">[1]IP1!$B$158:$G$163</definedName>
    <definedName name="Week3" hidden="1">#REF!</definedName>
    <definedName name="wrn.MONTHLY._.PERFORMANCE." hidden="1">{"cover2",#N/A,FALSE,"Cover";"outlook",#N/A,FALSE,"Outlook";"ep_p&amp;l",#N/A,FALSE," EP P&amp;L";"gross_profit",#N/A,FALSE,"Gross Profit";"overheads",#N/A,FALSE,"Overheads";"ep_bal_sheet",#N/A,FALSE,"EP Bal Sheet";"cap_chg",#N/A,FALSE,"Cap chg";"cash",#N/A,FALSE,"Cash";"work_cap",#N/A,FALSE,"Work Cap";"debtors",#N/A,FALSE,"Debtors";"add_info",#N/A,FALSE,"Add Info";"p&amp;l_trad",#N/A,FALSE,"P&amp;L trad";"bs_trad",#N/A,FALSE,"BS trad";"interco",#N/A,FALSE,"Interco"}</definedName>
    <definedName name="year2016">#REF!</definedName>
    <definedName name="year2017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5" l="1"/>
  <c r="C20" i="15"/>
  <c r="C21" i="15" s="1"/>
  <c r="C18" i="9"/>
  <c r="D18" i="9"/>
  <c r="E18" i="9"/>
  <c r="F18" i="9"/>
  <c r="G18" i="9"/>
  <c r="H18" i="9"/>
  <c r="I18" i="9"/>
  <c r="J18" i="9"/>
  <c r="K18" i="9"/>
  <c r="L18" i="9"/>
  <c r="M18" i="9"/>
  <c r="B18" i="9"/>
  <c r="C16" i="9"/>
  <c r="D16" i="9"/>
  <c r="E16" i="9"/>
  <c r="F16" i="9"/>
  <c r="G16" i="9"/>
  <c r="H16" i="9"/>
  <c r="I16" i="9"/>
  <c r="J16" i="9"/>
  <c r="K16" i="9"/>
  <c r="L16" i="9"/>
  <c r="M16" i="9"/>
  <c r="B16" i="9"/>
  <c r="C15" i="9"/>
  <c r="D15" i="9"/>
  <c r="E15" i="9"/>
  <c r="F15" i="9"/>
  <c r="G15" i="9"/>
  <c r="H15" i="9"/>
  <c r="I15" i="9"/>
  <c r="J15" i="9"/>
  <c r="K15" i="9"/>
  <c r="L15" i="9"/>
  <c r="M15" i="9"/>
  <c r="C14" i="9"/>
  <c r="D14" i="9"/>
  <c r="E14" i="9"/>
  <c r="F14" i="9"/>
  <c r="G14" i="9"/>
  <c r="H14" i="9"/>
  <c r="I14" i="9"/>
  <c r="J14" i="9"/>
  <c r="K14" i="9"/>
  <c r="L14" i="9"/>
  <c r="M14" i="9"/>
  <c r="C13" i="9"/>
  <c r="D13" i="9"/>
  <c r="E13" i="9"/>
  <c r="F13" i="9"/>
  <c r="G13" i="9"/>
  <c r="H13" i="9"/>
  <c r="I13" i="9"/>
  <c r="J13" i="9"/>
  <c r="K13" i="9"/>
  <c r="L13" i="9"/>
  <c r="M13" i="9"/>
  <c r="B13" i="9"/>
  <c r="B14" i="9"/>
  <c r="B15" i="9"/>
  <c r="C12" i="9"/>
  <c r="D12" i="9"/>
  <c r="E12" i="9"/>
  <c r="F12" i="9"/>
  <c r="G12" i="9"/>
  <c r="H12" i="9"/>
  <c r="I12" i="9"/>
  <c r="J12" i="9"/>
  <c r="K12" i="9"/>
  <c r="L12" i="9"/>
  <c r="M12" i="9"/>
  <c r="B12" i="9"/>
  <c r="C10" i="9"/>
  <c r="D10" i="9"/>
  <c r="E10" i="9"/>
  <c r="F10" i="9"/>
  <c r="G10" i="9"/>
  <c r="H10" i="9"/>
  <c r="I10" i="9"/>
  <c r="J10" i="9"/>
  <c r="K10" i="9"/>
  <c r="L10" i="9"/>
  <c r="M10" i="9"/>
  <c r="B10" i="9"/>
  <c r="C9" i="9"/>
  <c r="D9" i="9"/>
  <c r="E9" i="9"/>
  <c r="F9" i="9"/>
  <c r="G9" i="9"/>
  <c r="H9" i="9"/>
  <c r="I9" i="9"/>
  <c r="J9" i="9"/>
  <c r="K9" i="9"/>
  <c r="L9" i="9"/>
  <c r="M9" i="9"/>
  <c r="C8" i="9"/>
  <c r="D8" i="9"/>
  <c r="E8" i="9"/>
  <c r="F8" i="9"/>
  <c r="G8" i="9"/>
  <c r="H8" i="9"/>
  <c r="I8" i="9"/>
  <c r="J8" i="9"/>
  <c r="K8" i="9"/>
  <c r="L8" i="9"/>
  <c r="M8" i="9"/>
  <c r="C7" i="9"/>
  <c r="D7" i="9"/>
  <c r="E7" i="9"/>
  <c r="F7" i="9"/>
  <c r="G7" i="9"/>
  <c r="H7" i="9"/>
  <c r="I7" i="9"/>
  <c r="J7" i="9"/>
  <c r="K7" i="9"/>
  <c r="L7" i="9"/>
  <c r="M7" i="9"/>
  <c r="B7" i="9"/>
  <c r="B8" i="9"/>
  <c r="B9" i="9"/>
  <c r="C6" i="9"/>
  <c r="D6" i="9"/>
  <c r="E6" i="9"/>
  <c r="F6" i="9"/>
  <c r="G6" i="9"/>
  <c r="H6" i="9"/>
  <c r="I6" i="9"/>
  <c r="J6" i="9"/>
  <c r="K6" i="9"/>
  <c r="L6" i="9"/>
  <c r="M6" i="9"/>
  <c r="B6" i="9"/>
  <c r="C18" i="8"/>
  <c r="D18" i="8"/>
  <c r="E18" i="8"/>
  <c r="F18" i="8"/>
  <c r="G18" i="8"/>
  <c r="H18" i="8"/>
  <c r="I18" i="8"/>
  <c r="J18" i="8"/>
  <c r="K18" i="8"/>
  <c r="L18" i="8"/>
  <c r="M18" i="8"/>
  <c r="B18" i="8"/>
  <c r="C16" i="8"/>
  <c r="D16" i="8"/>
  <c r="E16" i="8"/>
  <c r="F16" i="8"/>
  <c r="G16" i="8"/>
  <c r="H16" i="8"/>
  <c r="I16" i="8"/>
  <c r="J16" i="8"/>
  <c r="K16" i="8"/>
  <c r="L16" i="8"/>
  <c r="M16" i="8"/>
  <c r="B16" i="8"/>
  <c r="C10" i="8"/>
  <c r="D10" i="8"/>
  <c r="E10" i="8"/>
  <c r="F10" i="8"/>
  <c r="G10" i="8"/>
  <c r="H10" i="8"/>
  <c r="I10" i="8"/>
  <c r="J10" i="8"/>
  <c r="K10" i="8"/>
  <c r="L10" i="8"/>
  <c r="M10" i="8"/>
  <c r="B10" i="8"/>
  <c r="C18" i="7"/>
  <c r="D18" i="7"/>
  <c r="E18" i="7"/>
  <c r="F18" i="7"/>
  <c r="G18" i="7"/>
  <c r="H18" i="7"/>
  <c r="I18" i="7"/>
  <c r="J18" i="7"/>
  <c r="K18" i="7"/>
  <c r="L18" i="7"/>
  <c r="M18" i="7"/>
  <c r="B18" i="7"/>
  <c r="C16" i="7"/>
  <c r="D16" i="7"/>
  <c r="E16" i="7"/>
  <c r="F16" i="7"/>
  <c r="G16" i="7"/>
  <c r="H16" i="7"/>
  <c r="I16" i="7"/>
  <c r="J16" i="7"/>
  <c r="K16" i="7"/>
  <c r="L16" i="7"/>
  <c r="M16" i="7"/>
  <c r="B16" i="7"/>
  <c r="C10" i="7"/>
  <c r="D10" i="7"/>
  <c r="E10" i="7"/>
  <c r="F10" i="7"/>
  <c r="G10" i="7"/>
  <c r="H10" i="7"/>
  <c r="I10" i="7"/>
  <c r="J10" i="7"/>
  <c r="K10" i="7"/>
  <c r="L10" i="7"/>
  <c r="M10" i="7"/>
  <c r="B10" i="7"/>
  <c r="C25" i="16" l="1"/>
  <c r="C26" i="16" s="1"/>
  <c r="E5" i="16"/>
  <c r="C37" i="16"/>
  <c r="C38" i="16"/>
  <c r="C39" i="16"/>
  <c r="C40" i="16"/>
  <c r="C41" i="16"/>
  <c r="C42" i="16"/>
  <c r="C36" i="16"/>
  <c r="C31" i="16"/>
  <c r="C30" i="16"/>
  <c r="C32" i="16"/>
  <c r="C33" i="16"/>
  <c r="C29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8" i="1"/>
  <c r="B27" i="1"/>
  <c r="B26" i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</calcChain>
</file>

<file path=xl/sharedStrings.xml><?xml version="1.0" encoding="utf-8"?>
<sst xmlns="http://schemas.openxmlformats.org/spreadsheetml/2006/main" count="189" uniqueCount="109">
  <si>
    <t xml:space="preserve">Instruction: </t>
  </si>
  <si>
    <t>Find the Minimum, Maximum and Average of each question</t>
  </si>
  <si>
    <t>Result from a survey with 20 respondents</t>
  </si>
  <si>
    <t>No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</si>
  <si>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</si>
  <si>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</si>
  <si>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</si>
  <si>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</si>
  <si>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</si>
  <si>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</si>
  <si>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</si>
  <si>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</si>
  <si>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</si>
  <si>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</si>
  <si>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</si>
  <si>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</si>
  <si>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</si>
  <si>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</si>
  <si>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</si>
  <si>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</si>
  <si>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</si>
  <si>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Minimum</t>
  </si>
  <si>
    <t>Maximum</t>
  </si>
  <si>
    <t>Average</t>
  </si>
  <si>
    <t>From the table below, use the function in red color to display the column highlight in yellow</t>
  </si>
  <si>
    <t>Sale name</t>
  </si>
  <si>
    <t>Product name</t>
  </si>
  <si>
    <t>Price</t>
  </si>
  <si>
    <t>Amount</t>
  </si>
  <si>
    <t>Total</t>
  </si>
  <si>
    <t>Somchai</t>
  </si>
  <si>
    <t>Laptop</t>
  </si>
  <si>
    <t>Somchat</t>
  </si>
  <si>
    <t>PDA Phone</t>
  </si>
  <si>
    <t>Sompong</t>
  </si>
  <si>
    <t>Backberry</t>
  </si>
  <si>
    <t>Nitiporn</t>
  </si>
  <si>
    <t>Wireless Card</t>
  </si>
  <si>
    <t>PC Computer</t>
  </si>
  <si>
    <t>Pitipong</t>
  </si>
  <si>
    <t>Saman</t>
  </si>
  <si>
    <t>Waraporn</t>
  </si>
  <si>
    <t xml:space="preserve"> </t>
  </si>
  <si>
    <t>Total Sale (Number)</t>
  </si>
  <si>
    <t>Baht</t>
  </si>
  <si>
    <r>
      <t xml:space="preserve">Use Function </t>
    </r>
    <r>
      <rPr>
        <b/>
        <sz val="14"/>
        <color rgb="FFFF0000"/>
        <rFont val="Times New Roman"/>
        <family val="1"/>
      </rPr>
      <t>"SUMPRODUCT"</t>
    </r>
    <r>
      <rPr>
        <sz val="14"/>
        <rFont val="Times New Roman"/>
        <family val="1"/>
      </rPr>
      <t xml:space="preserve"> to calculate total sale amount</t>
    </r>
  </si>
  <si>
    <t>Total Sale (Text)</t>
  </si>
  <si>
    <r>
      <t>Use Function</t>
    </r>
    <r>
      <rPr>
        <b/>
        <sz val="14"/>
        <color rgb="FFFF0000"/>
        <rFont val="Times New Roman"/>
        <family val="1"/>
      </rPr>
      <t xml:space="preserve"> "BAHTTEXT"</t>
    </r>
    <r>
      <rPr>
        <sz val="14"/>
        <rFont val="Times New Roman"/>
        <family val="1"/>
      </rPr>
      <t xml:space="preserve"> to display total sale amount as a text</t>
    </r>
  </si>
  <si>
    <t>Total Sale Product</t>
  </si>
  <si>
    <t>Total Sale Salename</t>
  </si>
  <si>
    <t>Find the value of Sales (line10), Costs (line16), and Total Profit (line18)</t>
  </si>
  <si>
    <t>Sales Value</t>
  </si>
  <si>
    <t>Rooms</t>
  </si>
  <si>
    <t>Events</t>
  </si>
  <si>
    <t>Bar</t>
  </si>
  <si>
    <t>Restaurant</t>
  </si>
  <si>
    <t>Sales</t>
  </si>
  <si>
    <t>Cost of Sales</t>
  </si>
  <si>
    <t>Costs</t>
  </si>
  <si>
    <t>Total Profits</t>
  </si>
  <si>
    <t>-  Refer the name (column A) of Sales Value and Cost of Sales from sheet "Sales 2016"</t>
  </si>
  <si>
    <t>-  Find the value of Sales (line10), Costs (line16), and Total Profit (line18)</t>
  </si>
  <si>
    <t>Cost</t>
  </si>
  <si>
    <t>-  Find the summary from two work sheets (Sales 2016 and Sales 2017) for the Sales Value (B6:M9) and the Cost of Sales (B12:B15)</t>
  </si>
  <si>
    <t>Jan 16-17</t>
  </si>
  <si>
    <t>Feb 16-17</t>
  </si>
  <si>
    <t>Mar 16-17</t>
  </si>
  <si>
    <t>Apr 16-17</t>
  </si>
  <si>
    <t>May 16-17</t>
  </si>
  <si>
    <t>Jun 16-17</t>
  </si>
  <si>
    <t>Jul 16-17</t>
  </si>
  <si>
    <t>Aug 16-17</t>
  </si>
  <si>
    <t>Sep 16-17</t>
  </si>
  <si>
    <t>Oct 16-17</t>
  </si>
  <si>
    <t>Nov 16-17</t>
  </si>
  <si>
    <t>Dec 16-17</t>
  </si>
  <si>
    <r>
      <t xml:space="preserve">Instruction: </t>
    </r>
    <r>
      <rPr>
        <sz val="14"/>
        <rFont val="Times New Roman"/>
        <family val="1"/>
      </rPr>
      <t>Use "VLOOKUP" Function to display the following items</t>
    </r>
  </si>
  <si>
    <t>1. When fill in Product ID in (C20), display the Product Name in  (C21)</t>
  </si>
  <si>
    <t>2. When fill in Product ID in (C20), display the Price in (C22)</t>
  </si>
  <si>
    <t>Product Detail</t>
  </si>
  <si>
    <t>Product ID</t>
  </si>
  <si>
    <t>Product Name</t>
  </si>
  <si>
    <t>CT-0401</t>
  </si>
  <si>
    <t>Jasmine Tea</t>
  </si>
  <si>
    <t>CT-0402</t>
  </si>
  <si>
    <t>Lychee Tea</t>
  </si>
  <si>
    <t>CT-0403</t>
  </si>
  <si>
    <t>Achan Lemonade</t>
  </si>
  <si>
    <t>DT-0501</t>
  </si>
  <si>
    <t>Milk Tea</t>
  </si>
  <si>
    <t>DT-0502</t>
  </si>
  <si>
    <t>Green Tea</t>
  </si>
  <si>
    <t>DT-0503</t>
  </si>
  <si>
    <t>Strawberry Tea</t>
  </si>
  <si>
    <t>ET-0601</t>
  </si>
  <si>
    <t>Banana Milk Tea</t>
  </si>
  <si>
    <t>ET-0602</t>
  </si>
  <si>
    <t>Apple Tea</t>
  </si>
  <si>
    <t>ET-0603</t>
  </si>
  <si>
    <t>Peach Tea</t>
  </si>
  <si>
    <t>FT-0701</t>
  </si>
  <si>
    <t>Plum Tea</t>
  </si>
  <si>
    <t>FT-0702</t>
  </si>
  <si>
    <t>Pearl Milk Tea</t>
  </si>
  <si>
    <t>FT-0703</t>
  </si>
  <si>
    <t>Melon Milk Tea</t>
  </si>
  <si>
    <t>(C20)</t>
  </si>
  <si>
    <t>(C21)</t>
  </si>
  <si>
    <t>(C22)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</si>
</sst>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#,##0_ ;[Red]\-#,##0\ "/>
    <numFmt numFmtId="166" formatCode="#,##0.00_ ;[Red]\-#,##0.00\ "/>
    <numFmt numFmtId="167" formatCode="[$-409]mmm\-yy;@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color theme="0"/>
      <name val="Times New Roman"/>
      <family val="1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4"/>
      <name val="Times New Roman"/>
      <family val="1"/>
    </font>
    <font>
      <b/>
      <sz val="14"/>
      <color theme="0"/>
      <name val="Times New Roman"/>
      <family val="1"/>
    </font>
    <font>
      <b/>
      <sz val="14"/>
      <color indexed="9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14"/>
      <color rgb="FFFFFFFF"/>
      <name val="Times New Roman"/>
      <family val="1"/>
    </font>
    <font>
      <sz val="14"/>
      <color rgb="FF000000"/>
      <name val="Times New Roman"/>
      <family val="1"/>
    </font>
    <font>
      <sz val="14"/>
      <color rgb="FFC00000"/>
      <name val="Times New Roman"/>
      <family val="1"/>
    </font>
    <font>
      <b/>
      <sz val="14"/>
      <color rgb="FFFF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91">
    <xf numFmtId="0" fontId="0" fillId="0" borderId="0" xfId="0"/>
    <xf numFmtId="0" fontId="4" fillId="0" borderId="0" xfId="0" applyFont="1"/>
    <xf numFmtId="0" fontId="5" fillId="0" borderId="0" xfId="2" applyFont="1" applyAlignment="1">
      <alignment horizontal="center"/>
    </xf>
    <xf numFmtId="0" fontId="5" fillId="0" borderId="0" xfId="2" applyFont="1"/>
    <xf numFmtId="0" fontId="6" fillId="3" borderId="0" xfId="2" applyFont="1" applyFill="1"/>
    <xf numFmtId="167" fontId="7" fillId="4" borderId="0" xfId="2" applyNumberFormat="1" applyFont="1" applyFill="1" applyAlignment="1">
      <alignment horizontal="center"/>
    </xf>
    <xf numFmtId="0" fontId="8" fillId="0" borderId="0" xfId="2" applyFont="1" applyAlignment="1">
      <alignment horizontal="center"/>
    </xf>
    <xf numFmtId="3" fontId="8" fillId="0" borderId="0" xfId="2" applyNumberFormat="1" applyFont="1"/>
    <xf numFmtId="165" fontId="8" fillId="0" borderId="0" xfId="2" applyNumberFormat="1" applyFont="1" applyAlignment="1">
      <alignment horizontal="center"/>
    </xf>
    <xf numFmtId="0" fontId="9" fillId="0" borderId="0" xfId="2" applyFont="1"/>
    <xf numFmtId="38" fontId="9" fillId="2" borderId="1" xfId="2" applyNumberFormat="1" applyFont="1" applyFill="1" applyBorder="1" applyAlignment="1">
      <alignment horizontal="center"/>
    </xf>
    <xf numFmtId="0" fontId="9" fillId="5" borderId="1" xfId="2" applyFont="1" applyFill="1" applyBorder="1"/>
    <xf numFmtId="38" fontId="9" fillId="5" borderId="1" xfId="2" applyNumberFormat="1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0" borderId="0" xfId="2" applyFont="1"/>
    <xf numFmtId="0" fontId="11" fillId="3" borderId="0" xfId="2" applyFont="1" applyFill="1"/>
    <xf numFmtId="167" fontId="12" fillId="4" borderId="0" xfId="2" applyNumberFormat="1" applyFont="1" applyFill="1" applyAlignment="1">
      <alignment horizontal="center"/>
    </xf>
    <xf numFmtId="17" fontId="12" fillId="0" borderId="0" xfId="2" applyNumberFormat="1" applyFont="1" applyAlignment="1">
      <alignment horizontal="center"/>
    </xf>
    <xf numFmtId="3" fontId="10" fillId="0" borderId="0" xfId="2" applyNumberFormat="1" applyFont="1"/>
    <xf numFmtId="165" fontId="10" fillId="0" borderId="0" xfId="2" applyNumberFormat="1" applyFont="1" applyAlignment="1">
      <alignment horizontal="center"/>
    </xf>
    <xf numFmtId="166" fontId="10" fillId="0" borderId="0" xfId="2" applyNumberFormat="1" applyFont="1" applyAlignment="1">
      <alignment horizontal="center"/>
    </xf>
    <xf numFmtId="0" fontId="4" fillId="0" borderId="0" xfId="2" applyFont="1"/>
    <xf numFmtId="38" fontId="4" fillId="2" borderId="1" xfId="2" applyNumberFormat="1" applyFont="1" applyFill="1" applyBorder="1" applyAlignment="1">
      <alignment horizontal="center"/>
    </xf>
    <xf numFmtId="165" fontId="4" fillId="0" borderId="0" xfId="2" applyNumberFormat="1" applyFont="1"/>
    <xf numFmtId="38" fontId="4" fillId="0" borderId="0" xfId="2" applyNumberFormat="1" applyFont="1" applyAlignment="1">
      <alignment horizontal="center"/>
    </xf>
    <xf numFmtId="0" fontId="4" fillId="11" borderId="1" xfId="2" applyFont="1" applyFill="1" applyBorder="1"/>
    <xf numFmtId="38" fontId="4" fillId="11" borderId="1" xfId="2" applyNumberFormat="1" applyFont="1" applyFill="1" applyBorder="1" applyAlignment="1">
      <alignment horizontal="center"/>
    </xf>
    <xf numFmtId="0" fontId="10" fillId="0" borderId="0" xfId="2" quotePrefix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11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4" fillId="9" borderId="0" xfId="0" applyFont="1" applyFill="1"/>
    <xf numFmtId="0" fontId="10" fillId="9" borderId="0" xfId="0" applyFont="1" applyFill="1"/>
    <xf numFmtId="0" fontId="10" fillId="0" borderId="0" xfId="0" applyFont="1"/>
    <xf numFmtId="0" fontId="15" fillId="9" borderId="0" xfId="0" applyFont="1" applyFill="1"/>
    <xf numFmtId="0" fontId="18" fillId="7" borderId="1" xfId="0" applyFont="1" applyFill="1" applyBorder="1" applyAlignment="1">
      <alignment horizontal="center"/>
    </xf>
    <xf numFmtId="164" fontId="18" fillId="7" borderId="1" xfId="1" applyNumberFormat="1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8" borderId="1" xfId="0" applyFont="1" applyFill="1" applyBorder="1"/>
    <xf numFmtId="164" fontId="19" fillId="8" borderId="1" xfId="1" applyNumberFormat="1" applyFont="1" applyFill="1" applyBorder="1"/>
    <xf numFmtId="164" fontId="15" fillId="9" borderId="0" xfId="1" applyNumberFormat="1" applyFont="1" applyFill="1"/>
    <xf numFmtId="164" fontId="15" fillId="6" borderId="4" xfId="1" applyNumberFormat="1" applyFont="1" applyFill="1" applyBorder="1" applyAlignment="1">
      <alignment horizontal="center"/>
    </xf>
    <xf numFmtId="0" fontId="20" fillId="9" borderId="0" xfId="0" applyFont="1" applyFill="1"/>
    <xf numFmtId="164" fontId="15" fillId="0" borderId="5" xfId="1" applyNumberFormat="1" applyFont="1" applyBorder="1" applyAlignment="1">
      <alignment horizontal="center" vertical="center"/>
    </xf>
    <xf numFmtId="164" fontId="15" fillId="0" borderId="3" xfId="1" applyNumberFormat="1" applyFont="1" applyBorder="1" applyAlignment="1">
      <alignment horizontal="center" vertical="center"/>
    </xf>
    <xf numFmtId="0" fontId="16" fillId="13" borderId="1" xfId="0" applyFont="1" applyFill="1" applyBorder="1" applyAlignment="1">
      <alignment horizontal="center"/>
    </xf>
    <xf numFmtId="0" fontId="10" fillId="0" borderId="1" xfId="0" applyFont="1" applyBorder="1"/>
    <xf numFmtId="43" fontId="10" fillId="0" borderId="1" xfId="1" applyFont="1" applyBorder="1"/>
    <xf numFmtId="0" fontId="10" fillId="0" borderId="7" xfId="0" applyFont="1" applyBorder="1"/>
    <xf numFmtId="0" fontId="16" fillId="10" borderId="1" xfId="0" applyFont="1" applyFill="1" applyBorder="1" applyAlignment="1">
      <alignment horizontal="center"/>
    </xf>
    <xf numFmtId="43" fontId="10" fillId="10" borderId="1" xfId="1" applyFont="1" applyFill="1" applyBorder="1"/>
    <xf numFmtId="0" fontId="10" fillId="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43" fontId="10" fillId="0" borderId="0" xfId="0" applyNumberFormat="1" applyFont="1"/>
    <xf numFmtId="0" fontId="10" fillId="15" borderId="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43" fontId="16" fillId="10" borderId="0" xfId="1" applyFont="1" applyFill="1" applyAlignment="1">
      <alignment horizontal="center"/>
    </xf>
    <xf numFmtId="0" fontId="16" fillId="14" borderId="6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6" fillId="14" borderId="8" xfId="0" applyFont="1" applyFill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43" fontId="10" fillId="10" borderId="11" xfId="1" applyFont="1" applyFill="1" applyBorder="1" applyAlignment="1"/>
    <xf numFmtId="43" fontId="10" fillId="10" borderId="12" xfId="1" applyFont="1" applyFill="1" applyBorder="1" applyAlignment="1"/>
    <xf numFmtId="0" fontId="10" fillId="0" borderId="17" xfId="0" applyFont="1" applyBorder="1"/>
    <xf numFmtId="0" fontId="10" fillId="0" borderId="18" xfId="0" applyFont="1" applyBorder="1"/>
    <xf numFmtId="0" fontId="10" fillId="0" borderId="13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19" xfId="0" applyFont="1" applyBorder="1"/>
    <xf numFmtId="0" fontId="10" fillId="0" borderId="20" xfId="0" applyFont="1" applyBorder="1"/>
    <xf numFmtId="43" fontId="10" fillId="10" borderId="0" xfId="1" applyFont="1" applyFill="1" applyAlignment="1">
      <alignment horizontal="left"/>
    </xf>
    <xf numFmtId="0" fontId="10" fillId="0" borderId="1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6" fillId="12" borderId="6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2" borderId="8" xfId="0" applyFont="1" applyFill="1" applyBorder="1" applyAlignment="1">
      <alignment horizontal="center"/>
    </xf>
    <xf numFmtId="0" fontId="10" fillId="0" borderId="16" xfId="0" applyFont="1" applyBorder="1"/>
    <xf numFmtId="0" fontId="10" fillId="0" borderId="11" xfId="0" applyFont="1" applyBorder="1"/>
    <xf numFmtId="0" fontId="16" fillId="9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right"/>
    </xf>
  </cellXfs>
  <cellStyles count="4">
    <cellStyle name="Comma" xfId="1" builtinId="3"/>
    <cellStyle name="Normal" xfId="0" builtinId="0"/>
    <cellStyle name="Normal 2" xfId="2" xr:uid="{00000000-0005-0000-0000-000002000000}"/>
    <cellStyle name="Normal 3" xfId="3" xr:uid="{00000000-0005-0000-0000-000003000000}"/>
  </cellStyles>
  <dxfs count="7">
    <dxf>
      <fill>
        <patternFill patternType="solid">
          <fgColor rgb="FF31869B"/>
          <bgColor rgb="FF31869B"/>
        </patternFill>
      </fill>
    </dxf>
    <dxf>
      <fill>
        <patternFill patternType="solid">
          <fgColor rgb="FF31869B"/>
          <bgColor rgb="FF31869B"/>
        </patternFill>
      </fill>
    </dxf>
    <dxf>
      <font>
        <b/>
        <color rgb="FFFFFFFF"/>
      </font>
      <fill>
        <patternFill patternType="solid">
          <fgColor rgb="FF31869B"/>
          <bgColor rgb="FF31869B"/>
        </patternFill>
      </fill>
      <border>
        <left style="medium">
          <color rgb="FFFFFFFF"/>
        </left>
      </border>
    </dxf>
    <dxf>
      <font>
        <b/>
        <color rgb="FFFFFFFF"/>
      </font>
      <fill>
        <patternFill patternType="solid">
          <fgColor rgb="FF31869B"/>
          <bgColor rgb="FF31869B"/>
        </patternFill>
      </fill>
      <border>
        <right style="medium">
          <color rgb="FFFFFFFF"/>
        </right>
      </border>
    </dxf>
    <dxf>
      <font>
        <b/>
        <color rgb="FFFFFFFF"/>
      </font>
      <fill>
        <patternFill patternType="solid">
          <fgColor rgb="FF215967"/>
          <bgColor rgb="FF215967"/>
        </patternFill>
      </fill>
      <border>
        <top style="medium">
          <color rgb="FFFFFFFF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bottom style="medium">
          <color rgb="FFFFFFFF"/>
        </bottom>
      </border>
    </dxf>
    <dxf>
      <font>
        <color rgb="FFFFFFFF"/>
      </font>
      <fill>
        <patternFill patternType="solid">
          <fgColor rgb="FF4BACC6"/>
          <bgColor rgb="FF4BACC6"/>
        </patternFill>
      </fill>
    </dxf>
  </dxfs>
  <tableStyles count="2" defaultTableStyle="TableStyleMedium2" defaultPivotStyle="PivotStyleLight16">
    <tableStyle name="Invisible" pivot="0" table="0" count="0" xr9:uid="{F69A0629-BE2E-4A6E-A250-049176569DB4}"/>
    <tableStyle name="TableStyleDark6 2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SumIF!$A$28:$A$33</c15:sqref>
                  </c15:fullRef>
                </c:ext>
              </c:extLst>
              <c:f>SumIF!$A$29:$A$33</c:f>
              <c:strCache>
                <c:ptCount val="5"/>
                <c:pt idx="0">
                  <c:v>Laptop</c:v>
                </c:pt>
                <c:pt idx="1">
                  <c:v>PDA Phone</c:v>
                </c:pt>
                <c:pt idx="2">
                  <c:v>Backberry</c:v>
                </c:pt>
                <c:pt idx="3">
                  <c:v>Wireless Card</c:v>
                </c:pt>
                <c:pt idx="4">
                  <c:v>PC Computer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SumIF!$B$28:$B$33</c15:sqref>
                  </c15:fullRef>
                </c:ext>
              </c:extLst>
              <c:f>SumIF!$B$29:$B$33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C5A-4F6E-96B0-0B617FB2342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SumIF!$A$28:$A$33</c15:sqref>
                  </c15:fullRef>
                </c:ext>
              </c:extLst>
              <c:f>SumIF!$A$29:$A$33</c:f>
              <c:strCache>
                <c:ptCount val="5"/>
                <c:pt idx="0">
                  <c:v>Laptop</c:v>
                </c:pt>
                <c:pt idx="1">
                  <c:v>PDA Phone</c:v>
                </c:pt>
                <c:pt idx="2">
                  <c:v>Backberry</c:v>
                </c:pt>
                <c:pt idx="3">
                  <c:v>Wireless Card</c:v>
                </c:pt>
                <c:pt idx="4">
                  <c:v>PC Computer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SumIF!$C$28:$C$33</c15:sqref>
                  </c15:fullRef>
                </c:ext>
              </c:extLst>
              <c:f>SumIF!$C$29:$C$33</c:f>
              <c:numCache>
                <c:formatCode>_(* #,##0.00_);_(* \(#,##0.00\);_(* "-"??_);_(@_)</c:formatCode>
                <c:ptCount val="5"/>
                <c:pt idx="0">
                  <c:v>18126850</c:v>
                </c:pt>
                <c:pt idx="1">
                  <c:v>24114855</c:v>
                </c:pt>
                <c:pt idx="2">
                  <c:v>87882325</c:v>
                </c:pt>
                <c:pt idx="3">
                  <c:v>5327441</c:v>
                </c:pt>
                <c:pt idx="4">
                  <c:v>13543435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A-4F6E-96B0-0B617FB2342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SumIF!$A$28:$A$33</c15:sqref>
                  </c15:fullRef>
                </c:ext>
              </c:extLst>
              <c:f>SumIF!$A$29:$A$33</c:f>
              <c:strCache>
                <c:ptCount val="5"/>
                <c:pt idx="0">
                  <c:v>Laptop</c:v>
                </c:pt>
                <c:pt idx="1">
                  <c:v>PDA Phone</c:v>
                </c:pt>
                <c:pt idx="2">
                  <c:v>Backberry</c:v>
                </c:pt>
                <c:pt idx="3">
                  <c:v>Wireless Card</c:v>
                </c:pt>
                <c:pt idx="4">
                  <c:v>PC Computer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SumIF!$D$28:$D$33</c15:sqref>
                  </c15:fullRef>
                </c:ext>
              </c:extLst>
              <c:f>SumIF!$D$29:$D$33</c:f>
              <c:numCache>
                <c:formatCode>_(* #,##0.00_);_(* \(#,##0.00\);_(* "-"??_);_(@_)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C5A-4F6E-96B0-0B617FB2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84311104"/>
        <c:axId val="1784337984"/>
      </c:barChart>
      <c:catAx>
        <c:axId val="178431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37984"/>
        <c:crosses val="autoZero"/>
        <c:auto val="1"/>
        <c:lblAlgn val="ctr"/>
        <c:lblOffset val="100"/>
        <c:noMultiLvlLbl val="0"/>
      </c:catAx>
      <c:valAx>
        <c:axId val="178433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1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 Salename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SumIF!$A$35:$A$42</c15:sqref>
                  </c15:fullRef>
                </c:ext>
              </c:extLst>
              <c:f>SumIF!$A$36:$A$42</c:f>
              <c:strCache>
                <c:ptCount val="7"/>
                <c:pt idx="0">
                  <c:v>Somchai</c:v>
                </c:pt>
                <c:pt idx="1">
                  <c:v>Somchat</c:v>
                </c:pt>
                <c:pt idx="2">
                  <c:v>Sompong</c:v>
                </c:pt>
                <c:pt idx="3">
                  <c:v>Nitiporn</c:v>
                </c:pt>
                <c:pt idx="4">
                  <c:v>Pitipong</c:v>
                </c:pt>
                <c:pt idx="5">
                  <c:v>Saman</c:v>
                </c:pt>
                <c:pt idx="6">
                  <c:v>Waraporn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SumIF!$B$35:$B$42</c15:sqref>
                  </c15:fullRef>
                </c:ext>
              </c:extLst>
              <c:f>SumIF!$B$36:$B$42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77A6-4421-B409-DBCEE24A410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SumIF!$A$35:$A$42</c15:sqref>
                  </c15:fullRef>
                </c:ext>
              </c:extLst>
              <c:f>SumIF!$A$36:$A$42</c:f>
              <c:strCache>
                <c:ptCount val="7"/>
                <c:pt idx="0">
                  <c:v>Somchai</c:v>
                </c:pt>
                <c:pt idx="1">
                  <c:v>Somchat</c:v>
                </c:pt>
                <c:pt idx="2">
                  <c:v>Sompong</c:v>
                </c:pt>
                <c:pt idx="3">
                  <c:v>Nitiporn</c:v>
                </c:pt>
                <c:pt idx="4">
                  <c:v>Pitipong</c:v>
                </c:pt>
                <c:pt idx="5">
                  <c:v>Saman</c:v>
                </c:pt>
                <c:pt idx="6">
                  <c:v>Waraporn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SumIF!$C$35:$C$42</c15:sqref>
                  </c15:fullRef>
                </c:ext>
              </c:extLst>
              <c:f>SumIF!$C$36:$C$42</c:f>
              <c:numCache>
                <c:formatCode>_(* #,##0.00_);_(* \(#,##0.00\);_(* "-"??_);_(@_)</c:formatCode>
                <c:ptCount val="7"/>
                <c:pt idx="0">
                  <c:v>3193731</c:v>
                </c:pt>
                <c:pt idx="1">
                  <c:v>11626870</c:v>
                </c:pt>
                <c:pt idx="2">
                  <c:v>26021865</c:v>
                </c:pt>
                <c:pt idx="3">
                  <c:v>5323020</c:v>
                </c:pt>
                <c:pt idx="4">
                  <c:v>22717800</c:v>
                </c:pt>
                <c:pt idx="5">
                  <c:v>67609270</c:v>
                </c:pt>
                <c:pt idx="6">
                  <c:v>12502350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6-4421-B409-DBCEE24A4108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SumIF!$A$35:$A$42</c15:sqref>
                  </c15:fullRef>
                </c:ext>
              </c:extLst>
              <c:f>SumIF!$A$36:$A$42</c:f>
              <c:strCache>
                <c:ptCount val="7"/>
                <c:pt idx="0">
                  <c:v>Somchai</c:v>
                </c:pt>
                <c:pt idx="1">
                  <c:v>Somchat</c:v>
                </c:pt>
                <c:pt idx="2">
                  <c:v>Sompong</c:v>
                </c:pt>
                <c:pt idx="3">
                  <c:v>Nitiporn</c:v>
                </c:pt>
                <c:pt idx="4">
                  <c:v>Pitipong</c:v>
                </c:pt>
                <c:pt idx="5">
                  <c:v>Saman</c:v>
                </c:pt>
                <c:pt idx="6">
                  <c:v>Waraporn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SumIF!$D$35:$D$42</c15:sqref>
                  </c15:fullRef>
                </c:ext>
              </c:extLst>
              <c:f>SumIF!$D$36:$D$42</c:f>
              <c:numCache>
                <c:formatCode>_(* #,##0.00_);_(* \(#,##0.00\);_(* "-"??_);_(@_)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7A6-4421-B409-DBCEE24A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84326464"/>
        <c:axId val="1784314944"/>
      </c:barChart>
      <c:catAx>
        <c:axId val="178432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14944"/>
        <c:crosses val="autoZero"/>
        <c:auto val="1"/>
        <c:lblAlgn val="ctr"/>
        <c:lblOffset val="100"/>
        <c:noMultiLvlLbl val="0"/>
      </c:catAx>
      <c:valAx>
        <c:axId val="178431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38100</xdr:rowOff>
    </xdr:from>
    <xdr:to>
      <xdr:col>6</xdr:col>
      <xdr:colOff>133350</xdr:colOff>
      <xdr:row>22</xdr:row>
      <xdr:rowOff>180975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307330" y="1066800"/>
          <a:ext cx="601980" cy="590359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287572</xdr:colOff>
      <xdr:row>11</xdr:row>
      <xdr:rowOff>202012</xdr:rowOff>
    </xdr:from>
    <xdr:to>
      <xdr:col>9</xdr:col>
      <xdr:colOff>382822</xdr:colOff>
      <xdr:row>15</xdr:row>
      <xdr:rowOff>49613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8384650" y="2753055"/>
          <a:ext cx="2063198" cy="7752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Multiply cells together by referencing each cell t</a:t>
          </a:r>
          <a:r>
            <a:rPr lang="en-US" sz="110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o find the total amount.</a:t>
          </a:r>
          <a:endParaRPr lang="en-US" sz="1100" baseline="0">
            <a:solidFill>
              <a:schemeClr val="tx1"/>
            </a:solidFill>
            <a:latin typeface="Leelawadee" pitchFamily="34" charset="-34"/>
            <a:cs typeface="Leelawadee" pitchFamily="34" charset="-34"/>
          </a:endParaRPr>
        </a:p>
        <a:p>
          <a:r>
            <a:rPr lang="en-US" sz="1100" b="1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Ex. =</a:t>
          </a: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A1*B1</a:t>
          </a:r>
          <a:endParaRPr lang="en-US" sz="1100">
            <a:solidFill>
              <a:schemeClr val="tx1"/>
            </a:solidFill>
            <a:latin typeface="Leelawadee" pitchFamily="34" charset="-34"/>
            <a:cs typeface="Leelawadee" pitchFamily="34" charset="-34"/>
          </a:endParaRPr>
        </a:p>
      </xdr:txBody>
    </xdr:sp>
    <xdr:clientData/>
  </xdr:twoCellAnchor>
  <xdr:twoCellAnchor>
    <xdr:from>
      <xdr:col>5</xdr:col>
      <xdr:colOff>19050</xdr:colOff>
      <xdr:row>28</xdr:row>
      <xdr:rowOff>19050</xdr:rowOff>
    </xdr:from>
    <xdr:to>
      <xdr:col>5</xdr:col>
      <xdr:colOff>552450</xdr:colOff>
      <xdr:row>32</xdr:row>
      <xdr:rowOff>161925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5193030" y="8728710"/>
          <a:ext cx="533400" cy="142303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600075</xdr:colOff>
      <xdr:row>28</xdr:row>
      <xdr:rowOff>47624</xdr:rowOff>
    </xdr:from>
    <xdr:to>
      <xdr:col>10</xdr:col>
      <xdr:colOff>9525</xdr:colOff>
      <xdr:row>32</xdr:row>
      <xdr:rowOff>114299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774055" y="8757284"/>
          <a:ext cx="2419350" cy="1346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Find</a:t>
          </a:r>
          <a:r>
            <a:rPr lang="en-US" sz="1100" baseline="0"/>
            <a:t> the sum of each product sales using the Function </a:t>
          </a:r>
          <a:r>
            <a:rPr lang="en-US" sz="1100" b="1" baseline="0">
              <a:solidFill>
                <a:srgbClr val="FF0000"/>
              </a:solidFill>
            </a:rPr>
            <a:t>"SUMIF"</a:t>
          </a:r>
          <a:r>
            <a:rPr lang="en-US" sz="1100" baseline="0"/>
            <a:t> and display a bar graph to compare sales of each product.</a:t>
          </a:r>
          <a:endParaRPr lang="en-US" sz="1100"/>
        </a:p>
      </xdr:txBody>
    </xdr:sp>
    <xdr:clientData/>
  </xdr:twoCellAnchor>
  <xdr:twoCellAnchor>
    <xdr:from>
      <xdr:col>5</xdr:col>
      <xdr:colOff>47625</xdr:colOff>
      <xdr:row>35</xdr:row>
      <xdr:rowOff>38100</xdr:rowOff>
    </xdr:from>
    <xdr:to>
      <xdr:col>5</xdr:col>
      <xdr:colOff>581025</xdr:colOff>
      <xdr:row>41</xdr:row>
      <xdr:rowOff>142875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221605" y="10988040"/>
          <a:ext cx="533400" cy="2025015"/>
        </a:xfrm>
        <a:prstGeom prst="rightBrac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19050</xdr:colOff>
      <xdr:row>36</xdr:row>
      <xdr:rowOff>57149</xdr:rowOff>
    </xdr:from>
    <xdr:to>
      <xdr:col>10</xdr:col>
      <xdr:colOff>38100</xdr:colOff>
      <xdr:row>40</xdr:row>
      <xdr:rowOff>123824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795010" y="11327129"/>
          <a:ext cx="2426970" cy="13468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Find the sum of</a:t>
          </a:r>
          <a:r>
            <a:rPr lang="en-US" sz="1100" baseline="0"/>
            <a:t> each Sale Person using </a:t>
          </a:r>
          <a:r>
            <a:rPr lang="en-US" sz="1100"/>
            <a:t>the </a:t>
          </a:r>
          <a:r>
            <a:rPr lang="en-US" sz="1100" baseline="0"/>
            <a:t>Function </a:t>
          </a:r>
          <a:r>
            <a:rPr lang="en-US" sz="1100" b="1" baseline="0">
              <a:solidFill>
                <a:srgbClr val="FF0000"/>
              </a:solidFill>
            </a:rPr>
            <a:t>"SUMIF" </a:t>
          </a:r>
          <a:r>
            <a:rPr lang="en-US" sz="1100" baseline="0"/>
            <a:t>and display a bar graph to compare sales of each person.</a:t>
          </a:r>
          <a:endParaRPr lang="en-US" sz="1100"/>
        </a:p>
      </xdr:txBody>
    </xdr:sp>
    <xdr:clientData/>
  </xdr:twoCellAnchor>
  <xdr:twoCellAnchor>
    <xdr:from>
      <xdr:col>2</xdr:col>
      <xdr:colOff>1059814</xdr:colOff>
      <xdr:row>44</xdr:row>
      <xdr:rowOff>225424</xdr:rowOff>
    </xdr:from>
    <xdr:to>
      <xdr:col>5</xdr:col>
      <xdr:colOff>129539</xdr:colOff>
      <xdr:row>60</xdr:row>
      <xdr:rowOff>190500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3063874" y="10283824"/>
          <a:ext cx="2536825" cy="3622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>
              <a:solidFill>
                <a:srgbClr val="00B0F0"/>
              </a:solidFill>
              <a:latin typeface="Leelawadee" pitchFamily="34" charset="-34"/>
              <a:cs typeface="Leelawadee" pitchFamily="34" charset="-34"/>
            </a:rPr>
            <a:t>Function</a:t>
          </a: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 "</a:t>
          </a:r>
          <a:r>
            <a:rPr lang="en-US" sz="1100" baseline="0">
              <a:solidFill>
                <a:schemeClr val="accent2"/>
              </a:solidFill>
              <a:latin typeface="Leelawadee" pitchFamily="34" charset="-34"/>
              <a:cs typeface="Leelawadee" pitchFamily="34" charset="-34"/>
            </a:rPr>
            <a:t>SUMIF</a:t>
          </a: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"</a:t>
          </a:r>
        </a:p>
        <a:p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is use to find the sum from a set of data that have a specific criteria/condition</a:t>
          </a:r>
        </a:p>
        <a:p>
          <a:b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</a:b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How to use: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=SUMIF(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range,criteria,sum_range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b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▪range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: is the range of cells you want evaluated.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▪criteria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: is the condition or criteria in the form of a number, expression, or text that defines which cells will be added.</a:t>
          </a: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▪sum_range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: are the actual cells to sum. If omitted, the cells in range are used.</a:t>
          </a:r>
          <a:b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EX)</a:t>
          </a:r>
          <a:r>
            <a:rPr lang="en-US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IF you want to know total sales of Iphone, you can use the function SUMIF as folllow: </a:t>
          </a:r>
        </a:p>
        <a:p>
          <a:br>
            <a:rPr lang="en-US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baseline="0">
              <a:solidFill>
                <a:schemeClr val="accent3"/>
              </a:solidFill>
              <a:latin typeface="+mn-lt"/>
              <a:ea typeface="+mn-ea"/>
              <a:cs typeface="+mn-cs"/>
            </a:rPr>
            <a:t>=SUMIF(A2:A6,"Iphone",D2:D6)</a:t>
          </a:r>
          <a:endParaRPr lang="en-US" sz="1100" baseline="0">
            <a:solidFill>
              <a:schemeClr val="accent3"/>
            </a:solidFill>
            <a:latin typeface="Leelawadee" pitchFamily="34" charset="-34"/>
            <a:cs typeface="Leelawadee" pitchFamily="34" charset="-34"/>
          </a:endParaRPr>
        </a:p>
        <a:p>
          <a:endParaRPr lang="en-US" sz="1100">
            <a:solidFill>
              <a:schemeClr val="tx1"/>
            </a:solidFill>
            <a:latin typeface="Leelawadee" pitchFamily="34" charset="-34"/>
            <a:cs typeface="Leelawadee" pitchFamily="34" charset="-34"/>
          </a:endParaRPr>
        </a:p>
      </xdr:txBody>
    </xdr:sp>
    <xdr:clientData/>
  </xdr:twoCellAnchor>
  <xdr:twoCellAnchor editAs="oneCell">
    <xdr:from>
      <xdr:col>0</xdr:col>
      <xdr:colOff>0</xdr:colOff>
      <xdr:row>53</xdr:row>
      <xdr:rowOff>187960</xdr:rowOff>
    </xdr:from>
    <xdr:to>
      <xdr:col>2</xdr:col>
      <xdr:colOff>679085</xdr:colOff>
      <xdr:row>62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303760"/>
          <a:ext cx="2683145" cy="1877060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45</xdr:row>
      <xdr:rowOff>5080</xdr:rowOff>
    </xdr:from>
    <xdr:to>
      <xdr:col>2</xdr:col>
      <xdr:colOff>583565</xdr:colOff>
      <xdr:row>53</xdr:row>
      <xdr:rowOff>106680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12700" y="10292080"/>
          <a:ext cx="2574925" cy="193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aseline="0">
              <a:solidFill>
                <a:srgbClr val="00B0F0"/>
              </a:solidFill>
              <a:latin typeface="Leelawadee" pitchFamily="34" charset="-34"/>
              <a:cs typeface="Leelawadee" pitchFamily="34" charset="-34"/>
            </a:rPr>
            <a:t>Function</a:t>
          </a: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 "</a:t>
          </a:r>
          <a:r>
            <a:rPr lang="en-US" sz="1100" baseline="0">
              <a:solidFill>
                <a:schemeClr val="accent2"/>
              </a:solidFill>
              <a:latin typeface="Leelawadee" pitchFamily="34" charset="-34"/>
              <a:cs typeface="Leelawadee" pitchFamily="34" charset="-34"/>
            </a:rPr>
            <a:t>SUMPRODUCT</a:t>
          </a: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"</a:t>
          </a:r>
        </a:p>
        <a:p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is use to find the sum of multiplying 2 sets of data </a:t>
          </a:r>
          <a:b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</a:br>
          <a:b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</a:b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How to use: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=SUMPRODUCT(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array1,array2,array3,...arrayn</a:t>
          </a:r>
          <a: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br>
            <a:rPr lang="en-US" sz="1100" b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 sz="1100" b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▪array1,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array2, array3,...arrayn means sets of data 1,2,3..n</a:t>
          </a:r>
          <a:b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endParaRPr lang="en-US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EX) If you want to find the sum of Price x Amount, you can use </a:t>
          </a:r>
          <a:r>
            <a:rPr lang="en-US" sz="1100" baseline="0">
              <a:solidFill>
                <a:srgbClr val="00B0F0"/>
              </a:solidFill>
              <a:latin typeface="Leelawadee" pitchFamily="34" charset="-34"/>
              <a:cs typeface="Leelawadee" pitchFamily="34" charset="-34"/>
            </a:rPr>
            <a:t>Function</a:t>
          </a: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 "</a:t>
          </a:r>
          <a:r>
            <a:rPr lang="en-US" sz="1100" baseline="0">
              <a:solidFill>
                <a:schemeClr val="accent2"/>
              </a:solidFill>
              <a:latin typeface="Leelawadee" pitchFamily="34" charset="-34"/>
              <a:cs typeface="Leelawadee" pitchFamily="34" charset="-34"/>
            </a:rPr>
            <a:t>SUMPRODUCT</a:t>
          </a:r>
          <a:r>
            <a:rPr lang="en-US" sz="1100" baseline="0">
              <a:solidFill>
                <a:schemeClr val="tx1"/>
              </a:solidFill>
              <a:latin typeface="Leelawadee" pitchFamily="34" charset="-34"/>
              <a:cs typeface="Leelawadee" pitchFamily="34" charset="-34"/>
            </a:rPr>
            <a:t>" to calculate it.</a:t>
          </a:r>
        </a:p>
        <a:p>
          <a:br>
            <a:rPr lang="en-US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</a:br>
          <a:r>
            <a:rPr lang="en-US" sz="1100" b="0" baseline="0">
              <a:solidFill>
                <a:schemeClr val="accent3"/>
              </a:solidFill>
              <a:latin typeface="+mn-lt"/>
              <a:ea typeface="+mn-ea"/>
              <a:cs typeface="+mn-cs"/>
            </a:rPr>
            <a:t>=SUMPRODUCT(B2:B6,C2:C6)</a:t>
          </a:r>
          <a:endParaRPr lang="en-US" sz="1100" baseline="0">
            <a:solidFill>
              <a:schemeClr val="accent3"/>
            </a:solidFill>
            <a:latin typeface="Leelawadee" pitchFamily="34" charset="-34"/>
            <a:cs typeface="Leelawadee" pitchFamily="34" charset="-34"/>
          </a:endParaRPr>
        </a:p>
      </xdr:txBody>
    </xdr:sp>
    <xdr:clientData/>
  </xdr:twoCellAnchor>
  <xdr:twoCellAnchor>
    <xdr:from>
      <xdr:col>5</xdr:col>
      <xdr:colOff>451556</xdr:colOff>
      <xdr:row>26</xdr:row>
      <xdr:rowOff>175919</xdr:rowOff>
    </xdr:from>
    <xdr:to>
      <xdr:col>10</xdr:col>
      <xdr:colOff>489185</xdr:colOff>
      <xdr:row>34</xdr:row>
      <xdr:rowOff>150519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2DB9BC-93E4-315F-B1AA-01BFA8FB4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28221</xdr:colOff>
      <xdr:row>35</xdr:row>
      <xdr:rowOff>119473</xdr:rowOff>
    </xdr:from>
    <xdr:to>
      <xdr:col>12</xdr:col>
      <xdr:colOff>404517</xdr:colOff>
      <xdr:row>49</xdr:row>
      <xdr:rowOff>65852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F5D7B33-4DE7-E083-6838-BCEE8026F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22991</xdr:colOff>
      <xdr:row>57</xdr:row>
      <xdr:rowOff>150945</xdr:rowOff>
    </xdr:from>
    <xdr:to>
      <xdr:col>9</xdr:col>
      <xdr:colOff>625779</xdr:colOff>
      <xdr:row>77</xdr:row>
      <xdr:rowOff>54192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543" y="10267152"/>
          <a:ext cx="8339082" cy="36256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607060</xdr:colOff>
      <xdr:row>4</xdr:row>
      <xdr:rowOff>226060</xdr:rowOff>
    </xdr:from>
    <xdr:to>
      <xdr:col>14</xdr:col>
      <xdr:colOff>368300</xdr:colOff>
      <xdr:row>21</xdr:row>
      <xdr:rowOff>152400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ChangeArrowheads="1"/>
        </xdr:cNvSpPr>
      </xdr:nvSpPr>
      <xdr:spPr bwMode="auto">
        <a:xfrm>
          <a:off x="5361940" y="1140460"/>
          <a:ext cx="5857240" cy="3835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Looks for a value in the leftmost column of a table, and then returns a value in the same row from a column you specify. By default, the table must be sorted in an ascending order.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Syntax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VLOOKUP(lookup_value,table_array,col_index_num,range_lookup)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▪ </a:t>
          </a: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lookup_value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: is the value to be found in the first column of the table, and can be a value, a reference, or a text string. (Ex. D5)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▪ </a:t>
          </a: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table_array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: is a table of text, numbers, or logical values, in which data is retrieved. Table_array can be a reference to a range or a range name. (Ex. A1:C19)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▪ </a:t>
          </a: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col_index_num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: is the column number in table_array from which the matching value should be returned. The first column of values in the table is column 1.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Calibri"/>
            <a:cs typeface="Times New Roman" panose="02020603050405020304" pitchFamily="18" charset="0"/>
          </a:endParaRP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▪ </a:t>
          </a: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range_lookup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t>: is a logical value: to find the closest match in the first column (sorted in ascending order) = TRUE or omitted; find an exact match = FALSE.</a:t>
          </a:r>
          <a:endParaRPr lang="th-TH" sz="1200" b="0" i="0" u="none" strike="noStrike" baseline="0">
            <a:solidFill>
              <a:srgbClr val="000000"/>
            </a:solidFill>
            <a:latin typeface="Times New Roman" panose="02020603050405020304" pitchFamily="18" charset="0"/>
            <a:ea typeface="Calibri"/>
            <a:cs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praewaa/Downloads/Mac/Home/Downloads/Hotel_Financial_Model_2013_Complete_V6-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1"/>
      <sheetName val="IP2"/>
      <sheetName val="Pattern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opLeftCell="A21" zoomScale="85" zoomScaleNormal="85" zoomScalePageLayoutView="110" workbookViewId="0">
      <selection activeCell="B28" sqref="B28:R28"/>
    </sheetView>
  </sheetViews>
  <sheetFormatPr defaultColWidth="8.77734375" defaultRowHeight="18"/>
  <cols>
    <col min="1" max="1" width="20.21875" style="31" customWidth="1"/>
    <col min="2" max="18" width="8.77734375" style="31" customWidth="1"/>
    <col min="19" max="19" width="11.44140625" style="31" customWidth="1"/>
    <col min="20" max="20" width="16.44140625" style="31" customWidth="1"/>
    <col min="21" max="37" width="8.77734375" style="31"/>
    <col min="38" max="38" width="11" style="31" bestFit="1" customWidth="1"/>
    <col min="39" max="16384" width="8.77734375" style="31"/>
  </cols>
  <sheetData>
    <row r="1" spans="1:20">
      <c r="A1" s="34" t="s">
        <v>0</v>
      </c>
      <c r="T1" s="33"/>
    </row>
    <row r="2" spans="1:20" ht="23.25" customHeight="1">
      <c r="A2" s="40" t="s">
        <v>1</v>
      </c>
    </row>
    <row r="4" spans="1:20">
      <c r="A4" s="65" t="s">
        <v>2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20">
      <c r="A5" s="35" t="s">
        <v>3</v>
      </c>
      <c r="B5" s="38" t="s">
        <v>4</v>
      </c>
      <c r="C5" s="38" t="s">
        <v>5</v>
      </c>
      <c r="D5" s="38" t="s">
        <v>6</v>
      </c>
      <c r="E5" s="38" t="s">
        <v>7</v>
      </c>
      <c r="F5" s="38" t="s">
        <v>8</v>
      </c>
      <c r="G5" s="38" t="s">
        <v>9</v>
      </c>
      <c r="H5" s="38" t="s">
        <v>10</v>
      </c>
      <c r="I5" s="38" t="s">
        <v>11</v>
      </c>
      <c r="J5" s="38" t="s">
        <v>12</v>
      </c>
      <c r="K5" s="38" t="s">
        <v>13</v>
      </c>
      <c r="L5" s="38" t="s">
        <v>14</v>
      </c>
      <c r="M5" s="38" t="s">
        <v>15</v>
      </c>
      <c r="N5" s="38" t="s">
        <v>16</v>
      </c>
      <c r="O5" s="38" t="s">
        <v>17</v>
      </c>
      <c r="P5" s="38" t="s">
        <v>18</v>
      </c>
      <c r="Q5" s="38" t="s">
        <v>19</v>
      </c>
      <c r="R5" s="38" t="s">
        <v>20</v>
      </c>
    </row>
    <row r="6" spans="1:20">
      <c r="A6" s="33">
        <v>1</v>
      </c>
      <c r="B6" s="31">
        <v>4</v>
      </c>
      <c r="C6" s="31">
        <v>3</v>
      </c>
      <c r="D6" s="31">
        <v>5</v>
      </c>
      <c r="E6" s="31">
        <v>2</v>
      </c>
      <c r="F6" s="31">
        <v>4</v>
      </c>
      <c r="G6" s="31">
        <v>2</v>
      </c>
      <c r="H6" s="31">
        <v>3</v>
      </c>
      <c r="I6" s="31">
        <v>4</v>
      </c>
      <c r="J6" s="31">
        <v>3</v>
      </c>
      <c r="K6" s="31">
        <v>2</v>
      </c>
      <c r="L6" s="31">
        <v>1</v>
      </c>
      <c r="M6" s="31">
        <v>5</v>
      </c>
      <c r="N6" s="31">
        <v>3</v>
      </c>
      <c r="O6" s="31">
        <v>4</v>
      </c>
      <c r="P6" s="31">
        <v>2</v>
      </c>
      <c r="Q6" s="31">
        <v>1</v>
      </c>
      <c r="R6" s="31">
        <v>2</v>
      </c>
    </row>
    <row r="7" spans="1:20">
      <c r="A7" s="33">
        <v>2</v>
      </c>
      <c r="B7" s="31">
        <v>4</v>
      </c>
      <c r="C7" s="31">
        <v>4</v>
      </c>
      <c r="D7" s="31">
        <v>3</v>
      </c>
      <c r="E7" s="31">
        <v>4</v>
      </c>
      <c r="F7" s="31">
        <v>3</v>
      </c>
      <c r="G7" s="31">
        <v>4</v>
      </c>
      <c r="H7" s="31">
        <v>3</v>
      </c>
      <c r="I7" s="31">
        <v>4</v>
      </c>
      <c r="J7" s="31">
        <v>4</v>
      </c>
      <c r="K7" s="31">
        <v>3</v>
      </c>
      <c r="L7" s="31">
        <v>4</v>
      </c>
      <c r="M7" s="31">
        <v>3</v>
      </c>
      <c r="N7" s="31">
        <v>4</v>
      </c>
      <c r="O7" s="31">
        <v>3</v>
      </c>
      <c r="P7" s="31">
        <v>4</v>
      </c>
      <c r="Q7" s="31">
        <v>3</v>
      </c>
      <c r="R7" s="31">
        <v>3</v>
      </c>
    </row>
    <row r="8" spans="1:20">
      <c r="A8" s="33">
        <v>3</v>
      </c>
      <c r="B8" s="31">
        <v>5</v>
      </c>
      <c r="C8" s="31">
        <v>5</v>
      </c>
      <c r="D8" s="31">
        <v>5</v>
      </c>
      <c r="E8" s="31">
        <v>5</v>
      </c>
      <c r="F8" s="31">
        <v>5</v>
      </c>
      <c r="G8" s="31">
        <v>5</v>
      </c>
      <c r="H8" s="31">
        <v>5</v>
      </c>
      <c r="I8" s="31">
        <v>5</v>
      </c>
      <c r="J8" s="31">
        <v>5</v>
      </c>
      <c r="K8" s="31">
        <v>5</v>
      </c>
      <c r="L8" s="31">
        <v>5</v>
      </c>
      <c r="M8" s="31">
        <v>5</v>
      </c>
      <c r="N8" s="31">
        <v>5</v>
      </c>
      <c r="O8" s="31">
        <v>5</v>
      </c>
      <c r="P8" s="31">
        <v>5</v>
      </c>
      <c r="Q8" s="31">
        <v>5</v>
      </c>
      <c r="R8" s="31">
        <v>5</v>
      </c>
    </row>
    <row r="9" spans="1:20">
      <c r="A9" s="33">
        <v>4</v>
      </c>
      <c r="B9" s="31">
        <v>4</v>
      </c>
      <c r="C9" s="31">
        <v>4</v>
      </c>
      <c r="D9" s="31">
        <v>2</v>
      </c>
      <c r="E9" s="31">
        <v>4</v>
      </c>
      <c r="F9" s="31">
        <v>2</v>
      </c>
      <c r="G9" s="31">
        <v>4</v>
      </c>
      <c r="H9" s="31">
        <v>2</v>
      </c>
      <c r="I9" s="31">
        <v>4</v>
      </c>
      <c r="J9" s="31">
        <v>4</v>
      </c>
      <c r="K9" s="31">
        <v>2</v>
      </c>
      <c r="L9" s="31">
        <v>4</v>
      </c>
      <c r="M9" s="31">
        <v>2</v>
      </c>
      <c r="N9" s="31">
        <v>4</v>
      </c>
      <c r="O9" s="31">
        <v>2</v>
      </c>
      <c r="P9" s="31">
        <v>4</v>
      </c>
      <c r="Q9" s="31">
        <v>2</v>
      </c>
      <c r="R9" s="31">
        <v>2</v>
      </c>
    </row>
    <row r="10" spans="1:20">
      <c r="A10" s="33">
        <v>5</v>
      </c>
      <c r="B10" s="31">
        <v>4</v>
      </c>
      <c r="C10" s="31">
        <v>4</v>
      </c>
      <c r="D10" s="31">
        <v>3</v>
      </c>
      <c r="E10" s="31">
        <v>4</v>
      </c>
      <c r="F10" s="31">
        <v>3</v>
      </c>
      <c r="G10" s="31">
        <v>4</v>
      </c>
      <c r="H10" s="31">
        <v>3</v>
      </c>
      <c r="I10" s="31">
        <v>4</v>
      </c>
      <c r="J10" s="31">
        <v>4</v>
      </c>
      <c r="K10" s="31">
        <v>3</v>
      </c>
      <c r="L10" s="31">
        <v>4</v>
      </c>
      <c r="M10" s="31">
        <v>3</v>
      </c>
      <c r="N10" s="31">
        <v>4</v>
      </c>
      <c r="O10" s="31">
        <v>3</v>
      </c>
      <c r="P10" s="31">
        <v>4</v>
      </c>
      <c r="Q10" s="31">
        <v>3</v>
      </c>
      <c r="R10" s="31">
        <v>3</v>
      </c>
    </row>
    <row r="11" spans="1:20">
      <c r="A11" s="33">
        <v>6</v>
      </c>
      <c r="B11" s="31">
        <v>4</v>
      </c>
      <c r="C11" s="31">
        <v>4</v>
      </c>
      <c r="D11" s="31">
        <v>5</v>
      </c>
      <c r="E11" s="31">
        <v>4</v>
      </c>
      <c r="F11" s="31">
        <v>5</v>
      </c>
      <c r="G11" s="31">
        <v>4</v>
      </c>
      <c r="H11" s="31">
        <v>5</v>
      </c>
      <c r="I11" s="31">
        <v>4</v>
      </c>
      <c r="J11" s="31">
        <v>4</v>
      </c>
      <c r="K11" s="31">
        <v>5</v>
      </c>
      <c r="L11" s="31">
        <v>4</v>
      </c>
      <c r="M11" s="31">
        <v>5</v>
      </c>
      <c r="N11" s="31">
        <v>4</v>
      </c>
      <c r="O11" s="31">
        <v>5</v>
      </c>
      <c r="P11" s="31">
        <v>4</v>
      </c>
      <c r="Q11" s="31">
        <v>5</v>
      </c>
      <c r="R11" s="31">
        <v>5</v>
      </c>
    </row>
    <row r="12" spans="1:20">
      <c r="A12" s="33">
        <v>7</v>
      </c>
      <c r="B12" s="31">
        <v>4</v>
      </c>
      <c r="C12" s="31">
        <v>4</v>
      </c>
      <c r="D12" s="31">
        <v>3</v>
      </c>
      <c r="E12" s="31">
        <v>4</v>
      </c>
      <c r="F12" s="31">
        <v>3</v>
      </c>
      <c r="G12" s="31">
        <v>4</v>
      </c>
      <c r="H12" s="31">
        <v>3</v>
      </c>
      <c r="I12" s="31">
        <v>4</v>
      </c>
      <c r="J12" s="31">
        <v>4</v>
      </c>
      <c r="K12" s="31">
        <v>3</v>
      </c>
      <c r="L12" s="31">
        <v>4</v>
      </c>
      <c r="M12" s="31">
        <v>3</v>
      </c>
      <c r="N12" s="31">
        <v>4</v>
      </c>
      <c r="O12" s="31">
        <v>3</v>
      </c>
      <c r="P12" s="31">
        <v>4</v>
      </c>
      <c r="Q12" s="31">
        <v>3</v>
      </c>
      <c r="R12" s="31">
        <v>3</v>
      </c>
    </row>
    <row r="13" spans="1:20">
      <c r="A13" s="33">
        <v>8</v>
      </c>
      <c r="B13" s="31">
        <v>5</v>
      </c>
      <c r="C13" s="31">
        <v>5</v>
      </c>
      <c r="D13" s="31">
        <v>4</v>
      </c>
      <c r="E13" s="31">
        <v>5</v>
      </c>
      <c r="F13" s="31">
        <v>4</v>
      </c>
      <c r="G13" s="31">
        <v>5</v>
      </c>
      <c r="H13" s="31">
        <v>4</v>
      </c>
      <c r="I13" s="31">
        <v>5</v>
      </c>
      <c r="J13" s="31">
        <v>5</v>
      </c>
      <c r="K13" s="31">
        <v>4</v>
      </c>
      <c r="L13" s="31">
        <v>5</v>
      </c>
      <c r="M13" s="31">
        <v>4</v>
      </c>
      <c r="N13" s="31">
        <v>5</v>
      </c>
      <c r="O13" s="31">
        <v>4</v>
      </c>
      <c r="P13" s="31">
        <v>5</v>
      </c>
      <c r="Q13" s="31">
        <v>4</v>
      </c>
      <c r="R13" s="31">
        <v>4</v>
      </c>
    </row>
    <row r="14" spans="1:20">
      <c r="A14" s="33">
        <v>9</v>
      </c>
      <c r="B14" s="31">
        <v>4</v>
      </c>
      <c r="C14" s="31">
        <v>4</v>
      </c>
      <c r="D14" s="31">
        <v>2</v>
      </c>
      <c r="E14" s="31">
        <v>4</v>
      </c>
      <c r="F14" s="31">
        <v>2</v>
      </c>
      <c r="G14" s="31">
        <v>4</v>
      </c>
      <c r="H14" s="31">
        <v>2</v>
      </c>
      <c r="I14" s="31">
        <v>4</v>
      </c>
      <c r="J14" s="31">
        <v>4</v>
      </c>
      <c r="K14" s="31">
        <v>2</v>
      </c>
      <c r="L14" s="31">
        <v>4</v>
      </c>
      <c r="M14" s="31">
        <v>2</v>
      </c>
      <c r="N14" s="31">
        <v>4</v>
      </c>
      <c r="O14" s="31">
        <v>2</v>
      </c>
      <c r="P14" s="31">
        <v>4</v>
      </c>
      <c r="Q14" s="31">
        <v>2</v>
      </c>
      <c r="R14" s="31">
        <v>2</v>
      </c>
    </row>
    <row r="15" spans="1:20">
      <c r="A15" s="33">
        <v>10</v>
      </c>
      <c r="B15" s="31">
        <v>4</v>
      </c>
      <c r="C15" s="31">
        <v>4</v>
      </c>
      <c r="D15" s="31">
        <v>3</v>
      </c>
      <c r="E15" s="31">
        <v>4</v>
      </c>
      <c r="F15" s="31">
        <v>3</v>
      </c>
      <c r="G15" s="31">
        <v>4</v>
      </c>
      <c r="H15" s="31">
        <v>3</v>
      </c>
      <c r="I15" s="31">
        <v>4</v>
      </c>
      <c r="J15" s="31">
        <v>4</v>
      </c>
      <c r="K15" s="31">
        <v>3</v>
      </c>
      <c r="L15" s="31">
        <v>4</v>
      </c>
      <c r="M15" s="31">
        <v>3</v>
      </c>
      <c r="N15" s="31">
        <v>4</v>
      </c>
      <c r="O15" s="31">
        <v>3</v>
      </c>
      <c r="P15" s="31">
        <v>4</v>
      </c>
      <c r="Q15" s="31">
        <v>3</v>
      </c>
      <c r="R15" s="31">
        <v>3</v>
      </c>
    </row>
    <row r="16" spans="1:20">
      <c r="A16" s="33">
        <v>11</v>
      </c>
      <c r="B16" s="31">
        <v>4</v>
      </c>
      <c r="C16" s="31">
        <v>4</v>
      </c>
      <c r="D16" s="31">
        <v>2</v>
      </c>
      <c r="E16" s="31">
        <v>4</v>
      </c>
      <c r="F16" s="31">
        <v>2</v>
      </c>
      <c r="G16" s="31">
        <v>4</v>
      </c>
      <c r="H16" s="31">
        <v>2</v>
      </c>
      <c r="I16" s="31">
        <v>4</v>
      </c>
      <c r="J16" s="31">
        <v>4</v>
      </c>
      <c r="K16" s="31">
        <v>2</v>
      </c>
      <c r="L16" s="31">
        <v>4</v>
      </c>
      <c r="M16" s="31">
        <v>2</v>
      </c>
      <c r="N16" s="31">
        <v>4</v>
      </c>
      <c r="O16" s="31">
        <v>2</v>
      </c>
      <c r="P16" s="31">
        <v>4</v>
      </c>
      <c r="Q16" s="31">
        <v>2</v>
      </c>
      <c r="R16" s="31">
        <v>2</v>
      </c>
    </row>
    <row r="17" spans="1:18">
      <c r="A17" s="33">
        <v>12</v>
      </c>
      <c r="B17" s="31">
        <v>3</v>
      </c>
      <c r="C17" s="31">
        <v>3</v>
      </c>
      <c r="D17" s="31">
        <v>3</v>
      </c>
      <c r="E17" s="31">
        <v>3</v>
      </c>
      <c r="F17" s="31">
        <v>3</v>
      </c>
      <c r="G17" s="31">
        <v>3</v>
      </c>
      <c r="H17" s="31">
        <v>3</v>
      </c>
      <c r="I17" s="31">
        <v>3</v>
      </c>
      <c r="J17" s="31">
        <v>3</v>
      </c>
      <c r="K17" s="31">
        <v>3</v>
      </c>
      <c r="L17" s="31">
        <v>3</v>
      </c>
      <c r="M17" s="31">
        <v>3</v>
      </c>
      <c r="N17" s="31">
        <v>3</v>
      </c>
      <c r="O17" s="31">
        <v>3</v>
      </c>
      <c r="P17" s="31">
        <v>3</v>
      </c>
      <c r="Q17" s="31">
        <v>3</v>
      </c>
      <c r="R17" s="31">
        <v>3</v>
      </c>
    </row>
    <row r="18" spans="1:18">
      <c r="A18" s="33">
        <v>13</v>
      </c>
      <c r="B18" s="31">
        <v>4</v>
      </c>
      <c r="C18" s="31">
        <v>4</v>
      </c>
      <c r="D18" s="31">
        <v>5</v>
      </c>
      <c r="E18" s="31">
        <v>4</v>
      </c>
      <c r="F18" s="31">
        <v>5</v>
      </c>
      <c r="G18" s="31">
        <v>4</v>
      </c>
      <c r="H18" s="31">
        <v>5</v>
      </c>
      <c r="I18" s="31">
        <v>4</v>
      </c>
      <c r="J18" s="31">
        <v>4</v>
      </c>
      <c r="K18" s="31">
        <v>5</v>
      </c>
      <c r="L18" s="31">
        <v>4</v>
      </c>
      <c r="M18" s="31">
        <v>5</v>
      </c>
      <c r="N18" s="31">
        <v>4</v>
      </c>
      <c r="O18" s="31">
        <v>5</v>
      </c>
      <c r="P18" s="31">
        <v>4</v>
      </c>
      <c r="Q18" s="31">
        <v>5</v>
      </c>
      <c r="R18" s="31">
        <v>5</v>
      </c>
    </row>
    <row r="19" spans="1:18">
      <c r="A19" s="33">
        <v>14</v>
      </c>
      <c r="B19" s="31">
        <v>4</v>
      </c>
      <c r="C19" s="31">
        <v>4</v>
      </c>
      <c r="D19" s="31">
        <v>4</v>
      </c>
      <c r="E19" s="31">
        <v>4</v>
      </c>
      <c r="F19" s="31"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1">
        <v>4</v>
      </c>
    </row>
    <row r="20" spans="1:18">
      <c r="A20" s="33">
        <v>15</v>
      </c>
      <c r="B20" s="31">
        <v>4</v>
      </c>
      <c r="C20" s="31">
        <v>4</v>
      </c>
      <c r="D20" s="31">
        <v>3</v>
      </c>
      <c r="E20" s="31">
        <v>4</v>
      </c>
      <c r="F20" s="31">
        <v>3</v>
      </c>
      <c r="G20" s="31">
        <v>4</v>
      </c>
      <c r="H20" s="31">
        <v>3</v>
      </c>
      <c r="I20" s="31">
        <v>4</v>
      </c>
      <c r="J20" s="31">
        <v>4</v>
      </c>
      <c r="K20" s="31">
        <v>3</v>
      </c>
      <c r="L20" s="31">
        <v>4</v>
      </c>
      <c r="M20" s="31">
        <v>3</v>
      </c>
      <c r="N20" s="31">
        <v>4</v>
      </c>
      <c r="O20" s="31">
        <v>3</v>
      </c>
      <c r="P20" s="31">
        <v>4</v>
      </c>
      <c r="Q20" s="31">
        <v>3</v>
      </c>
      <c r="R20" s="31">
        <v>3</v>
      </c>
    </row>
    <row r="21" spans="1:18">
      <c r="A21" s="33">
        <v>16</v>
      </c>
      <c r="B21" s="31">
        <v>4</v>
      </c>
      <c r="C21" s="31">
        <v>4</v>
      </c>
      <c r="D21" s="31">
        <v>2</v>
      </c>
      <c r="E21" s="31">
        <v>4</v>
      </c>
      <c r="F21" s="31">
        <v>2</v>
      </c>
      <c r="G21" s="31">
        <v>4</v>
      </c>
      <c r="H21" s="31">
        <v>2</v>
      </c>
      <c r="I21" s="31">
        <v>4</v>
      </c>
      <c r="J21" s="31">
        <v>4</v>
      </c>
      <c r="K21" s="31">
        <v>2</v>
      </c>
      <c r="L21" s="31">
        <v>4</v>
      </c>
      <c r="M21" s="31">
        <v>2</v>
      </c>
      <c r="N21" s="31">
        <v>4</v>
      </c>
      <c r="O21" s="31">
        <v>2</v>
      </c>
      <c r="P21" s="31">
        <v>4</v>
      </c>
      <c r="Q21" s="31">
        <v>2</v>
      </c>
      <c r="R21" s="31">
        <v>2</v>
      </c>
    </row>
    <row r="22" spans="1:18">
      <c r="A22" s="33">
        <v>17</v>
      </c>
      <c r="B22" s="31">
        <v>5</v>
      </c>
      <c r="C22" s="31">
        <v>5</v>
      </c>
      <c r="D22" s="31">
        <v>1</v>
      </c>
      <c r="E22" s="31">
        <v>5</v>
      </c>
      <c r="F22" s="31">
        <v>1</v>
      </c>
      <c r="G22" s="31">
        <v>5</v>
      </c>
      <c r="H22" s="31">
        <v>1</v>
      </c>
      <c r="I22" s="31">
        <v>5</v>
      </c>
      <c r="J22" s="31">
        <v>5</v>
      </c>
      <c r="K22" s="31">
        <v>1</v>
      </c>
      <c r="L22" s="31">
        <v>5</v>
      </c>
      <c r="M22" s="31">
        <v>1</v>
      </c>
      <c r="N22" s="31">
        <v>5</v>
      </c>
      <c r="O22" s="31">
        <v>1</v>
      </c>
      <c r="P22" s="31">
        <v>5</v>
      </c>
      <c r="Q22" s="31">
        <v>1</v>
      </c>
      <c r="R22" s="31">
        <v>1</v>
      </c>
    </row>
    <row r="23" spans="1:18">
      <c r="A23" s="33">
        <v>18</v>
      </c>
      <c r="B23" s="31">
        <v>4</v>
      </c>
      <c r="C23" s="31">
        <v>4</v>
      </c>
      <c r="D23" s="31">
        <v>3</v>
      </c>
      <c r="E23" s="31">
        <v>4</v>
      </c>
      <c r="F23" s="31">
        <v>3</v>
      </c>
      <c r="G23" s="31">
        <v>4</v>
      </c>
      <c r="H23" s="31">
        <v>3</v>
      </c>
      <c r="I23" s="31">
        <v>4</v>
      </c>
      <c r="J23" s="31">
        <v>4</v>
      </c>
      <c r="K23" s="31">
        <v>3</v>
      </c>
      <c r="L23" s="31">
        <v>4</v>
      </c>
      <c r="M23" s="31">
        <v>3</v>
      </c>
      <c r="N23" s="31">
        <v>4</v>
      </c>
      <c r="O23" s="31">
        <v>3</v>
      </c>
      <c r="P23" s="31">
        <v>4</v>
      </c>
      <c r="Q23" s="31">
        <v>3</v>
      </c>
      <c r="R23" s="31">
        <v>3</v>
      </c>
    </row>
    <row r="24" spans="1:18">
      <c r="A24" s="33">
        <v>19</v>
      </c>
      <c r="B24" s="31">
        <v>4</v>
      </c>
      <c r="C24" s="31">
        <v>4</v>
      </c>
      <c r="D24" s="31">
        <v>5</v>
      </c>
      <c r="E24" s="31">
        <v>4</v>
      </c>
      <c r="F24" s="31">
        <v>5</v>
      </c>
      <c r="G24" s="31">
        <v>4</v>
      </c>
      <c r="H24" s="31">
        <v>5</v>
      </c>
      <c r="I24" s="31">
        <v>4</v>
      </c>
      <c r="J24" s="31">
        <v>4</v>
      </c>
      <c r="K24" s="31">
        <v>5</v>
      </c>
      <c r="L24" s="31">
        <v>4</v>
      </c>
      <c r="M24" s="31">
        <v>5</v>
      </c>
      <c r="N24" s="31">
        <v>4</v>
      </c>
      <c r="O24" s="31">
        <v>5</v>
      </c>
      <c r="P24" s="31">
        <v>4</v>
      </c>
      <c r="Q24" s="31">
        <v>5</v>
      </c>
      <c r="R24" s="31">
        <v>5</v>
      </c>
    </row>
    <row r="25" spans="1:18">
      <c r="A25" s="33">
        <v>20</v>
      </c>
      <c r="B25" s="31">
        <v>4</v>
      </c>
      <c r="C25" s="31">
        <v>4</v>
      </c>
      <c r="D25" s="31">
        <v>4</v>
      </c>
      <c r="E25" s="31">
        <v>4</v>
      </c>
      <c r="F25" s="31">
        <v>4</v>
      </c>
      <c r="G25" s="31">
        <v>4</v>
      </c>
      <c r="H25" s="31">
        <v>4</v>
      </c>
      <c r="I25" s="31">
        <v>4</v>
      </c>
      <c r="J25" s="31">
        <v>4</v>
      </c>
      <c r="K25" s="31">
        <v>4</v>
      </c>
      <c r="L25" s="31">
        <v>4</v>
      </c>
      <c r="M25" s="31">
        <v>4</v>
      </c>
      <c r="N25" s="31">
        <v>4</v>
      </c>
      <c r="O25" s="31">
        <v>4</v>
      </c>
      <c r="P25" s="31">
        <v>4</v>
      </c>
      <c r="Q25" s="31">
        <v>4</v>
      </c>
      <c r="R25" s="31">
        <v>4</v>
      </c>
    </row>
    <row r="26" spans="1:18" ht="18" customHeight="1">
      <c r="A26" s="36" t="s">
        <v>21</v>
      </c>
      <c r="B26" s="39">
        <f>MIN(A6:A25)</f>
        <v>1</v>
      </c>
      <c r="C26" s="39">
        <f t="shared" ref="C26:R26" si="0">MIN(B6:B25)</f>
        <v>3</v>
      </c>
      <c r="D26" s="39">
        <f t="shared" si="0"/>
        <v>3</v>
      </c>
      <c r="E26" s="39">
        <f t="shared" si="0"/>
        <v>1</v>
      </c>
      <c r="F26" s="39">
        <f t="shared" si="0"/>
        <v>2</v>
      </c>
      <c r="G26" s="39">
        <f t="shared" si="0"/>
        <v>1</v>
      </c>
      <c r="H26" s="39">
        <f t="shared" si="0"/>
        <v>2</v>
      </c>
      <c r="I26" s="39">
        <f t="shared" si="0"/>
        <v>1</v>
      </c>
      <c r="J26" s="39">
        <f t="shared" si="0"/>
        <v>3</v>
      </c>
      <c r="K26" s="39">
        <f t="shared" si="0"/>
        <v>3</v>
      </c>
      <c r="L26" s="39">
        <f t="shared" si="0"/>
        <v>1</v>
      </c>
      <c r="M26" s="39">
        <f t="shared" si="0"/>
        <v>1</v>
      </c>
      <c r="N26" s="39">
        <f t="shared" si="0"/>
        <v>1</v>
      </c>
      <c r="O26" s="39">
        <f t="shared" si="0"/>
        <v>3</v>
      </c>
      <c r="P26" s="39">
        <f t="shared" si="0"/>
        <v>1</v>
      </c>
      <c r="Q26" s="39">
        <f t="shared" si="0"/>
        <v>2</v>
      </c>
      <c r="R26" s="39">
        <f t="shared" si="0"/>
        <v>1</v>
      </c>
    </row>
    <row r="27" spans="1:18" ht="18" customHeight="1">
      <c r="A27" s="37" t="s">
        <v>22</v>
      </c>
      <c r="B27" s="61">
        <f>MAX(B6:B25)</f>
        <v>5</v>
      </c>
      <c r="C27" s="61">
        <f t="shared" ref="C27:R27" si="1">MAX(C6:C25)</f>
        <v>5</v>
      </c>
      <c r="D27" s="61">
        <f t="shared" si="1"/>
        <v>5</v>
      </c>
      <c r="E27" s="61">
        <f t="shared" si="1"/>
        <v>5</v>
      </c>
      <c r="F27" s="61">
        <f t="shared" si="1"/>
        <v>5</v>
      </c>
      <c r="G27" s="61">
        <f t="shared" si="1"/>
        <v>5</v>
      </c>
      <c r="H27" s="61">
        <f t="shared" si="1"/>
        <v>5</v>
      </c>
      <c r="I27" s="61">
        <f t="shared" si="1"/>
        <v>5</v>
      </c>
      <c r="J27" s="61">
        <f t="shared" si="1"/>
        <v>5</v>
      </c>
      <c r="K27" s="61">
        <f t="shared" si="1"/>
        <v>5</v>
      </c>
      <c r="L27" s="61">
        <f t="shared" si="1"/>
        <v>5</v>
      </c>
      <c r="M27" s="61">
        <f t="shared" si="1"/>
        <v>5</v>
      </c>
      <c r="N27" s="61">
        <f t="shared" si="1"/>
        <v>5</v>
      </c>
      <c r="O27" s="61">
        <f t="shared" si="1"/>
        <v>5</v>
      </c>
      <c r="P27" s="61">
        <f t="shared" si="1"/>
        <v>5</v>
      </c>
      <c r="Q27" s="61">
        <f t="shared" si="1"/>
        <v>5</v>
      </c>
      <c r="R27" s="61">
        <f t="shared" si="1"/>
        <v>5</v>
      </c>
    </row>
    <row r="28" spans="1:18" ht="18" customHeight="1">
      <c r="A28" s="62" t="s">
        <v>23</v>
      </c>
      <c r="B28" s="64">
        <f>AVERAGE(B6:B25)</f>
        <v>4.0999999999999996</v>
      </c>
      <c r="C28" s="64">
        <f t="shared" ref="C28:R28" si="2">AVERAGE(C6:C25)</f>
        <v>4.05</v>
      </c>
      <c r="D28" s="64">
        <f t="shared" si="2"/>
        <v>3.35</v>
      </c>
      <c r="E28" s="64">
        <f t="shared" si="2"/>
        <v>4</v>
      </c>
      <c r="F28" s="64">
        <f t="shared" si="2"/>
        <v>3.3</v>
      </c>
      <c r="G28" s="64">
        <f t="shared" si="2"/>
        <v>4</v>
      </c>
      <c r="H28" s="64">
        <f t="shared" si="2"/>
        <v>3.25</v>
      </c>
      <c r="I28" s="64">
        <f t="shared" si="2"/>
        <v>4.0999999999999996</v>
      </c>
      <c r="J28" s="64">
        <f t="shared" si="2"/>
        <v>4.05</v>
      </c>
      <c r="K28" s="64">
        <f t="shared" si="2"/>
        <v>3.2</v>
      </c>
      <c r="L28" s="64">
        <f t="shared" si="2"/>
        <v>3.95</v>
      </c>
      <c r="M28" s="64">
        <f t="shared" si="2"/>
        <v>3.35</v>
      </c>
      <c r="N28" s="64">
        <f t="shared" si="2"/>
        <v>4.05</v>
      </c>
      <c r="O28" s="64">
        <f t="shared" si="2"/>
        <v>3.3</v>
      </c>
      <c r="P28" s="64">
        <f t="shared" si="2"/>
        <v>4</v>
      </c>
      <c r="Q28" s="64">
        <f t="shared" si="2"/>
        <v>3.15</v>
      </c>
      <c r="R28" s="64">
        <f t="shared" si="2"/>
        <v>3.2</v>
      </c>
    </row>
  </sheetData>
  <mergeCells count="1">
    <mergeCell ref="A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zoomScale="81" zoomScaleNormal="81" workbookViewId="0">
      <selection activeCell="J52" sqref="J52"/>
    </sheetView>
  </sheetViews>
  <sheetFormatPr defaultColWidth="8.77734375" defaultRowHeight="18"/>
  <cols>
    <col min="1" max="1" width="12.44140625" style="43" bestFit="1" customWidth="1"/>
    <col min="2" max="2" width="16.77734375" style="43" bestFit="1" customWidth="1"/>
    <col min="3" max="3" width="15.77734375" style="43" bestFit="1" customWidth="1"/>
    <col min="4" max="4" width="14.21875" style="43" bestFit="1" customWidth="1"/>
    <col min="5" max="5" width="50" style="43" customWidth="1"/>
    <col min="6" max="8" width="8.77734375" style="43"/>
    <col min="9" max="9" width="11.109375" style="43" bestFit="1" customWidth="1"/>
    <col min="10" max="10" width="8.77734375" style="43"/>
    <col min="11" max="11" width="16" style="43" customWidth="1"/>
    <col min="12" max="16384" width="8.77734375" style="43"/>
  </cols>
  <sheetData>
    <row r="1" spans="1:5">
      <c r="A1" s="1" t="s">
        <v>0</v>
      </c>
    </row>
    <row r="2" spans="1:5">
      <c r="A2" s="43" t="s">
        <v>24</v>
      </c>
    </row>
    <row r="4" spans="1:5">
      <c r="A4" s="55" t="s">
        <v>25</v>
      </c>
      <c r="B4" s="55" t="s">
        <v>26</v>
      </c>
      <c r="C4" s="55" t="s">
        <v>27</v>
      </c>
      <c r="D4" s="55" t="s">
        <v>28</v>
      </c>
      <c r="E4" s="59" t="s">
        <v>29</v>
      </c>
    </row>
    <row r="5" spans="1:5">
      <c r="A5" s="56" t="s">
        <v>30</v>
      </c>
      <c r="B5" s="56" t="s">
        <v>31</v>
      </c>
      <c r="C5" s="57">
        <v>23450</v>
      </c>
      <c r="D5" s="57">
        <v>125</v>
      </c>
      <c r="E5" s="60">
        <f>C5*D5</f>
        <v>2931250</v>
      </c>
    </row>
    <row r="6" spans="1:5">
      <c r="A6" s="56" t="s">
        <v>32</v>
      </c>
      <c r="B6" s="56" t="s">
        <v>33</v>
      </c>
      <c r="C6" s="57">
        <v>19815</v>
      </c>
      <c r="D6" s="57">
        <v>234</v>
      </c>
      <c r="E6" s="60">
        <f t="shared" ref="E6:E23" si="0">C6*D6</f>
        <v>4636710</v>
      </c>
    </row>
    <row r="7" spans="1:5">
      <c r="A7" s="56" t="s">
        <v>34</v>
      </c>
      <c r="B7" s="56" t="s">
        <v>35</v>
      </c>
      <c r="C7" s="57">
        <v>12150</v>
      </c>
      <c r="D7" s="57">
        <v>1319</v>
      </c>
      <c r="E7" s="60">
        <f t="shared" si="0"/>
        <v>16025850</v>
      </c>
    </row>
    <row r="8" spans="1:5">
      <c r="A8" s="56" t="s">
        <v>36</v>
      </c>
      <c r="B8" s="56" t="s">
        <v>37</v>
      </c>
      <c r="C8" s="57">
        <v>1319</v>
      </c>
      <c r="D8" s="57">
        <v>987</v>
      </c>
      <c r="E8" s="60">
        <f t="shared" si="0"/>
        <v>1301853</v>
      </c>
    </row>
    <row r="9" spans="1:5">
      <c r="A9" s="56" t="s">
        <v>32</v>
      </c>
      <c r="B9" s="56" t="s">
        <v>38</v>
      </c>
      <c r="C9" s="57">
        <v>18995</v>
      </c>
      <c r="D9" s="57">
        <v>259</v>
      </c>
      <c r="E9" s="60">
        <f t="shared" si="0"/>
        <v>4919705</v>
      </c>
    </row>
    <row r="10" spans="1:5">
      <c r="A10" s="56" t="s">
        <v>34</v>
      </c>
      <c r="B10" s="56" t="s">
        <v>37</v>
      </c>
      <c r="C10" s="57">
        <v>1319</v>
      </c>
      <c r="D10" s="57">
        <v>210</v>
      </c>
      <c r="E10" s="60">
        <f t="shared" si="0"/>
        <v>276990</v>
      </c>
    </row>
    <row r="11" spans="1:5">
      <c r="A11" s="56" t="s">
        <v>39</v>
      </c>
      <c r="B11" s="56" t="s">
        <v>35</v>
      </c>
      <c r="C11" s="57">
        <v>12150</v>
      </c>
      <c r="D11" s="57">
        <v>1219</v>
      </c>
      <c r="E11" s="60">
        <f t="shared" si="0"/>
        <v>14810850</v>
      </c>
    </row>
    <row r="12" spans="1:5">
      <c r="A12" s="56" t="s">
        <v>40</v>
      </c>
      <c r="B12" s="56" t="s">
        <v>31</v>
      </c>
      <c r="C12" s="57">
        <v>23450</v>
      </c>
      <c r="D12" s="57">
        <v>153</v>
      </c>
      <c r="E12" s="60">
        <f t="shared" si="0"/>
        <v>3587850</v>
      </c>
    </row>
    <row r="13" spans="1:5">
      <c r="A13" s="56" t="s">
        <v>36</v>
      </c>
      <c r="B13" s="56" t="s">
        <v>31</v>
      </c>
      <c r="C13" s="57">
        <v>23450</v>
      </c>
      <c r="D13" s="57">
        <v>110</v>
      </c>
      <c r="E13" s="60">
        <f t="shared" si="0"/>
        <v>2579500</v>
      </c>
    </row>
    <row r="14" spans="1:5">
      <c r="A14" s="56" t="s">
        <v>30</v>
      </c>
      <c r="B14" s="56" t="s">
        <v>37</v>
      </c>
      <c r="C14" s="57">
        <v>1319</v>
      </c>
      <c r="D14" s="57">
        <v>199</v>
      </c>
      <c r="E14" s="60">
        <f t="shared" si="0"/>
        <v>262481</v>
      </c>
    </row>
    <row r="15" spans="1:5">
      <c r="A15" s="56" t="s">
        <v>34</v>
      </c>
      <c r="B15" s="56" t="s">
        <v>38</v>
      </c>
      <c r="C15" s="57">
        <v>18995</v>
      </c>
      <c r="D15" s="57">
        <v>345</v>
      </c>
      <c r="E15" s="60">
        <f t="shared" si="0"/>
        <v>6553275</v>
      </c>
    </row>
    <row r="16" spans="1:5">
      <c r="A16" s="56" t="s">
        <v>39</v>
      </c>
      <c r="B16" s="56" t="s">
        <v>31</v>
      </c>
      <c r="C16" s="57">
        <v>23450</v>
      </c>
      <c r="D16" s="57">
        <v>250</v>
      </c>
      <c r="E16" s="60">
        <f t="shared" si="0"/>
        <v>5862500</v>
      </c>
    </row>
    <row r="17" spans="1:11">
      <c r="A17" s="56" t="s">
        <v>41</v>
      </c>
      <c r="B17" s="56" t="s">
        <v>35</v>
      </c>
      <c r="C17" s="57">
        <v>12150</v>
      </c>
      <c r="D17" s="57">
        <v>1029</v>
      </c>
      <c r="E17" s="60">
        <f t="shared" si="0"/>
        <v>12502350</v>
      </c>
    </row>
    <row r="18" spans="1:11">
      <c r="A18" s="56" t="s">
        <v>32</v>
      </c>
      <c r="B18" s="56" t="s">
        <v>38</v>
      </c>
      <c r="C18" s="57">
        <v>18995</v>
      </c>
      <c r="D18" s="57">
        <v>109</v>
      </c>
      <c r="E18" s="60">
        <f t="shared" si="0"/>
        <v>2070455</v>
      </c>
    </row>
    <row r="19" spans="1:11">
      <c r="A19" s="56" t="s">
        <v>36</v>
      </c>
      <c r="B19" s="56" t="s">
        <v>37</v>
      </c>
      <c r="C19" s="57">
        <v>1319</v>
      </c>
      <c r="D19" s="57">
        <v>1093</v>
      </c>
      <c r="E19" s="60">
        <f t="shared" si="0"/>
        <v>1441667</v>
      </c>
    </row>
    <row r="20" spans="1:11">
      <c r="A20" s="56" t="s">
        <v>40</v>
      </c>
      <c r="B20" s="56" t="s">
        <v>33</v>
      </c>
      <c r="C20" s="57">
        <v>19815</v>
      </c>
      <c r="D20" s="57">
        <v>983</v>
      </c>
      <c r="E20" s="60">
        <f t="shared" si="0"/>
        <v>19478145</v>
      </c>
      <c r="K20" s="43" t="s">
        <v>42</v>
      </c>
    </row>
    <row r="21" spans="1:11">
      <c r="A21" s="56" t="s">
        <v>34</v>
      </c>
      <c r="B21" s="56" t="s">
        <v>31</v>
      </c>
      <c r="C21" s="57">
        <v>23450</v>
      </c>
      <c r="D21" s="57">
        <v>135</v>
      </c>
      <c r="E21" s="60">
        <f t="shared" si="0"/>
        <v>3165750</v>
      </c>
    </row>
    <row r="22" spans="1:11">
      <c r="A22" s="56" t="s">
        <v>39</v>
      </c>
      <c r="B22" s="56" t="s">
        <v>37</v>
      </c>
      <c r="C22" s="57">
        <v>1319</v>
      </c>
      <c r="D22" s="57">
        <v>1550</v>
      </c>
      <c r="E22" s="60">
        <f t="shared" si="0"/>
        <v>2044450</v>
      </c>
    </row>
    <row r="23" spans="1:11">
      <c r="A23" s="56" t="s">
        <v>40</v>
      </c>
      <c r="B23" s="56" t="s">
        <v>35</v>
      </c>
      <c r="C23" s="57">
        <v>18995</v>
      </c>
      <c r="D23" s="57">
        <v>2345</v>
      </c>
      <c r="E23" s="60">
        <f t="shared" si="0"/>
        <v>44543275</v>
      </c>
    </row>
    <row r="24" spans="1:11">
      <c r="E24" s="63"/>
    </row>
    <row r="25" spans="1:11">
      <c r="A25" s="66" t="s">
        <v>43</v>
      </c>
      <c r="B25" s="66"/>
      <c r="C25" s="67">
        <f>SUMPRODUCT(E5:E23)</f>
        <v>148994906</v>
      </c>
      <c r="D25" s="67"/>
      <c r="E25" s="32" t="s">
        <v>44</v>
      </c>
      <c r="F25" s="43" t="s">
        <v>45</v>
      </c>
    </row>
    <row r="26" spans="1:11">
      <c r="A26" s="66" t="s">
        <v>46</v>
      </c>
      <c r="B26" s="66"/>
      <c r="C26" s="81" t="str">
        <f>BAHTTEXT(C25)</f>
        <v>หนึ่งร้อยสี่สิบแปดล้านเก้าแสนเก้าหมื่นสี่พันเก้าร้อยหกบาทถ้วน</v>
      </c>
      <c r="D26" s="81"/>
      <c r="E26" s="81"/>
      <c r="F26" s="43" t="s">
        <v>47</v>
      </c>
    </row>
    <row r="28" spans="1:11">
      <c r="A28" s="68" t="s">
        <v>48</v>
      </c>
      <c r="B28" s="69"/>
      <c r="C28" s="69"/>
      <c r="D28" s="70"/>
    </row>
    <row r="29" spans="1:11">
      <c r="A29" s="71" t="s">
        <v>31</v>
      </c>
      <c r="B29" s="72"/>
      <c r="C29" s="73">
        <f>SUMIF($B$5:$B$23,A29,$E$5:$E$23)</f>
        <v>18126850</v>
      </c>
      <c r="D29" s="74"/>
      <c r="E29" s="32" t="s">
        <v>44</v>
      </c>
    </row>
    <row r="30" spans="1:11">
      <c r="A30" s="77" t="s">
        <v>33</v>
      </c>
      <c r="B30" s="78"/>
      <c r="C30" s="73">
        <f t="shared" ref="C30:C33" si="1">SUMIF($B$5:$B$23,A30,$E$5:$E$23)</f>
        <v>24114855</v>
      </c>
      <c r="D30" s="74"/>
      <c r="E30" s="32" t="s">
        <v>44</v>
      </c>
    </row>
    <row r="31" spans="1:11">
      <c r="A31" s="77" t="s">
        <v>35</v>
      </c>
      <c r="B31" s="78"/>
      <c r="C31" s="73">
        <f>SUMIF($B$5:$B$23,A31,$E$5:$E$23)</f>
        <v>87882325</v>
      </c>
      <c r="D31" s="74"/>
      <c r="E31" s="32" t="s">
        <v>44</v>
      </c>
    </row>
    <row r="32" spans="1:11">
      <c r="A32" s="77" t="s">
        <v>37</v>
      </c>
      <c r="B32" s="78"/>
      <c r="C32" s="73">
        <f t="shared" si="1"/>
        <v>5327441</v>
      </c>
      <c r="D32" s="74"/>
      <c r="E32" s="32" t="s">
        <v>44</v>
      </c>
    </row>
    <row r="33" spans="1:5">
      <c r="A33" s="82" t="s">
        <v>38</v>
      </c>
      <c r="B33" s="83"/>
      <c r="C33" s="73">
        <f t="shared" si="1"/>
        <v>13543435</v>
      </c>
      <c r="D33" s="74"/>
      <c r="E33" s="32" t="s">
        <v>44</v>
      </c>
    </row>
    <row r="34" spans="1:5">
      <c r="B34" s="58"/>
      <c r="C34" s="58"/>
      <c r="D34" s="58"/>
    </row>
    <row r="35" spans="1:5">
      <c r="A35" s="84" t="s">
        <v>49</v>
      </c>
      <c r="B35" s="85"/>
      <c r="C35" s="85"/>
      <c r="D35" s="86"/>
    </row>
    <row r="36" spans="1:5">
      <c r="A36" s="87" t="s">
        <v>30</v>
      </c>
      <c r="B36" s="88"/>
      <c r="C36" s="73">
        <f>SUMIF($A$5:$A$23,A36,$E$5:$E$23)</f>
        <v>3193731</v>
      </c>
      <c r="D36" s="74"/>
      <c r="E36" s="32" t="s">
        <v>44</v>
      </c>
    </row>
    <row r="37" spans="1:5">
      <c r="A37" s="75" t="s">
        <v>32</v>
      </c>
      <c r="B37" s="76"/>
      <c r="C37" s="73">
        <f t="shared" ref="C37:C42" si="2">SUMIF($A$5:$A$23,A37,$E$5:$E$23)</f>
        <v>11626870</v>
      </c>
      <c r="D37" s="74"/>
      <c r="E37" s="32" t="s">
        <v>44</v>
      </c>
    </row>
    <row r="38" spans="1:5">
      <c r="A38" s="75" t="s">
        <v>34</v>
      </c>
      <c r="B38" s="76"/>
      <c r="C38" s="73">
        <f t="shared" si="2"/>
        <v>26021865</v>
      </c>
      <c r="D38" s="74"/>
      <c r="E38" s="32" t="s">
        <v>44</v>
      </c>
    </row>
    <row r="39" spans="1:5">
      <c r="A39" s="75" t="s">
        <v>36</v>
      </c>
      <c r="B39" s="76"/>
      <c r="C39" s="73">
        <f t="shared" si="2"/>
        <v>5323020</v>
      </c>
      <c r="D39" s="74"/>
      <c r="E39" s="32" t="s">
        <v>44</v>
      </c>
    </row>
    <row r="40" spans="1:5">
      <c r="A40" s="75" t="s">
        <v>39</v>
      </c>
      <c r="B40" s="76"/>
      <c r="C40" s="73">
        <f t="shared" si="2"/>
        <v>22717800</v>
      </c>
      <c r="D40" s="74"/>
      <c r="E40" s="32" t="s">
        <v>44</v>
      </c>
    </row>
    <row r="41" spans="1:5">
      <c r="A41" s="75" t="s">
        <v>40</v>
      </c>
      <c r="B41" s="76"/>
      <c r="C41" s="73">
        <f t="shared" si="2"/>
        <v>67609270</v>
      </c>
      <c r="D41" s="74"/>
      <c r="E41" s="32" t="s">
        <v>44</v>
      </c>
    </row>
    <row r="42" spans="1:5">
      <c r="A42" s="79" t="s">
        <v>41</v>
      </c>
      <c r="B42" s="80"/>
      <c r="C42" s="73">
        <f t="shared" si="2"/>
        <v>12502350</v>
      </c>
      <c r="D42" s="74"/>
      <c r="E42" s="32" t="s">
        <v>44</v>
      </c>
    </row>
  </sheetData>
  <mergeCells count="30">
    <mergeCell ref="A41:B41"/>
    <mergeCell ref="C41:D41"/>
    <mergeCell ref="A42:B42"/>
    <mergeCell ref="C42:D42"/>
    <mergeCell ref="C26:E26"/>
    <mergeCell ref="A38:B38"/>
    <mergeCell ref="C38:D38"/>
    <mergeCell ref="A39:B39"/>
    <mergeCell ref="C39:D39"/>
    <mergeCell ref="A40:B40"/>
    <mergeCell ref="C40:D40"/>
    <mergeCell ref="A33:B33"/>
    <mergeCell ref="C33:D33"/>
    <mergeCell ref="A35:D35"/>
    <mergeCell ref="A36:B36"/>
    <mergeCell ref="C36:D36"/>
    <mergeCell ref="A37:B37"/>
    <mergeCell ref="C37:D37"/>
    <mergeCell ref="A30:B30"/>
    <mergeCell ref="C30:D30"/>
    <mergeCell ref="A31:B31"/>
    <mergeCell ref="C31:D31"/>
    <mergeCell ref="A32:B32"/>
    <mergeCell ref="C32:D32"/>
    <mergeCell ref="A25:B25"/>
    <mergeCell ref="C25:D25"/>
    <mergeCell ref="A26:B26"/>
    <mergeCell ref="A28:D28"/>
    <mergeCell ref="A29:B29"/>
    <mergeCell ref="C29:D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33"/>
  <sheetViews>
    <sheetView zoomScaleSheetLayoutView="120" workbookViewId="0">
      <selection activeCell="B18" sqref="B18:M18"/>
    </sheetView>
  </sheetViews>
  <sheetFormatPr defaultColWidth="8.77734375" defaultRowHeight="18"/>
  <cols>
    <col min="1" max="1" width="19.44140625" style="14" customWidth="1"/>
    <col min="2" max="13" width="11.77734375" style="13" customWidth="1"/>
    <col min="14" max="14" width="10.21875" style="13" customWidth="1"/>
    <col min="15" max="16384" width="8.77734375" style="14"/>
  </cols>
  <sheetData>
    <row r="1" spans="1:37">
      <c r="A1" s="1" t="s">
        <v>0</v>
      </c>
    </row>
    <row r="2" spans="1:37">
      <c r="A2" s="14" t="s">
        <v>50</v>
      </c>
    </row>
    <row r="5" spans="1:37">
      <c r="A5" s="15" t="s">
        <v>51</v>
      </c>
      <c r="B5" s="16">
        <v>42370</v>
      </c>
      <c r="C5" s="16">
        <f>DATE(YEAR(B5),MONTH(B5)+1,1)</f>
        <v>42401</v>
      </c>
      <c r="D5" s="16">
        <f t="shared" ref="D5:M5" si="0">DATE(YEAR(C5),MONTH(C5)+1,1)</f>
        <v>42430</v>
      </c>
      <c r="E5" s="16">
        <f t="shared" si="0"/>
        <v>42461</v>
      </c>
      <c r="F5" s="16">
        <f t="shared" si="0"/>
        <v>42491</v>
      </c>
      <c r="G5" s="16">
        <f t="shared" si="0"/>
        <v>42522</v>
      </c>
      <c r="H5" s="16">
        <f t="shared" si="0"/>
        <v>42552</v>
      </c>
      <c r="I5" s="16">
        <f t="shared" si="0"/>
        <v>42583</v>
      </c>
      <c r="J5" s="16">
        <f t="shared" si="0"/>
        <v>42614</v>
      </c>
      <c r="K5" s="16">
        <f t="shared" si="0"/>
        <v>42644</v>
      </c>
      <c r="L5" s="16">
        <f t="shared" si="0"/>
        <v>42675</v>
      </c>
      <c r="M5" s="16">
        <f t="shared" si="0"/>
        <v>42705</v>
      </c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</row>
    <row r="6" spans="1:37">
      <c r="A6" s="18" t="s">
        <v>52</v>
      </c>
      <c r="B6" s="19">
        <v>40000</v>
      </c>
      <c r="C6" s="19">
        <v>40797.12053571429</v>
      </c>
      <c r="D6" s="19">
        <v>67995.200892857145</v>
      </c>
      <c r="E6" s="19">
        <v>122391.36160714286</v>
      </c>
      <c r="F6" s="19">
        <v>135990.40178571429</v>
      </c>
      <c r="G6" s="19">
        <v>135990.40178571429</v>
      </c>
      <c r="H6" s="19">
        <v>176787.52232142858</v>
      </c>
      <c r="I6" s="19">
        <v>176787.52232142858</v>
      </c>
      <c r="J6" s="19">
        <v>135990.40178571429</v>
      </c>
      <c r="K6" s="19">
        <v>122391.36160714286</v>
      </c>
      <c r="L6" s="19">
        <v>40797.12053571429</v>
      </c>
      <c r="M6" s="19">
        <v>163188.48214285716</v>
      </c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</row>
    <row r="7" spans="1:37">
      <c r="A7" s="18" t="s">
        <v>53</v>
      </c>
      <c r="B7" s="19">
        <v>2588.0571428571429</v>
      </c>
      <c r="C7" s="19">
        <v>2588.0571428571429</v>
      </c>
      <c r="D7" s="19">
        <v>7764.1714285714288</v>
      </c>
      <c r="E7" s="19">
        <v>7764.1714285714288</v>
      </c>
      <c r="F7" s="19">
        <v>15528.342857142858</v>
      </c>
      <c r="G7" s="19">
        <v>15528.342857142858</v>
      </c>
      <c r="H7" s="19">
        <v>15528.342857142858</v>
      </c>
      <c r="I7" s="19">
        <v>15528.342857142858</v>
      </c>
      <c r="J7" s="19">
        <v>15528.342857142858</v>
      </c>
      <c r="K7" s="19">
        <v>15528.342857142858</v>
      </c>
      <c r="L7" s="19">
        <v>2588.0571428571429</v>
      </c>
      <c r="M7" s="19">
        <v>12940.285714285716</v>
      </c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</row>
    <row r="8" spans="1:37">
      <c r="A8" s="18" t="s">
        <v>54</v>
      </c>
      <c r="B8" s="19">
        <v>10000</v>
      </c>
      <c r="C8" s="19">
        <v>10000</v>
      </c>
      <c r="D8" s="19">
        <v>30000</v>
      </c>
      <c r="E8" s="19">
        <v>30000</v>
      </c>
      <c r="F8" s="19">
        <v>60000</v>
      </c>
      <c r="G8" s="19">
        <v>60000</v>
      </c>
      <c r="H8" s="19">
        <v>60000</v>
      </c>
      <c r="I8" s="19">
        <v>60000</v>
      </c>
      <c r="J8" s="19">
        <v>60000</v>
      </c>
      <c r="K8" s="19">
        <v>60000</v>
      </c>
      <c r="L8" s="19">
        <v>10000</v>
      </c>
      <c r="M8" s="19">
        <v>50000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</row>
    <row r="9" spans="1:37">
      <c r="A9" s="18" t="s">
        <v>55</v>
      </c>
      <c r="B9" s="19">
        <v>15000</v>
      </c>
      <c r="C9" s="19">
        <v>15000</v>
      </c>
      <c r="D9" s="19">
        <v>45000</v>
      </c>
      <c r="E9" s="19">
        <v>45000</v>
      </c>
      <c r="F9" s="19">
        <v>90000</v>
      </c>
      <c r="G9" s="19">
        <v>90000</v>
      </c>
      <c r="H9" s="19">
        <v>90000</v>
      </c>
      <c r="I9" s="19">
        <v>90000</v>
      </c>
      <c r="J9" s="19">
        <v>90000</v>
      </c>
      <c r="K9" s="19">
        <v>90000</v>
      </c>
      <c r="L9" s="19">
        <v>15000</v>
      </c>
      <c r="M9" s="19">
        <v>75000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</row>
    <row r="10" spans="1:37" s="21" customFormat="1" ht="17.399999999999999">
      <c r="A10" s="21" t="s">
        <v>56</v>
      </c>
      <c r="B10" s="22">
        <f>SUM(B6:B9)</f>
        <v>67588.057142857142</v>
      </c>
      <c r="C10" s="22">
        <f t="shared" ref="C10:M10" si="1">SUM(C6:C9)</f>
        <v>68385.177678571432</v>
      </c>
      <c r="D10" s="22">
        <f t="shared" si="1"/>
        <v>150759.37232142856</v>
      </c>
      <c r="E10" s="22">
        <f t="shared" si="1"/>
        <v>205155.5330357143</v>
      </c>
      <c r="F10" s="22">
        <f t="shared" si="1"/>
        <v>301518.74464285711</v>
      </c>
      <c r="G10" s="22">
        <f t="shared" si="1"/>
        <v>301518.74464285711</v>
      </c>
      <c r="H10" s="22">
        <f t="shared" si="1"/>
        <v>342315.86517857143</v>
      </c>
      <c r="I10" s="22">
        <f t="shared" si="1"/>
        <v>342315.86517857143</v>
      </c>
      <c r="J10" s="22">
        <f t="shared" si="1"/>
        <v>301518.74464285711</v>
      </c>
      <c r="K10" s="22">
        <f t="shared" si="1"/>
        <v>287919.70446428575</v>
      </c>
      <c r="L10" s="22">
        <f t="shared" si="1"/>
        <v>68385.177678571432</v>
      </c>
      <c r="M10" s="22">
        <f t="shared" si="1"/>
        <v>301128.76785714284</v>
      </c>
      <c r="N10" s="23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>
      <c r="A11" s="15" t="s">
        <v>57</v>
      </c>
    </row>
    <row r="12" spans="1:37">
      <c r="A12" s="18" t="s">
        <v>52</v>
      </c>
      <c r="B12" s="19">
        <v>4079.7120535714294</v>
      </c>
      <c r="C12" s="19">
        <v>4079.7120535714294</v>
      </c>
      <c r="D12" s="19">
        <v>6799.5200892857147</v>
      </c>
      <c r="E12" s="19">
        <v>12239.136160714286</v>
      </c>
      <c r="F12" s="19">
        <v>13599.040178571429</v>
      </c>
      <c r="G12" s="19">
        <v>13599.040178571429</v>
      </c>
      <c r="H12" s="19">
        <v>17678.752232142859</v>
      </c>
      <c r="I12" s="19">
        <v>17678.752232142859</v>
      </c>
      <c r="J12" s="19">
        <v>13599.040178571429</v>
      </c>
      <c r="K12" s="19">
        <v>12239.136160714286</v>
      </c>
      <c r="L12" s="19">
        <v>4079.7120535714294</v>
      </c>
      <c r="M12" s="19">
        <v>16318.848214285717</v>
      </c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</row>
    <row r="13" spans="1:37">
      <c r="A13" s="18" t="s">
        <v>53</v>
      </c>
      <c r="B13" s="19">
        <v>1811.6399999999999</v>
      </c>
      <c r="C13" s="19">
        <v>1811.6399999999999</v>
      </c>
      <c r="D13" s="19">
        <v>5434.92</v>
      </c>
      <c r="E13" s="19">
        <v>5434.92</v>
      </c>
      <c r="F13" s="19">
        <v>10869.84</v>
      </c>
      <c r="G13" s="19">
        <v>10869.84</v>
      </c>
      <c r="H13" s="19">
        <v>10869.84</v>
      </c>
      <c r="I13" s="19">
        <v>10869.84</v>
      </c>
      <c r="J13" s="19">
        <v>10869.84</v>
      </c>
      <c r="K13" s="19">
        <v>10869.84</v>
      </c>
      <c r="L13" s="19">
        <v>1811.6399999999999</v>
      </c>
      <c r="M13" s="19">
        <v>9058.2000000000007</v>
      </c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</row>
    <row r="14" spans="1:37">
      <c r="A14" s="18" t="s">
        <v>54</v>
      </c>
      <c r="B14" s="19">
        <v>6500</v>
      </c>
      <c r="C14" s="19">
        <v>6500</v>
      </c>
      <c r="D14" s="19">
        <v>19500</v>
      </c>
      <c r="E14" s="19">
        <v>19500</v>
      </c>
      <c r="F14" s="19">
        <v>39000</v>
      </c>
      <c r="G14" s="19">
        <v>39000</v>
      </c>
      <c r="H14" s="19">
        <v>39000</v>
      </c>
      <c r="I14" s="19">
        <v>39000</v>
      </c>
      <c r="J14" s="19">
        <v>39000</v>
      </c>
      <c r="K14" s="19">
        <v>39000</v>
      </c>
      <c r="L14" s="19">
        <v>6500</v>
      </c>
      <c r="M14" s="19">
        <v>32500</v>
      </c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</row>
    <row r="15" spans="1:37">
      <c r="A15" s="18" t="s">
        <v>55</v>
      </c>
      <c r="B15" s="19">
        <v>9000</v>
      </c>
      <c r="C15" s="19">
        <v>9000</v>
      </c>
      <c r="D15" s="19">
        <v>27000</v>
      </c>
      <c r="E15" s="19">
        <v>27000</v>
      </c>
      <c r="F15" s="19">
        <v>54000</v>
      </c>
      <c r="G15" s="19">
        <v>54000</v>
      </c>
      <c r="H15" s="19">
        <v>54000</v>
      </c>
      <c r="I15" s="19">
        <v>54000</v>
      </c>
      <c r="J15" s="19">
        <v>54000</v>
      </c>
      <c r="K15" s="19">
        <v>54000</v>
      </c>
      <c r="L15" s="19">
        <v>9000</v>
      </c>
      <c r="M15" s="19">
        <v>45000</v>
      </c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</row>
    <row r="16" spans="1:37">
      <c r="A16" s="21" t="s">
        <v>58</v>
      </c>
      <c r="B16" s="22">
        <f>SUM(B12:B15)</f>
        <v>21391.352053571427</v>
      </c>
      <c r="C16" s="22">
        <f t="shared" ref="C16:M16" si="2">SUM(C12:C15)</f>
        <v>21391.352053571427</v>
      </c>
      <c r="D16" s="22">
        <f t="shared" si="2"/>
        <v>58734.440089285716</v>
      </c>
      <c r="E16" s="22">
        <f t="shared" si="2"/>
        <v>64174.056160714288</v>
      </c>
      <c r="F16" s="22">
        <f t="shared" si="2"/>
        <v>117468.88017857143</v>
      </c>
      <c r="G16" s="22">
        <f t="shared" si="2"/>
        <v>117468.88017857143</v>
      </c>
      <c r="H16" s="22">
        <f t="shared" si="2"/>
        <v>121548.59223214287</v>
      </c>
      <c r="I16" s="22">
        <f t="shared" si="2"/>
        <v>121548.59223214287</v>
      </c>
      <c r="J16" s="22">
        <f t="shared" si="2"/>
        <v>117468.88017857143</v>
      </c>
      <c r="K16" s="22">
        <f t="shared" si="2"/>
        <v>116108.97616071429</v>
      </c>
      <c r="L16" s="22">
        <f t="shared" si="2"/>
        <v>21391.352053571427</v>
      </c>
      <c r="M16" s="22">
        <f t="shared" si="2"/>
        <v>102877.04821428572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13">
      <c r="B17" s="14"/>
      <c r="C17" s="14"/>
      <c r="D17" s="14"/>
      <c r="E17" s="14"/>
      <c r="F17" s="14"/>
      <c r="G17" s="14"/>
    </row>
    <row r="18" spans="1:13">
      <c r="A18" s="25" t="s">
        <v>59</v>
      </c>
      <c r="B18" s="26">
        <f>B10-B16</f>
        <v>46196.705089285715</v>
      </c>
      <c r="C18" s="26">
        <f t="shared" ref="C18:M18" si="3">C10-C16</f>
        <v>46993.825625000005</v>
      </c>
      <c r="D18" s="26">
        <f t="shared" si="3"/>
        <v>92024.932232142834</v>
      </c>
      <c r="E18" s="26">
        <f t="shared" si="3"/>
        <v>140981.47687499999</v>
      </c>
      <c r="F18" s="26">
        <f t="shared" si="3"/>
        <v>184049.86446428567</v>
      </c>
      <c r="G18" s="26">
        <f t="shared" si="3"/>
        <v>184049.86446428567</v>
      </c>
      <c r="H18" s="26">
        <f t="shared" si="3"/>
        <v>220767.27294642857</v>
      </c>
      <c r="I18" s="26">
        <f t="shared" si="3"/>
        <v>220767.27294642857</v>
      </c>
      <c r="J18" s="26">
        <f t="shared" si="3"/>
        <v>184049.86446428567</v>
      </c>
      <c r="K18" s="26">
        <f t="shared" si="3"/>
        <v>171810.72830357146</v>
      </c>
      <c r="L18" s="26">
        <f t="shared" si="3"/>
        <v>46993.825625000005</v>
      </c>
      <c r="M18" s="26">
        <f t="shared" si="3"/>
        <v>198251.71964285712</v>
      </c>
    </row>
    <row r="30" spans="1:13">
      <c r="B30" s="14"/>
      <c r="C30" s="14"/>
      <c r="D30" s="14"/>
      <c r="E30" s="14"/>
      <c r="F30" s="14"/>
      <c r="G30" s="14"/>
    </row>
    <row r="31" spans="1:13">
      <c r="B31" s="14"/>
      <c r="C31" s="14"/>
      <c r="D31" s="14"/>
      <c r="E31" s="14"/>
      <c r="F31" s="14"/>
      <c r="G31" s="14"/>
    </row>
    <row r="32" spans="1:13">
      <c r="B32" s="14"/>
      <c r="C32" s="14"/>
      <c r="D32" s="14"/>
      <c r="E32" s="14"/>
      <c r="F32" s="14"/>
      <c r="G32" s="14"/>
    </row>
    <row r="33" spans="2:7">
      <c r="B33" s="14"/>
      <c r="C33" s="14"/>
      <c r="D33" s="14"/>
      <c r="E33" s="14"/>
      <c r="F33" s="14"/>
      <c r="G33" s="14"/>
    </row>
  </sheetData>
  <sheetProtection selectLockedCells="1"/>
  <pageMargins left="0.75" right="0.75" top="1" bottom="1" header="0.5" footer="0.5"/>
  <pageSetup paperSize="9" scale="9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8"/>
  <sheetViews>
    <sheetView zoomScaleNormal="100" zoomScalePageLayoutView="120" workbookViewId="0">
      <selection activeCell="B18" sqref="B18:M18"/>
    </sheetView>
  </sheetViews>
  <sheetFormatPr defaultColWidth="8.77734375" defaultRowHeight="18"/>
  <cols>
    <col min="1" max="1" width="14.44140625" style="30" customWidth="1"/>
    <col min="2" max="13" width="12.44140625" style="30" customWidth="1"/>
    <col min="14" max="16384" width="8.77734375" style="30"/>
  </cols>
  <sheetData>
    <row r="1" spans="1:37" s="14" customFormat="1">
      <c r="A1" s="1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37" s="14" customFormat="1">
      <c r="A2" s="27" t="s">
        <v>60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37" s="14" customFormat="1">
      <c r="A3" s="27" t="s">
        <v>61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37" s="14" customFormat="1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37" s="14" customFormat="1">
      <c r="A5" s="15" t="s">
        <v>51</v>
      </c>
      <c r="B5" s="16">
        <v>42736</v>
      </c>
      <c r="C5" s="16">
        <f t="shared" ref="C5:M5" si="0">DATE(YEAR(B5),MONTH(B5)+1,1)</f>
        <v>42767</v>
      </c>
      <c r="D5" s="16">
        <f t="shared" si="0"/>
        <v>42795</v>
      </c>
      <c r="E5" s="16">
        <f t="shared" si="0"/>
        <v>42826</v>
      </c>
      <c r="F5" s="16">
        <f t="shared" si="0"/>
        <v>42856</v>
      </c>
      <c r="G5" s="16">
        <f t="shared" si="0"/>
        <v>42887</v>
      </c>
      <c r="H5" s="16">
        <f t="shared" si="0"/>
        <v>42917</v>
      </c>
      <c r="I5" s="16">
        <f t="shared" si="0"/>
        <v>42948</v>
      </c>
      <c r="J5" s="16">
        <f t="shared" si="0"/>
        <v>42979</v>
      </c>
      <c r="K5" s="16">
        <f t="shared" si="0"/>
        <v>43009</v>
      </c>
      <c r="L5" s="16">
        <f t="shared" si="0"/>
        <v>43040</v>
      </c>
      <c r="M5" s="16">
        <f t="shared" si="0"/>
        <v>43070</v>
      </c>
      <c r="N5" s="17"/>
    </row>
    <row r="6" spans="1:37" s="14" customFormat="1">
      <c r="A6" s="18"/>
      <c r="B6" s="19">
        <v>44000</v>
      </c>
      <c r="C6" s="19">
        <v>44876.832589285725</v>
      </c>
      <c r="D6" s="19">
        <v>74794.72098214287</v>
      </c>
      <c r="E6" s="19">
        <v>134630.49776785716</v>
      </c>
      <c r="F6" s="19">
        <v>149589.44196428574</v>
      </c>
      <c r="G6" s="19">
        <v>149589.44196428574</v>
      </c>
      <c r="H6" s="19">
        <v>194466.27455357145</v>
      </c>
      <c r="I6" s="19">
        <v>194466.27455357145</v>
      </c>
      <c r="J6" s="19">
        <v>149589.44196428574</v>
      </c>
      <c r="K6" s="19">
        <v>134630.49776785716</v>
      </c>
      <c r="L6" s="19">
        <v>44876.832589285725</v>
      </c>
      <c r="M6" s="19">
        <v>179507.3303571429</v>
      </c>
      <c r="N6" s="20"/>
    </row>
    <row r="7" spans="1:37" s="14" customFormat="1">
      <c r="A7" s="18"/>
      <c r="B7" s="19">
        <v>2846.8628571428576</v>
      </c>
      <c r="C7" s="19">
        <v>2846.8628571428576</v>
      </c>
      <c r="D7" s="19">
        <v>8540.5885714285723</v>
      </c>
      <c r="E7" s="19">
        <v>8540.5885714285723</v>
      </c>
      <c r="F7" s="19">
        <v>17081.177142857145</v>
      </c>
      <c r="G7" s="19">
        <v>17081.177142857145</v>
      </c>
      <c r="H7" s="19">
        <v>17081.177142857145</v>
      </c>
      <c r="I7" s="19">
        <v>17081.177142857145</v>
      </c>
      <c r="J7" s="19">
        <v>17081.177142857145</v>
      </c>
      <c r="K7" s="19">
        <v>17081.177142857145</v>
      </c>
      <c r="L7" s="19">
        <v>2846.8628571428576</v>
      </c>
      <c r="M7" s="19">
        <v>14234.314285714288</v>
      </c>
      <c r="N7" s="20"/>
    </row>
    <row r="8" spans="1:37" s="14" customFormat="1">
      <c r="A8" s="18"/>
      <c r="B8" s="19">
        <v>11000</v>
      </c>
      <c r="C8" s="19">
        <v>11000</v>
      </c>
      <c r="D8" s="19">
        <v>33000</v>
      </c>
      <c r="E8" s="19">
        <v>33000</v>
      </c>
      <c r="F8" s="19">
        <v>66000</v>
      </c>
      <c r="G8" s="19">
        <v>66000</v>
      </c>
      <c r="H8" s="19">
        <v>66000</v>
      </c>
      <c r="I8" s="19">
        <v>66000</v>
      </c>
      <c r="J8" s="19">
        <v>66000</v>
      </c>
      <c r="K8" s="19">
        <v>66000</v>
      </c>
      <c r="L8" s="19">
        <v>11000</v>
      </c>
      <c r="M8" s="19">
        <v>55000</v>
      </c>
      <c r="N8" s="20"/>
    </row>
    <row r="9" spans="1:37" s="14" customFormat="1">
      <c r="A9" s="18"/>
      <c r="B9" s="19">
        <v>15000</v>
      </c>
      <c r="C9" s="19">
        <v>15000</v>
      </c>
      <c r="D9" s="19">
        <v>45000</v>
      </c>
      <c r="E9" s="19">
        <v>45000</v>
      </c>
      <c r="F9" s="19">
        <v>90000</v>
      </c>
      <c r="G9" s="19">
        <v>90000</v>
      </c>
      <c r="H9" s="19">
        <v>90000</v>
      </c>
      <c r="I9" s="19">
        <v>90000</v>
      </c>
      <c r="J9" s="19">
        <v>90000</v>
      </c>
      <c r="K9" s="19">
        <v>90000</v>
      </c>
      <c r="L9" s="19">
        <v>15000</v>
      </c>
      <c r="M9" s="19">
        <v>75000</v>
      </c>
      <c r="N9" s="20"/>
    </row>
    <row r="10" spans="1:37" s="21" customFormat="1" ht="17.399999999999999">
      <c r="A10" s="21" t="s">
        <v>56</v>
      </c>
      <c r="B10" s="22">
        <f>SUM(B6:B9)</f>
        <v>72846.862857142856</v>
      </c>
      <c r="C10" s="22">
        <f t="shared" ref="C10:M10" si="1">SUM(C6:C9)</f>
        <v>73723.695446428581</v>
      </c>
      <c r="D10" s="22">
        <f t="shared" si="1"/>
        <v>161335.30955357145</v>
      </c>
      <c r="E10" s="22">
        <f t="shared" si="1"/>
        <v>221171.08633928574</v>
      </c>
      <c r="F10" s="22">
        <f t="shared" si="1"/>
        <v>322670.61910714291</v>
      </c>
      <c r="G10" s="22">
        <f t="shared" si="1"/>
        <v>322670.61910714291</v>
      </c>
      <c r="H10" s="22">
        <f t="shared" si="1"/>
        <v>367547.45169642859</v>
      </c>
      <c r="I10" s="22">
        <f t="shared" si="1"/>
        <v>367547.45169642859</v>
      </c>
      <c r="J10" s="22">
        <f t="shared" si="1"/>
        <v>322670.61910714291</v>
      </c>
      <c r="K10" s="22">
        <f t="shared" si="1"/>
        <v>307711.67491071427</v>
      </c>
      <c r="L10" s="22">
        <f t="shared" si="1"/>
        <v>73723.695446428581</v>
      </c>
      <c r="M10" s="22">
        <f t="shared" si="1"/>
        <v>323741.64464285719</v>
      </c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s="14" customFormat="1">
      <c r="A11" s="15" t="s">
        <v>57</v>
      </c>
      <c r="B11" s="13"/>
    </row>
    <row r="12" spans="1:37" s="14" customFormat="1">
      <c r="A12" s="18"/>
      <c r="B12" s="19">
        <v>4487.6832589285723</v>
      </c>
      <c r="C12" s="19">
        <v>4487.6832589285723</v>
      </c>
      <c r="D12" s="19">
        <v>7479.4720982142871</v>
      </c>
      <c r="E12" s="19">
        <v>13463.049776785716</v>
      </c>
      <c r="F12" s="19">
        <v>14958.944196428574</v>
      </c>
      <c r="G12" s="19">
        <v>14958.944196428574</v>
      </c>
      <c r="H12" s="19">
        <v>19446.627455357146</v>
      </c>
      <c r="I12" s="19">
        <v>19446.627455357146</v>
      </c>
      <c r="J12" s="19">
        <v>14958.944196428574</v>
      </c>
      <c r="K12" s="19">
        <v>13463.049776785716</v>
      </c>
      <c r="L12" s="19">
        <v>4487.6832589285723</v>
      </c>
      <c r="M12" s="19">
        <v>17950.733035714289</v>
      </c>
      <c r="N12" s="13"/>
    </row>
    <row r="13" spans="1:37" s="14" customFormat="1">
      <c r="A13" s="18"/>
      <c r="B13" s="19">
        <v>1992.8040000000001</v>
      </c>
      <c r="C13" s="19">
        <v>1992.8040000000001</v>
      </c>
      <c r="D13" s="19">
        <v>5978.4120000000003</v>
      </c>
      <c r="E13" s="19">
        <v>5978.4120000000003</v>
      </c>
      <c r="F13" s="19">
        <v>11956.824000000001</v>
      </c>
      <c r="G13" s="19">
        <v>11956.824000000001</v>
      </c>
      <c r="H13" s="19">
        <v>11956.824000000001</v>
      </c>
      <c r="I13" s="19">
        <v>11956.824000000001</v>
      </c>
      <c r="J13" s="19">
        <v>11956.824000000001</v>
      </c>
      <c r="K13" s="19">
        <v>11956.824000000001</v>
      </c>
      <c r="L13" s="19">
        <v>1992.8040000000001</v>
      </c>
      <c r="M13" s="19">
        <v>9964.02</v>
      </c>
      <c r="N13" s="13"/>
    </row>
    <row r="14" spans="1:37" s="14" customFormat="1">
      <c r="A14" s="18"/>
      <c r="B14" s="19">
        <v>7150</v>
      </c>
      <c r="C14" s="19">
        <v>7150</v>
      </c>
      <c r="D14" s="19">
        <v>21450</v>
      </c>
      <c r="E14" s="19">
        <v>21450</v>
      </c>
      <c r="F14" s="19">
        <v>42900</v>
      </c>
      <c r="G14" s="19">
        <v>42900</v>
      </c>
      <c r="H14" s="19">
        <v>42900</v>
      </c>
      <c r="I14" s="19">
        <v>42900</v>
      </c>
      <c r="J14" s="19">
        <v>42900</v>
      </c>
      <c r="K14" s="19">
        <v>42900</v>
      </c>
      <c r="L14" s="19">
        <v>7150</v>
      </c>
      <c r="M14" s="19">
        <v>35750</v>
      </c>
      <c r="N14" s="13"/>
    </row>
    <row r="15" spans="1:37" s="14" customFormat="1">
      <c r="A15" s="18"/>
      <c r="B15" s="19">
        <v>9000</v>
      </c>
      <c r="C15" s="19">
        <v>9000</v>
      </c>
      <c r="D15" s="19">
        <v>27000</v>
      </c>
      <c r="E15" s="19">
        <v>27000</v>
      </c>
      <c r="F15" s="19">
        <v>54000</v>
      </c>
      <c r="G15" s="19">
        <v>54000</v>
      </c>
      <c r="H15" s="19">
        <v>54000</v>
      </c>
      <c r="I15" s="19">
        <v>54000</v>
      </c>
      <c r="J15" s="19">
        <v>54000</v>
      </c>
      <c r="K15" s="19">
        <v>54000</v>
      </c>
      <c r="L15" s="19">
        <v>9000</v>
      </c>
      <c r="M15" s="19">
        <v>45000</v>
      </c>
      <c r="N15" s="13"/>
    </row>
    <row r="16" spans="1:37" s="14" customFormat="1">
      <c r="A16" s="21" t="s">
        <v>62</v>
      </c>
      <c r="B16" s="22">
        <f>SUM(B12:B15)</f>
        <v>22630.487258928573</v>
      </c>
      <c r="C16" s="22">
        <f t="shared" ref="C16:M16" si="2">SUM(C12:C15)</f>
        <v>22630.487258928573</v>
      </c>
      <c r="D16" s="22">
        <f t="shared" si="2"/>
        <v>61907.884098214286</v>
      </c>
      <c r="E16" s="22">
        <f t="shared" si="2"/>
        <v>67891.461776785713</v>
      </c>
      <c r="F16" s="22">
        <f t="shared" si="2"/>
        <v>123815.76819642857</v>
      </c>
      <c r="G16" s="22">
        <f t="shared" si="2"/>
        <v>123815.76819642857</v>
      </c>
      <c r="H16" s="22">
        <f t="shared" si="2"/>
        <v>128303.45145535715</v>
      </c>
      <c r="I16" s="22">
        <f t="shared" si="2"/>
        <v>128303.45145535715</v>
      </c>
      <c r="J16" s="22">
        <f t="shared" si="2"/>
        <v>123815.76819642857</v>
      </c>
      <c r="K16" s="22">
        <f t="shared" si="2"/>
        <v>122319.87377678571</v>
      </c>
      <c r="L16" s="22">
        <f t="shared" si="2"/>
        <v>22630.487258928573</v>
      </c>
      <c r="M16" s="22">
        <f t="shared" si="2"/>
        <v>108664.7530357143</v>
      </c>
      <c r="N16" s="24"/>
    </row>
    <row r="18" spans="1:14" s="14" customFormat="1">
      <c r="A18" s="25" t="s">
        <v>59</v>
      </c>
      <c r="B18" s="26">
        <f>B10-B16</f>
        <v>50216.375598214283</v>
      </c>
      <c r="C18" s="26">
        <f t="shared" ref="C18:M18" si="3">C10-C16</f>
        <v>51093.208187500008</v>
      </c>
      <c r="D18" s="26">
        <f t="shared" si="3"/>
        <v>99427.425455357166</v>
      </c>
      <c r="E18" s="26">
        <f t="shared" si="3"/>
        <v>153279.62456250004</v>
      </c>
      <c r="F18" s="26">
        <f t="shared" si="3"/>
        <v>198854.85091071433</v>
      </c>
      <c r="G18" s="26">
        <f t="shared" si="3"/>
        <v>198854.85091071433</v>
      </c>
      <c r="H18" s="26">
        <f t="shared" si="3"/>
        <v>239244.00024107145</v>
      </c>
      <c r="I18" s="26">
        <f t="shared" si="3"/>
        <v>239244.00024107145</v>
      </c>
      <c r="J18" s="26">
        <f t="shared" si="3"/>
        <v>198854.85091071433</v>
      </c>
      <c r="K18" s="26">
        <f t="shared" si="3"/>
        <v>185391.80113392856</v>
      </c>
      <c r="L18" s="26">
        <f t="shared" si="3"/>
        <v>51093.208187500008</v>
      </c>
      <c r="M18" s="26">
        <f t="shared" si="3"/>
        <v>215076.8916071429</v>
      </c>
      <c r="N18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zoomScaleNormal="100" workbookViewId="0">
      <selection activeCell="G23" sqref="G23"/>
    </sheetView>
  </sheetViews>
  <sheetFormatPr defaultColWidth="8.77734375" defaultRowHeight="13.8"/>
  <cols>
    <col min="1" max="1" width="13.44140625" style="29" bestFit="1" customWidth="1"/>
    <col min="2" max="13" width="13.77734375" style="29" customWidth="1"/>
    <col min="14" max="16384" width="8.77734375" style="29"/>
  </cols>
  <sheetData>
    <row r="1" spans="1:14" s="14" customFormat="1" ht="18">
      <c r="A1" s="1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14" customFormat="1" ht="18">
      <c r="A2" s="27" t="s">
        <v>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s="14" customFormat="1" ht="18">
      <c r="A3" s="27" t="s">
        <v>61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s="14" customFormat="1" ht="18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 ht="22.2" customHeight="1">
      <c r="A5" s="4" t="s">
        <v>51</v>
      </c>
      <c r="B5" s="5" t="s">
        <v>64</v>
      </c>
      <c r="C5" s="5" t="s">
        <v>65</v>
      </c>
      <c r="D5" s="5" t="s">
        <v>66</v>
      </c>
      <c r="E5" s="5" t="s">
        <v>67</v>
      </c>
      <c r="F5" s="5" t="s">
        <v>68</v>
      </c>
      <c r="G5" s="5" t="s">
        <v>69</v>
      </c>
      <c r="H5" s="5" t="s">
        <v>70</v>
      </c>
      <c r="I5" s="5" t="s">
        <v>71</v>
      </c>
      <c r="J5" s="5" t="s">
        <v>72</v>
      </c>
      <c r="K5" s="5" t="s">
        <v>73</v>
      </c>
      <c r="L5" s="5" t="s">
        <v>74</v>
      </c>
      <c r="M5" s="5" t="s">
        <v>75</v>
      </c>
    </row>
    <row r="6" spans="1:14" ht="15.6">
      <c r="A6" s="7" t="s">
        <v>52</v>
      </c>
      <c r="B6" s="8">
        <f>'Sales 2016'!B6 +'Sales 2017'!B6</f>
        <v>84000</v>
      </c>
      <c r="C6" s="8">
        <f>'Sales 2016'!C6 +'Sales 2017'!C6</f>
        <v>85673.953125000015</v>
      </c>
      <c r="D6" s="8">
        <f>'Sales 2016'!D6 +'Sales 2017'!D6</f>
        <v>142789.921875</v>
      </c>
      <c r="E6" s="8">
        <f>'Sales 2016'!E6 +'Sales 2017'!E6</f>
        <v>257021.859375</v>
      </c>
      <c r="F6" s="8">
        <f>'Sales 2016'!F6 +'Sales 2017'!F6</f>
        <v>285579.84375</v>
      </c>
      <c r="G6" s="8">
        <f>'Sales 2016'!G6 +'Sales 2017'!G6</f>
        <v>285579.84375</v>
      </c>
      <c r="H6" s="8">
        <f>'Sales 2016'!H6 +'Sales 2017'!H6</f>
        <v>371253.796875</v>
      </c>
      <c r="I6" s="8">
        <f>'Sales 2016'!I6 +'Sales 2017'!I6</f>
        <v>371253.796875</v>
      </c>
      <c r="J6" s="8">
        <f>'Sales 2016'!J6 +'Sales 2017'!J6</f>
        <v>285579.84375</v>
      </c>
      <c r="K6" s="8">
        <f>'Sales 2016'!K6 +'Sales 2017'!K6</f>
        <v>257021.859375</v>
      </c>
      <c r="L6" s="8">
        <f>'Sales 2016'!L6 +'Sales 2017'!L6</f>
        <v>85673.953125000015</v>
      </c>
      <c r="M6" s="8">
        <f>'Sales 2016'!M6 +'Sales 2017'!M6</f>
        <v>342695.81250000006</v>
      </c>
    </row>
    <row r="7" spans="1:14" ht="15.6">
      <c r="A7" s="7" t="s">
        <v>53</v>
      </c>
      <c r="B7" s="8">
        <f>'Sales 2016'!B7 +'Sales 2017'!B7</f>
        <v>5434.92</v>
      </c>
      <c r="C7" s="8">
        <f>'Sales 2016'!C7 +'Sales 2017'!C7</f>
        <v>5434.92</v>
      </c>
      <c r="D7" s="8">
        <f>'Sales 2016'!D7 +'Sales 2017'!D7</f>
        <v>16304.760000000002</v>
      </c>
      <c r="E7" s="8">
        <f>'Sales 2016'!E7 +'Sales 2017'!E7</f>
        <v>16304.760000000002</v>
      </c>
      <c r="F7" s="8">
        <f>'Sales 2016'!F7 +'Sales 2017'!F7</f>
        <v>32609.520000000004</v>
      </c>
      <c r="G7" s="8">
        <f>'Sales 2016'!G7 +'Sales 2017'!G7</f>
        <v>32609.520000000004</v>
      </c>
      <c r="H7" s="8">
        <f>'Sales 2016'!H7 +'Sales 2017'!H7</f>
        <v>32609.520000000004</v>
      </c>
      <c r="I7" s="8">
        <f>'Sales 2016'!I7 +'Sales 2017'!I7</f>
        <v>32609.520000000004</v>
      </c>
      <c r="J7" s="8">
        <f>'Sales 2016'!J7 +'Sales 2017'!J7</f>
        <v>32609.520000000004</v>
      </c>
      <c r="K7" s="8">
        <f>'Sales 2016'!K7 +'Sales 2017'!K7</f>
        <v>32609.520000000004</v>
      </c>
      <c r="L7" s="8">
        <f>'Sales 2016'!L7 +'Sales 2017'!L7</f>
        <v>5434.92</v>
      </c>
      <c r="M7" s="8">
        <f>'Sales 2016'!M7 +'Sales 2017'!M7</f>
        <v>27174.600000000006</v>
      </c>
    </row>
    <row r="8" spans="1:14" ht="15.6">
      <c r="A8" s="7" t="s">
        <v>54</v>
      </c>
      <c r="B8" s="8">
        <f>'Sales 2016'!B8 +'Sales 2017'!B8</f>
        <v>21000</v>
      </c>
      <c r="C8" s="8">
        <f>'Sales 2016'!C8 +'Sales 2017'!C8</f>
        <v>21000</v>
      </c>
      <c r="D8" s="8">
        <f>'Sales 2016'!D8 +'Sales 2017'!D8</f>
        <v>63000</v>
      </c>
      <c r="E8" s="8">
        <f>'Sales 2016'!E8 +'Sales 2017'!E8</f>
        <v>63000</v>
      </c>
      <c r="F8" s="8">
        <f>'Sales 2016'!F8 +'Sales 2017'!F8</f>
        <v>126000</v>
      </c>
      <c r="G8" s="8">
        <f>'Sales 2016'!G8 +'Sales 2017'!G8</f>
        <v>126000</v>
      </c>
      <c r="H8" s="8">
        <f>'Sales 2016'!H8 +'Sales 2017'!H8</f>
        <v>126000</v>
      </c>
      <c r="I8" s="8">
        <f>'Sales 2016'!I8 +'Sales 2017'!I8</f>
        <v>126000</v>
      </c>
      <c r="J8" s="8">
        <f>'Sales 2016'!J8 +'Sales 2017'!J8</f>
        <v>126000</v>
      </c>
      <c r="K8" s="8">
        <f>'Sales 2016'!K8 +'Sales 2017'!K8</f>
        <v>126000</v>
      </c>
      <c r="L8" s="8">
        <f>'Sales 2016'!L8 +'Sales 2017'!L8</f>
        <v>21000</v>
      </c>
      <c r="M8" s="8">
        <f>'Sales 2016'!M8 +'Sales 2017'!M8</f>
        <v>105000</v>
      </c>
    </row>
    <row r="9" spans="1:14" ht="15.6">
      <c r="A9" s="7" t="s">
        <v>55</v>
      </c>
      <c r="B9" s="8">
        <f>'Sales 2016'!B9 +'Sales 2017'!B9</f>
        <v>30000</v>
      </c>
      <c r="C9" s="8">
        <f>'Sales 2016'!C9 +'Sales 2017'!C9</f>
        <v>30000</v>
      </c>
      <c r="D9" s="8">
        <f>'Sales 2016'!D9 +'Sales 2017'!D9</f>
        <v>90000</v>
      </c>
      <c r="E9" s="8">
        <f>'Sales 2016'!E9 +'Sales 2017'!E9</f>
        <v>90000</v>
      </c>
      <c r="F9" s="8">
        <f>'Sales 2016'!F9 +'Sales 2017'!F9</f>
        <v>180000</v>
      </c>
      <c r="G9" s="8">
        <f>'Sales 2016'!G9 +'Sales 2017'!G9</f>
        <v>180000</v>
      </c>
      <c r="H9" s="8">
        <f>'Sales 2016'!H9 +'Sales 2017'!H9</f>
        <v>180000</v>
      </c>
      <c r="I9" s="8">
        <f>'Sales 2016'!I9 +'Sales 2017'!I9</f>
        <v>180000</v>
      </c>
      <c r="J9" s="8">
        <f>'Sales 2016'!J9 +'Sales 2017'!J9</f>
        <v>180000</v>
      </c>
      <c r="K9" s="8">
        <f>'Sales 2016'!K9 +'Sales 2017'!K9</f>
        <v>180000</v>
      </c>
      <c r="L9" s="8">
        <f>'Sales 2016'!L9 +'Sales 2017'!L9</f>
        <v>30000</v>
      </c>
      <c r="M9" s="8">
        <f>'Sales 2016'!M9 +'Sales 2017'!M9</f>
        <v>150000</v>
      </c>
    </row>
    <row r="10" spans="1:14" ht="15.6">
      <c r="A10" s="9" t="s">
        <v>56</v>
      </c>
      <c r="B10" s="10">
        <f>SUM(B6:B9)</f>
        <v>140434.91999999998</v>
      </c>
      <c r="C10" s="10">
        <f t="shared" ref="C10:M10" si="0">SUM(C6:C9)</f>
        <v>142108.87312500001</v>
      </c>
      <c r="D10" s="10">
        <f t="shared" si="0"/>
        <v>312094.68187500001</v>
      </c>
      <c r="E10" s="10">
        <f t="shared" si="0"/>
        <v>426326.61937500001</v>
      </c>
      <c r="F10" s="10">
        <f t="shared" si="0"/>
        <v>624189.36375000002</v>
      </c>
      <c r="G10" s="10">
        <f t="shared" si="0"/>
        <v>624189.36375000002</v>
      </c>
      <c r="H10" s="10">
        <f t="shared" si="0"/>
        <v>709863.31687500002</v>
      </c>
      <c r="I10" s="10">
        <f t="shared" si="0"/>
        <v>709863.31687500002</v>
      </c>
      <c r="J10" s="10">
        <f t="shared" si="0"/>
        <v>624189.36375000002</v>
      </c>
      <c r="K10" s="10">
        <f t="shared" si="0"/>
        <v>595631.37937500002</v>
      </c>
      <c r="L10" s="10">
        <f t="shared" si="0"/>
        <v>142108.87312500001</v>
      </c>
      <c r="M10" s="10">
        <f t="shared" si="0"/>
        <v>624870.41250000009</v>
      </c>
    </row>
    <row r="11" spans="1:14" ht="15.6">
      <c r="A11" s="4" t="s">
        <v>57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 ht="15.6">
      <c r="A12" s="7" t="s">
        <v>52</v>
      </c>
      <c r="B12" s="8">
        <f>'Sales 2016'!B12+'Sales 2017'!B12</f>
        <v>8567.3953125000007</v>
      </c>
      <c r="C12" s="8">
        <f>'Sales 2016'!C12+'Sales 2017'!C12</f>
        <v>8567.3953125000007</v>
      </c>
      <c r="D12" s="8">
        <f>'Sales 2016'!D12+'Sales 2017'!D12</f>
        <v>14278.992187500002</v>
      </c>
      <c r="E12" s="8">
        <f>'Sales 2016'!E12+'Sales 2017'!E12</f>
        <v>25702.185937500002</v>
      </c>
      <c r="F12" s="8">
        <f>'Sales 2016'!F12+'Sales 2017'!F12</f>
        <v>28557.984375000004</v>
      </c>
      <c r="G12" s="8">
        <f>'Sales 2016'!G12+'Sales 2017'!G12</f>
        <v>28557.984375000004</v>
      </c>
      <c r="H12" s="8">
        <f>'Sales 2016'!H12+'Sales 2017'!H12</f>
        <v>37125.379687500004</v>
      </c>
      <c r="I12" s="8">
        <f>'Sales 2016'!I12+'Sales 2017'!I12</f>
        <v>37125.379687500004</v>
      </c>
      <c r="J12" s="8">
        <f>'Sales 2016'!J12+'Sales 2017'!J12</f>
        <v>28557.984375000004</v>
      </c>
      <c r="K12" s="8">
        <f>'Sales 2016'!K12+'Sales 2017'!K12</f>
        <v>25702.185937500002</v>
      </c>
      <c r="L12" s="8">
        <f>'Sales 2016'!L12+'Sales 2017'!L12</f>
        <v>8567.3953125000007</v>
      </c>
      <c r="M12" s="8">
        <f>'Sales 2016'!M12+'Sales 2017'!M12</f>
        <v>34269.581250000003</v>
      </c>
    </row>
    <row r="13" spans="1:14" ht="15.6">
      <c r="A13" s="7" t="s">
        <v>53</v>
      </c>
      <c r="B13" s="8">
        <f>'Sales 2016'!B13+'Sales 2017'!B13</f>
        <v>3804.444</v>
      </c>
      <c r="C13" s="8">
        <f>'Sales 2016'!C13+'Sales 2017'!C13</f>
        <v>3804.444</v>
      </c>
      <c r="D13" s="8">
        <f>'Sales 2016'!D13+'Sales 2017'!D13</f>
        <v>11413.332</v>
      </c>
      <c r="E13" s="8">
        <f>'Sales 2016'!E13+'Sales 2017'!E13</f>
        <v>11413.332</v>
      </c>
      <c r="F13" s="8">
        <f>'Sales 2016'!F13+'Sales 2017'!F13</f>
        <v>22826.664000000001</v>
      </c>
      <c r="G13" s="8">
        <f>'Sales 2016'!G13+'Sales 2017'!G13</f>
        <v>22826.664000000001</v>
      </c>
      <c r="H13" s="8">
        <f>'Sales 2016'!H13+'Sales 2017'!H13</f>
        <v>22826.664000000001</v>
      </c>
      <c r="I13" s="8">
        <f>'Sales 2016'!I13+'Sales 2017'!I13</f>
        <v>22826.664000000001</v>
      </c>
      <c r="J13" s="8">
        <f>'Sales 2016'!J13+'Sales 2017'!J13</f>
        <v>22826.664000000001</v>
      </c>
      <c r="K13" s="8">
        <f>'Sales 2016'!K13+'Sales 2017'!K13</f>
        <v>22826.664000000001</v>
      </c>
      <c r="L13" s="8">
        <f>'Sales 2016'!L13+'Sales 2017'!L13</f>
        <v>3804.444</v>
      </c>
      <c r="M13" s="8">
        <f>'Sales 2016'!M13+'Sales 2017'!M13</f>
        <v>19022.22</v>
      </c>
    </row>
    <row r="14" spans="1:14" ht="15.6">
      <c r="A14" s="7" t="s">
        <v>54</v>
      </c>
      <c r="B14" s="8">
        <f>'Sales 2016'!B14+'Sales 2017'!B14</f>
        <v>13650</v>
      </c>
      <c r="C14" s="8">
        <f>'Sales 2016'!C14+'Sales 2017'!C14</f>
        <v>13650</v>
      </c>
      <c r="D14" s="8">
        <f>'Sales 2016'!D14+'Sales 2017'!D14</f>
        <v>40950</v>
      </c>
      <c r="E14" s="8">
        <f>'Sales 2016'!E14+'Sales 2017'!E14</f>
        <v>40950</v>
      </c>
      <c r="F14" s="8">
        <f>'Sales 2016'!F14+'Sales 2017'!F14</f>
        <v>81900</v>
      </c>
      <c r="G14" s="8">
        <f>'Sales 2016'!G14+'Sales 2017'!G14</f>
        <v>81900</v>
      </c>
      <c r="H14" s="8">
        <f>'Sales 2016'!H14+'Sales 2017'!H14</f>
        <v>81900</v>
      </c>
      <c r="I14" s="8">
        <f>'Sales 2016'!I14+'Sales 2017'!I14</f>
        <v>81900</v>
      </c>
      <c r="J14" s="8">
        <f>'Sales 2016'!J14+'Sales 2017'!J14</f>
        <v>81900</v>
      </c>
      <c r="K14" s="8">
        <f>'Sales 2016'!K14+'Sales 2017'!K14</f>
        <v>81900</v>
      </c>
      <c r="L14" s="8">
        <f>'Sales 2016'!L14+'Sales 2017'!L14</f>
        <v>13650</v>
      </c>
      <c r="M14" s="8">
        <f>'Sales 2016'!M14+'Sales 2017'!M14</f>
        <v>68250</v>
      </c>
    </row>
    <row r="15" spans="1:14" ht="15.6">
      <c r="A15" s="7" t="s">
        <v>55</v>
      </c>
      <c r="B15" s="8">
        <f>'Sales 2016'!B15+'Sales 2017'!B15</f>
        <v>18000</v>
      </c>
      <c r="C15" s="8">
        <f>'Sales 2016'!C15+'Sales 2017'!C15</f>
        <v>18000</v>
      </c>
      <c r="D15" s="8">
        <f>'Sales 2016'!D15+'Sales 2017'!D15</f>
        <v>54000</v>
      </c>
      <c r="E15" s="8">
        <f>'Sales 2016'!E15+'Sales 2017'!E15</f>
        <v>54000</v>
      </c>
      <c r="F15" s="8">
        <f>'Sales 2016'!F15+'Sales 2017'!F15</f>
        <v>108000</v>
      </c>
      <c r="G15" s="8">
        <f>'Sales 2016'!G15+'Sales 2017'!G15</f>
        <v>108000</v>
      </c>
      <c r="H15" s="8">
        <f>'Sales 2016'!H15+'Sales 2017'!H15</f>
        <v>108000</v>
      </c>
      <c r="I15" s="8">
        <f>'Sales 2016'!I15+'Sales 2017'!I15</f>
        <v>108000</v>
      </c>
      <c r="J15" s="8">
        <f>'Sales 2016'!J15+'Sales 2017'!J15</f>
        <v>108000</v>
      </c>
      <c r="K15" s="8">
        <f>'Sales 2016'!K15+'Sales 2017'!K15</f>
        <v>108000</v>
      </c>
      <c r="L15" s="8">
        <f>'Sales 2016'!L15+'Sales 2017'!L15</f>
        <v>18000</v>
      </c>
      <c r="M15" s="8">
        <f>'Sales 2016'!M15+'Sales 2017'!M15</f>
        <v>90000</v>
      </c>
    </row>
    <row r="16" spans="1:14" ht="15.6">
      <c r="A16" s="9" t="s">
        <v>58</v>
      </c>
      <c r="B16" s="10">
        <f>SUM(B12:B15)</f>
        <v>44021.8393125</v>
      </c>
      <c r="C16" s="10">
        <f t="shared" ref="C16:M16" si="1">SUM(C12:C15)</f>
        <v>44021.8393125</v>
      </c>
      <c r="D16" s="10">
        <f t="shared" si="1"/>
        <v>120642.32418749999</v>
      </c>
      <c r="E16" s="10">
        <f t="shared" si="1"/>
        <v>132065.5179375</v>
      </c>
      <c r="F16" s="10">
        <f t="shared" si="1"/>
        <v>241284.64837499999</v>
      </c>
      <c r="G16" s="10">
        <f t="shared" si="1"/>
        <v>241284.64837499999</v>
      </c>
      <c r="H16" s="10">
        <f t="shared" si="1"/>
        <v>249852.0436875</v>
      </c>
      <c r="I16" s="10">
        <f t="shared" si="1"/>
        <v>249852.0436875</v>
      </c>
      <c r="J16" s="10">
        <f t="shared" si="1"/>
        <v>241284.64837499999</v>
      </c>
      <c r="K16" s="10">
        <f t="shared" si="1"/>
        <v>238428.8499375</v>
      </c>
      <c r="L16" s="10">
        <f t="shared" si="1"/>
        <v>44021.8393125</v>
      </c>
      <c r="M16" s="10">
        <f t="shared" si="1"/>
        <v>211541.80125000002</v>
      </c>
    </row>
    <row r="17" spans="1:14" ht="15.6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</row>
    <row r="18" spans="1:14" s="3" customFormat="1" ht="15.6">
      <c r="A18" s="11" t="s">
        <v>59</v>
      </c>
      <c r="B18" s="12">
        <f>B10-B16</f>
        <v>96413.080687499983</v>
      </c>
      <c r="C18" s="12">
        <f t="shared" ref="C18:M18" si="2">C10-C16</f>
        <v>98087.033812500013</v>
      </c>
      <c r="D18" s="12">
        <f t="shared" si="2"/>
        <v>191452.35768750001</v>
      </c>
      <c r="E18" s="12">
        <f t="shared" si="2"/>
        <v>294261.10143749998</v>
      </c>
      <c r="F18" s="12">
        <f t="shared" si="2"/>
        <v>382904.71537500003</v>
      </c>
      <c r="G18" s="12">
        <f t="shared" si="2"/>
        <v>382904.71537500003</v>
      </c>
      <c r="H18" s="12">
        <f t="shared" si="2"/>
        <v>460011.27318750002</v>
      </c>
      <c r="I18" s="12">
        <f t="shared" si="2"/>
        <v>460011.27318750002</v>
      </c>
      <c r="J18" s="12">
        <f t="shared" si="2"/>
        <v>382904.71537500003</v>
      </c>
      <c r="K18" s="12">
        <f t="shared" si="2"/>
        <v>357202.52943750005</v>
      </c>
      <c r="L18" s="12">
        <f t="shared" si="2"/>
        <v>98087.033812500013</v>
      </c>
      <c r="M18" s="12">
        <f t="shared" si="2"/>
        <v>413328.61125000007</v>
      </c>
      <c r="N18" s="2"/>
    </row>
    <row r="19" spans="1:14" ht="15.6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6"/>
  <sheetViews>
    <sheetView tabSelected="1" workbookViewId="0">
      <selection activeCell="C22" sqref="C22"/>
    </sheetView>
  </sheetViews>
  <sheetFormatPr defaultColWidth="8.77734375" defaultRowHeight="18"/>
  <cols>
    <col min="1" max="1" width="17.77734375" style="30" customWidth="1"/>
    <col min="2" max="2" width="25.44140625" style="30" customWidth="1"/>
    <col min="3" max="3" width="17.109375" style="30" customWidth="1"/>
    <col min="4" max="16384" width="8.77734375" style="30"/>
  </cols>
  <sheetData>
    <row r="1" spans="1:18">
      <c r="A1" s="41" t="s">
        <v>76</v>
      </c>
      <c r="B1" s="41"/>
      <c r="C1" s="41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18">
      <c r="A2" s="42" t="s">
        <v>77</v>
      </c>
      <c r="B2" s="42"/>
      <c r="C2" s="42"/>
      <c r="D2" s="42"/>
      <c r="E2" s="42"/>
      <c r="F2" s="42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>
      <c r="A3" s="42" t="s">
        <v>78</v>
      </c>
      <c r="B3" s="42"/>
      <c r="C3" s="42"/>
      <c r="D3" s="42"/>
      <c r="E3" s="42"/>
      <c r="F3" s="42"/>
      <c r="G3" s="42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>
      <c r="A4" s="44"/>
      <c r="B4" s="42"/>
      <c r="C4" s="42"/>
      <c r="D4" s="42"/>
      <c r="E4" s="42"/>
      <c r="F4" s="42"/>
      <c r="G4" s="42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>
      <c r="A5" s="89" t="s">
        <v>79</v>
      </c>
      <c r="B5" s="89"/>
      <c r="C5" s="89"/>
      <c r="D5" s="42"/>
      <c r="E5" s="42"/>
      <c r="F5" s="42"/>
      <c r="G5" s="42"/>
      <c r="H5" s="42"/>
      <c r="I5" s="42"/>
      <c r="J5" s="43"/>
      <c r="K5" s="43"/>
      <c r="L5" s="43"/>
      <c r="M5" s="43"/>
      <c r="N5" s="43"/>
      <c r="O5" s="43"/>
      <c r="P5" s="43"/>
      <c r="Q5" s="43"/>
      <c r="R5" s="43"/>
    </row>
    <row r="6" spans="1:18">
      <c r="A6" s="45" t="s">
        <v>80</v>
      </c>
      <c r="B6" s="45" t="s">
        <v>81</v>
      </c>
      <c r="C6" s="46" t="s">
        <v>27</v>
      </c>
      <c r="D6" s="42"/>
      <c r="E6" s="42"/>
      <c r="F6" s="42"/>
      <c r="G6" s="42"/>
      <c r="H6" s="42"/>
      <c r="I6" s="42"/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7" t="s">
        <v>82</v>
      </c>
      <c r="B7" s="48" t="s">
        <v>83</v>
      </c>
      <c r="C7" s="49">
        <v>250</v>
      </c>
      <c r="D7" s="42"/>
      <c r="E7" s="42"/>
      <c r="F7" s="42"/>
      <c r="G7" s="42"/>
      <c r="H7" s="42"/>
      <c r="I7" s="42"/>
      <c r="J7" s="43"/>
      <c r="K7" s="43"/>
      <c r="L7" s="43"/>
      <c r="M7" s="43"/>
      <c r="N7" s="43"/>
      <c r="O7" s="43"/>
      <c r="P7" s="43"/>
      <c r="Q7" s="43"/>
      <c r="R7" s="43"/>
    </row>
    <row r="8" spans="1:18">
      <c r="A8" s="47" t="s">
        <v>84</v>
      </c>
      <c r="B8" s="48" t="s">
        <v>85</v>
      </c>
      <c r="C8" s="49">
        <v>125</v>
      </c>
      <c r="D8" s="42"/>
      <c r="E8" s="42"/>
      <c r="F8" s="42"/>
      <c r="G8" s="42"/>
      <c r="H8" s="42"/>
      <c r="I8" s="42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47" t="s">
        <v>86</v>
      </c>
      <c r="B9" s="48" t="s">
        <v>87</v>
      </c>
      <c r="C9" s="49">
        <v>165</v>
      </c>
      <c r="D9" s="42"/>
      <c r="E9" s="42"/>
      <c r="F9" s="42"/>
      <c r="G9" s="42"/>
      <c r="H9" s="42"/>
      <c r="I9" s="42"/>
      <c r="J9" s="43"/>
      <c r="K9" s="43"/>
      <c r="L9" s="43"/>
      <c r="M9" s="43"/>
      <c r="N9" s="43"/>
      <c r="O9" s="43"/>
      <c r="P9" s="43"/>
      <c r="Q9" s="43"/>
      <c r="R9" s="43"/>
    </row>
    <row r="10" spans="1:18">
      <c r="A10" s="47" t="s">
        <v>88</v>
      </c>
      <c r="B10" s="48" t="s">
        <v>89</v>
      </c>
      <c r="C10" s="49">
        <v>250</v>
      </c>
      <c r="D10" s="42"/>
      <c r="E10" s="42"/>
      <c r="F10" s="42"/>
      <c r="G10" s="42"/>
      <c r="H10" s="42"/>
      <c r="I10" s="42"/>
      <c r="J10" s="43"/>
      <c r="K10" s="43"/>
      <c r="L10" s="43"/>
      <c r="M10" s="43"/>
      <c r="N10" s="43"/>
      <c r="O10" s="43"/>
      <c r="P10" s="43"/>
      <c r="Q10" s="43"/>
      <c r="R10" s="43"/>
    </row>
    <row r="11" spans="1:18">
      <c r="A11" s="47" t="s">
        <v>90</v>
      </c>
      <c r="B11" s="48" t="s">
        <v>91</v>
      </c>
      <c r="C11" s="49">
        <v>149</v>
      </c>
      <c r="D11" s="42"/>
      <c r="E11" s="42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</row>
    <row r="12" spans="1:18">
      <c r="A12" s="47" t="s">
        <v>92</v>
      </c>
      <c r="B12" s="48" t="s">
        <v>93</v>
      </c>
      <c r="C12" s="49">
        <v>145</v>
      </c>
      <c r="D12" s="42"/>
      <c r="E12" s="42"/>
      <c r="F12" s="42"/>
      <c r="G12" s="42"/>
      <c r="H12" s="42"/>
      <c r="I12" s="42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A13" s="47" t="s">
        <v>94</v>
      </c>
      <c r="B13" s="48" t="s">
        <v>95</v>
      </c>
      <c r="C13" s="49">
        <v>169</v>
      </c>
      <c r="D13" s="42"/>
      <c r="E13" s="42"/>
      <c r="F13" s="42"/>
      <c r="G13" s="42"/>
      <c r="H13" s="42"/>
      <c r="I13" s="42"/>
      <c r="J13" s="43"/>
      <c r="K13" s="43"/>
      <c r="L13" s="43"/>
      <c r="M13" s="43"/>
      <c r="N13" s="43"/>
      <c r="O13" s="43"/>
      <c r="P13" s="43"/>
      <c r="Q13" s="43"/>
      <c r="R13" s="43"/>
    </row>
    <row r="14" spans="1:18">
      <c r="A14" s="47" t="s">
        <v>96</v>
      </c>
      <c r="B14" s="48" t="s">
        <v>97</v>
      </c>
      <c r="C14" s="49">
        <v>130</v>
      </c>
      <c r="D14" s="42"/>
      <c r="E14" s="42"/>
      <c r="F14" s="42"/>
      <c r="G14" s="42"/>
      <c r="H14" s="42"/>
      <c r="I14" s="42"/>
      <c r="J14" s="43"/>
      <c r="K14" s="43"/>
      <c r="L14" s="43"/>
      <c r="M14" s="43"/>
      <c r="N14" s="43"/>
      <c r="O14" s="43"/>
      <c r="P14" s="43"/>
      <c r="Q14" s="43"/>
      <c r="R14" s="43"/>
    </row>
    <row r="15" spans="1:18">
      <c r="A15" s="47" t="s">
        <v>98</v>
      </c>
      <c r="B15" s="48" t="s">
        <v>99</v>
      </c>
      <c r="C15" s="49">
        <v>159</v>
      </c>
      <c r="D15" s="42"/>
      <c r="E15" s="42"/>
      <c r="F15" s="42"/>
      <c r="G15" s="42"/>
      <c r="H15" s="42"/>
      <c r="I15" s="42"/>
      <c r="J15" s="43"/>
      <c r="K15" s="43"/>
      <c r="L15" s="43"/>
      <c r="M15" s="43"/>
      <c r="N15" s="43"/>
      <c r="O15" s="43"/>
      <c r="P15" s="43"/>
      <c r="Q15" s="43"/>
      <c r="R15" s="43"/>
    </row>
    <row r="16" spans="1:18">
      <c r="A16" s="47" t="s">
        <v>100</v>
      </c>
      <c r="B16" s="48" t="s">
        <v>101</v>
      </c>
      <c r="C16" s="49">
        <v>169</v>
      </c>
      <c r="D16" s="42"/>
      <c r="E16" s="42"/>
      <c r="F16" s="42"/>
      <c r="G16" s="42"/>
      <c r="H16" s="42"/>
      <c r="I16" s="42"/>
      <c r="J16" s="43"/>
      <c r="K16" s="43"/>
      <c r="L16" s="43"/>
      <c r="M16" s="43"/>
      <c r="N16" s="43"/>
      <c r="O16" s="43"/>
      <c r="P16" s="43"/>
      <c r="Q16" s="43"/>
      <c r="R16" s="43"/>
    </row>
    <row r="17" spans="1:18">
      <c r="A17" s="47" t="s">
        <v>102</v>
      </c>
      <c r="B17" s="48" t="s">
        <v>103</v>
      </c>
      <c r="C17" s="49">
        <v>220</v>
      </c>
      <c r="D17" s="42"/>
      <c r="E17" s="42"/>
      <c r="F17" s="42"/>
      <c r="G17" s="42"/>
      <c r="H17" s="42"/>
      <c r="I17" s="42"/>
      <c r="J17" s="43"/>
      <c r="K17" s="43"/>
      <c r="L17" s="43"/>
      <c r="M17" s="43"/>
      <c r="N17" s="43"/>
      <c r="O17" s="43"/>
      <c r="P17" s="43"/>
      <c r="Q17" s="43"/>
      <c r="R17" s="43"/>
    </row>
    <row r="18" spans="1:18">
      <c r="A18" s="47" t="s">
        <v>104</v>
      </c>
      <c r="B18" s="48" t="s">
        <v>105</v>
      </c>
      <c r="C18" s="49">
        <v>100</v>
      </c>
      <c r="D18" s="42"/>
      <c r="E18" s="42"/>
      <c r="F18" s="42"/>
      <c r="G18" s="42"/>
      <c r="H18" s="42"/>
      <c r="I18" s="42"/>
      <c r="J18" s="43"/>
      <c r="K18" s="43"/>
      <c r="L18" s="43"/>
      <c r="M18" s="43"/>
      <c r="N18" s="43"/>
      <c r="O18" s="43"/>
      <c r="P18" s="43"/>
      <c r="Q18" s="43"/>
      <c r="R18" s="43"/>
    </row>
    <row r="19" spans="1:18" ht="18.600000000000001" thickBot="1">
      <c r="A19" s="44"/>
      <c r="B19" s="44"/>
      <c r="C19" s="50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3"/>
      <c r="Q19" s="43"/>
      <c r="R19" s="43"/>
    </row>
    <row r="20" spans="1:18" ht="18.600000000000001" thickBot="1">
      <c r="A20" s="90" t="s">
        <v>80</v>
      </c>
      <c r="B20" s="90"/>
      <c r="C20" s="51" t="str">
        <f>A10</f>
        <v>DT-0501</v>
      </c>
      <c r="D20" s="52" t="s">
        <v>106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3"/>
      <c r="Q20" s="43"/>
      <c r="R20" s="43"/>
    </row>
    <row r="21" spans="1:18" ht="18.600000000000001" thickBot="1">
      <c r="A21" s="90" t="s">
        <v>81</v>
      </c>
      <c r="B21" s="90"/>
      <c r="C21" s="53" t="str">
        <f>VLOOKUP(C20,ProductDetail,2,FALSE)</f>
        <v>Milk Tea</v>
      </c>
      <c r="D21" s="52" t="s">
        <v>107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  <c r="Q21" s="43"/>
      <c r="R21" s="43"/>
    </row>
    <row r="22" spans="1:18" ht="19.2" thickTop="1" thickBot="1">
      <c r="A22" s="90" t="s">
        <v>27</v>
      </c>
      <c r="B22" s="90"/>
      <c r="C22" s="54">
        <f>VLOOKUP(C20,ProductDetail,3,FALSE)</f>
        <v>250</v>
      </c>
      <c r="D22" s="52" t="s">
        <v>108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3"/>
      <c r="Q22" s="43"/>
      <c r="R22" s="43"/>
    </row>
    <row r="23" spans="1:18" ht="18.600000000000001" thickTop="1">
      <c r="A23" s="44"/>
      <c r="B23" s="44"/>
      <c r="C23" s="50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3"/>
      <c r="Q23" s="43"/>
      <c r="R23" s="43"/>
    </row>
    <row r="24" spans="1:18">
      <c r="A24" s="44"/>
      <c r="B24" s="44"/>
      <c r="C24" s="50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3"/>
      <c r="Q24" s="43"/>
      <c r="R24" s="43"/>
    </row>
    <row r="25" spans="1:18">
      <c r="A25" s="44"/>
      <c r="B25" s="44"/>
      <c r="C25" s="50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3"/>
      <c r="Q25" s="43"/>
      <c r="R25" s="43"/>
    </row>
    <row r="26" spans="1:18">
      <c r="A26" s="44"/>
      <c r="B26" s="44"/>
      <c r="C26" s="44"/>
      <c r="D26" s="44"/>
      <c r="E26" s="44"/>
      <c r="F26" s="44"/>
      <c r="G26" s="42"/>
      <c r="H26" s="44"/>
      <c r="I26" s="44"/>
      <c r="J26" s="44"/>
      <c r="K26" s="44"/>
      <c r="L26" s="44"/>
      <c r="M26" s="44"/>
      <c r="N26" s="44"/>
      <c r="O26" s="44"/>
    </row>
  </sheetData>
  <mergeCells count="4">
    <mergeCell ref="A5:C5"/>
    <mergeCell ref="A20:B20"/>
    <mergeCell ref="A21:B21"/>
    <mergeCell ref="A22:B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QuestionnaireResult</vt:lpstr>
      <vt:lpstr>SumIF</vt:lpstr>
      <vt:lpstr>Sales 2016</vt:lpstr>
      <vt:lpstr>Sales 2017</vt:lpstr>
      <vt:lpstr>Sum_Sales 16-17</vt:lpstr>
      <vt:lpstr>VLOOKUP</vt:lpstr>
      <vt:lpstr>ProductDetail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Sirikorn</dc:creator>
  <cp:keywords/>
  <dc:description/>
  <cp:lastModifiedBy>ANAWAT JANDEE</cp:lastModifiedBy>
  <cp:revision/>
  <dcterms:created xsi:type="dcterms:W3CDTF">2018-04-01T07:17:54Z</dcterms:created>
  <dcterms:modified xsi:type="dcterms:W3CDTF">2024-10-02T16:01:46Z</dcterms:modified>
  <cp:category/>
  <cp:contentStatus/>
</cp:coreProperties>
</file>