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OneDrive\Desktop\lab practice\DL\"/>
    </mc:Choice>
  </mc:AlternateContent>
  <xr:revisionPtr revIDLastSave="0" documentId="13_ncr:1_{1EF5476F-676D-49B0-969E-94A05903C28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mboChart" sheetId="5" r:id="rId1"/>
    <sheet name="Sparkline" sheetId="1" r:id="rId2"/>
    <sheet name="Sheet3" sheetId="8" r:id="rId3"/>
    <sheet name="Forecast" sheetId="3" r:id="rId4"/>
    <sheet name="Sheet4" sheetId="9" r:id="rId5"/>
    <sheet name="Pivot" sheetId="4" r:id="rId6"/>
  </sheets>
  <definedNames>
    <definedName name="_xlnm._FilterDatabase" localSheetId="5" hidden="1">Pivot!$A$2:$I$12</definedName>
  </definedNames>
  <calcPr calcId="191028"/>
  <pivotCaches>
    <pivotCache cacheId="3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6" i="1"/>
  <c r="C12" i="1"/>
  <c r="D12" i="1"/>
  <c r="E12" i="1"/>
  <c r="F12" i="1"/>
  <c r="G12" i="1"/>
  <c r="H12" i="1"/>
  <c r="I12" i="1"/>
  <c r="J12" i="1"/>
  <c r="K12" i="1"/>
  <c r="L12" i="1"/>
  <c r="M12" i="1"/>
  <c r="B12" i="1"/>
  <c r="C6" i="1"/>
  <c r="C13" i="1" s="1"/>
  <c r="D6" i="1"/>
  <c r="D13" i="1" s="1"/>
  <c r="E6" i="1"/>
  <c r="E13" i="1" s="1"/>
  <c r="F6" i="1"/>
  <c r="F13" i="1" s="1"/>
  <c r="G6" i="1"/>
  <c r="G13" i="1" s="1"/>
  <c r="H6" i="1"/>
  <c r="H13" i="1" s="1"/>
  <c r="I6" i="1"/>
  <c r="I13" i="1" s="1"/>
  <c r="J6" i="1"/>
  <c r="J13" i="1" s="1"/>
  <c r="K6" i="1"/>
  <c r="K13" i="1" s="1"/>
  <c r="L6" i="1"/>
  <c r="L13" i="1" s="1"/>
  <c r="M6" i="1"/>
  <c r="M13" i="1" s="1"/>
  <c r="C13" i="5"/>
  <c r="D13" i="5"/>
  <c r="E13" i="5"/>
  <c r="F13" i="5"/>
  <c r="G13" i="5"/>
  <c r="H13" i="5"/>
  <c r="I13" i="5"/>
  <c r="J13" i="5"/>
  <c r="K13" i="5"/>
  <c r="L13" i="5"/>
  <c r="M13" i="5"/>
  <c r="B13" i="5"/>
  <c r="C12" i="5"/>
  <c r="D12" i="5"/>
  <c r="E12" i="5"/>
  <c r="F12" i="5"/>
  <c r="G12" i="5"/>
  <c r="H12" i="5"/>
  <c r="I12" i="5"/>
  <c r="J12" i="5"/>
  <c r="K12" i="5"/>
  <c r="L12" i="5"/>
  <c r="M12" i="5"/>
  <c r="B12" i="5"/>
  <c r="C6" i="5"/>
  <c r="D6" i="5"/>
  <c r="E6" i="5"/>
  <c r="F6" i="5"/>
  <c r="G6" i="5"/>
  <c r="H6" i="5"/>
  <c r="I6" i="5"/>
  <c r="J6" i="5"/>
  <c r="K6" i="5"/>
  <c r="L6" i="5"/>
  <c r="M6" i="5"/>
  <c r="B6" i="5"/>
  <c r="C22" i="8"/>
  <c r="C23" i="8"/>
  <c r="C24" i="8"/>
  <c r="C25" i="8"/>
  <c r="C26" i="8"/>
  <c r="C27" i="8"/>
  <c r="C28" i="8"/>
  <c r="C29" i="8"/>
  <c r="C30" i="8"/>
  <c r="C31" i="8"/>
  <c r="B13" i="1" l="1"/>
  <c r="E31" i="8"/>
  <c r="D29" i="8"/>
  <c r="E27" i="8"/>
  <c r="E25" i="8"/>
  <c r="D31" i="8"/>
  <c r="D30" i="8"/>
  <c r="E22" i="8"/>
  <c r="E28" i="8"/>
  <c r="D27" i="8"/>
  <c r="D25" i="8"/>
  <c r="D23" i="8"/>
  <c r="D22" i="8"/>
  <c r="E29" i="8"/>
  <c r="D28" i="8"/>
  <c r="D26" i="8"/>
  <c r="E26" i="8"/>
  <c r="D24" i="8"/>
  <c r="E24" i="8"/>
  <c r="E23" i="8"/>
  <c r="E30" i="8"/>
</calcChain>
</file>

<file path=xl/sharedStrings.xml><?xml version="1.0" encoding="utf-8"?>
<sst xmlns="http://schemas.openxmlformats.org/spreadsheetml/2006/main" count="115" uniqueCount="68">
  <si>
    <t>Income</t>
  </si>
  <si>
    <t>Salary</t>
  </si>
  <si>
    <t>OT</t>
  </si>
  <si>
    <t>Sales</t>
  </si>
  <si>
    <t>Commision</t>
  </si>
  <si>
    <t>Total</t>
  </si>
  <si>
    <t>Expense</t>
  </si>
  <si>
    <t>Consume</t>
  </si>
  <si>
    <t>Transporation</t>
  </si>
  <si>
    <t>Rental</t>
  </si>
  <si>
    <t>Billing</t>
  </si>
  <si>
    <t>Balance</t>
  </si>
  <si>
    <t>Date</t>
  </si>
  <si>
    <t>Shop A</t>
  </si>
  <si>
    <t>Shop B</t>
  </si>
  <si>
    <t>Shop C</t>
  </si>
  <si>
    <t>Total Sale</t>
  </si>
  <si>
    <t>Products Details</t>
  </si>
  <si>
    <t>No.</t>
  </si>
  <si>
    <t>ID</t>
  </si>
  <si>
    <t>Product Name</t>
  </si>
  <si>
    <t>Manufacture Name</t>
  </si>
  <si>
    <t>Type</t>
  </si>
  <si>
    <t>Count Unit</t>
  </si>
  <si>
    <t>Quantity</t>
  </si>
  <si>
    <t>Price per Piece</t>
  </si>
  <si>
    <t>Total Price</t>
  </si>
  <si>
    <t>Louisiana Hot Spiced Okra</t>
  </si>
  <si>
    <t>New Orleans Cajun Delights</t>
  </si>
  <si>
    <t>Condiments</t>
  </si>
  <si>
    <t>24 - 8 oz jars</t>
  </si>
  <si>
    <t>Aniseed Syrup</t>
  </si>
  <si>
    <t>Exotic Liquid</t>
  </si>
  <si>
    <t>12 - 550 ml bottles</t>
  </si>
  <si>
    <t>Chef Anton's Gumbo Mix</t>
  </si>
  <si>
    <t>36 boxes</t>
  </si>
  <si>
    <t>Ikura</t>
  </si>
  <si>
    <t>Tokyo Traders</t>
  </si>
  <si>
    <t>Seafood</t>
  </si>
  <si>
    <t>12 - 200 ml jars</t>
  </si>
  <si>
    <t>Genen Shouyu</t>
  </si>
  <si>
    <t>Mayumi's</t>
  </si>
  <si>
    <t>24 - 250 ml bottles</t>
  </si>
  <si>
    <t>Teatime Chocolate Biscuits</t>
  </si>
  <si>
    <t>Specialty Biscuits, Ltd.</t>
  </si>
  <si>
    <t>Confections</t>
  </si>
  <si>
    <t>10 boxes x 12 pieces</t>
  </si>
  <si>
    <t>NuNuCa Nuß-Nougat-Creme</t>
  </si>
  <si>
    <t>Heli Süßwaren GmbH &amp; Co. KG</t>
  </si>
  <si>
    <t>20 - 450 g glasses</t>
  </si>
  <si>
    <t>Thüringer Rostbratwurst</t>
  </si>
  <si>
    <t>Plutzer Lebensmittelgroßmärkte AG</t>
  </si>
  <si>
    <t>Meat/Poultry</t>
  </si>
  <si>
    <t>50 bags x 30 sausgs.</t>
  </si>
  <si>
    <t>Geitost</t>
  </si>
  <si>
    <t>Norske Meierier</t>
  </si>
  <si>
    <t>Dairy Products</t>
  </si>
  <si>
    <t>500 g</t>
  </si>
  <si>
    <t>Røgede sild</t>
  </si>
  <si>
    <t>Lyngbysild</t>
  </si>
  <si>
    <t>1k pkg.</t>
  </si>
  <si>
    <t>Forecast(Total Sale)</t>
  </si>
  <si>
    <t>Lower Confidence Bound(Total Sale)</t>
  </si>
  <si>
    <t>Upper Confidence Bound(Total Sale)</t>
  </si>
  <si>
    <t>Row Labels</t>
  </si>
  <si>
    <t>Grand Total</t>
  </si>
  <si>
    <t>Sum of Total Price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</si>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</sst>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mmm\-yy;@"/>
    <numFmt numFmtId="165" formatCode="#,##0_ ;[Red]\-#,##0\ "/>
    <numFmt numFmtId="166" formatCode="[$-1070000]d/m/yy;@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TH Niramit AS"/>
    </font>
    <font>
      <b/>
      <sz val="16"/>
      <color theme="1"/>
      <name val="Tahoma"/>
      <family val="2"/>
    </font>
    <font>
      <b/>
      <sz val="16"/>
      <color theme="0"/>
      <name val="Calibri"/>
      <family val="2"/>
      <scheme val="minor"/>
    </font>
    <font>
      <b/>
      <sz val="16"/>
      <color indexed="9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2" borderId="0" xfId="1" applyFont="1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3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horizontal="center" vertical="center"/>
    </xf>
    <xf numFmtId="38" fontId="5" fillId="3" borderId="1" xfId="1" applyNumberFormat="1" applyFont="1" applyFill="1" applyBorder="1" applyAlignment="1">
      <alignment horizontal="center" vertical="center"/>
    </xf>
    <xf numFmtId="38" fontId="5" fillId="4" borderId="1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8" fillId="2" borderId="0" xfId="1" applyFont="1" applyFill="1" applyAlignment="1">
      <alignment vertical="center"/>
    </xf>
    <xf numFmtId="164" fontId="9" fillId="2" borderId="0" xfId="1" applyNumberFormat="1" applyFont="1" applyFill="1" applyAlignment="1">
      <alignment horizontal="center" vertical="center"/>
    </xf>
    <xf numFmtId="0" fontId="10" fillId="0" borderId="0" xfId="0" applyFont="1"/>
    <xf numFmtId="3" fontId="11" fillId="0" borderId="0" xfId="1" applyNumberFormat="1" applyFont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0" fontId="10" fillId="0" borderId="1" xfId="0" applyFont="1" applyBorder="1"/>
    <xf numFmtId="0" fontId="12" fillId="0" borderId="0" xfId="1" applyFont="1" applyAlignment="1">
      <alignment vertical="center"/>
    </xf>
    <xf numFmtId="38" fontId="12" fillId="3" borderId="1" xfId="1" applyNumberFormat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vertical="center"/>
    </xf>
    <xf numFmtId="38" fontId="12" fillId="4" borderId="1" xfId="1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5" borderId="1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6" xfId="0" applyFill="1" applyBorder="1"/>
    <xf numFmtId="0" fontId="13" fillId="0" borderId="0" xfId="0" applyFont="1"/>
    <xf numFmtId="0" fontId="7" fillId="0" borderId="0" xfId="1" applyFont="1" applyAlignment="1">
      <alignment horizontal="center" vertical="center"/>
    </xf>
    <xf numFmtId="166" fontId="0" fillId="5" borderId="4" xfId="0" applyNumberFormat="1" applyFill="1" applyBorder="1"/>
    <xf numFmtId="166" fontId="0" fillId="5" borderId="7" xfId="0" applyNumberFormat="1" applyFill="1" applyBorder="1"/>
    <xf numFmtId="166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6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166" formatCode="[$-1070000]d/m/yy;@"/>
    </dxf>
    <dxf>
      <numFmt numFmtId="166" formatCode="[$-1070000]d/m/yy;@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Invisible" pivot="0" table="0" count="0" xr9:uid="{49888745-7A4F-4F3D-AB04-78772CBEA7A7}"/>
    <tableStyle name="Table Style 1" pivot="0" count="0" xr9:uid="{95E1C24E-FD19-4DBD-AA79-9D37515477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ComboChart!$A$6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ComboChart!$B$1:$M$1</c:f>
              <c:numCache>
                <c:formatCode>[$-409]mmm\-yy;@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ComboChart!$B$6:$M$6</c:f>
              <c:numCache>
                <c:formatCode>#,##0_);[Red]\(#,##0\)</c:formatCode>
                <c:ptCount val="12"/>
                <c:pt idx="0">
                  <c:v>48172</c:v>
                </c:pt>
                <c:pt idx="1">
                  <c:v>43073</c:v>
                </c:pt>
                <c:pt idx="2">
                  <c:v>45705</c:v>
                </c:pt>
                <c:pt idx="3">
                  <c:v>42517</c:v>
                </c:pt>
                <c:pt idx="4">
                  <c:v>49738</c:v>
                </c:pt>
                <c:pt idx="5">
                  <c:v>39179</c:v>
                </c:pt>
                <c:pt idx="6">
                  <c:v>47179</c:v>
                </c:pt>
                <c:pt idx="7">
                  <c:v>48498</c:v>
                </c:pt>
                <c:pt idx="8">
                  <c:v>50569</c:v>
                </c:pt>
                <c:pt idx="9">
                  <c:v>50936</c:v>
                </c:pt>
                <c:pt idx="10">
                  <c:v>41951</c:v>
                </c:pt>
                <c:pt idx="11">
                  <c:v>42362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6-4CED-9443-8CA79D82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9747519"/>
        <c:axId val="569738399"/>
      </c:barChart>
      <c:dateAx>
        <c:axId val="56974751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38399"/>
        <c:crosses val="autoZero"/>
        <c:auto val="1"/>
        <c:lblOffset val="100"/>
        <c:baseTimeUnit val="months"/>
      </c:dateAx>
      <c:valAx>
        <c:axId val="56973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ComboChart!$A$12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ComboChart!$B$7:$M$7</c:f>
              <c:numCache>
                <c:formatCode>[$-409]mmm\-yy;@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ComboChart!$B$12:$M$12</c:f>
              <c:numCache>
                <c:formatCode>#,##0_);[Red]\(#,##0\)</c:formatCode>
                <c:ptCount val="12"/>
                <c:pt idx="0">
                  <c:v>23045</c:v>
                </c:pt>
                <c:pt idx="1">
                  <c:v>27127</c:v>
                </c:pt>
                <c:pt idx="2">
                  <c:v>29755</c:v>
                </c:pt>
                <c:pt idx="3">
                  <c:v>24127</c:v>
                </c:pt>
                <c:pt idx="4">
                  <c:v>28108</c:v>
                </c:pt>
                <c:pt idx="5">
                  <c:v>23035</c:v>
                </c:pt>
                <c:pt idx="6">
                  <c:v>29182</c:v>
                </c:pt>
                <c:pt idx="7">
                  <c:v>22418</c:v>
                </c:pt>
                <c:pt idx="8">
                  <c:v>23141</c:v>
                </c:pt>
                <c:pt idx="9">
                  <c:v>24231</c:v>
                </c:pt>
                <c:pt idx="10">
                  <c:v>31273</c:v>
                </c:pt>
                <c:pt idx="11">
                  <c:v>22989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4-43A5-83C1-B525DC9E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695983"/>
        <c:axId val="326696463"/>
      </c:barChart>
      <c:dateAx>
        <c:axId val="32669598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96463"/>
        <c:crosses val="autoZero"/>
        <c:auto val="1"/>
        <c:lblOffset val="100"/>
        <c:baseTimeUnit val="months"/>
      </c:dateAx>
      <c:valAx>
        <c:axId val="3266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9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ComboChart!$A$13</c:f>
              <c:strCache>
                <c:ptCount val="1"/>
                <c:pt idx="0">
                  <c:v>Balance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ComboChart!$B$13:$M$13</c:f>
              <c:numCache>
                <c:formatCode>#,##0_);[Red]\(#,##0\)</c:formatCode>
                <c:ptCount val="12"/>
                <c:pt idx="0">
                  <c:v>25127</c:v>
                </c:pt>
                <c:pt idx="1">
                  <c:v>15946</c:v>
                </c:pt>
                <c:pt idx="2">
                  <c:v>15950</c:v>
                </c:pt>
                <c:pt idx="3">
                  <c:v>18390</c:v>
                </c:pt>
                <c:pt idx="4">
                  <c:v>21630</c:v>
                </c:pt>
                <c:pt idx="5">
                  <c:v>16144</c:v>
                </c:pt>
                <c:pt idx="6">
                  <c:v>17997</c:v>
                </c:pt>
                <c:pt idx="7">
                  <c:v>26080</c:v>
                </c:pt>
                <c:pt idx="8">
                  <c:v>27428</c:v>
                </c:pt>
                <c:pt idx="9">
                  <c:v>26705</c:v>
                </c:pt>
                <c:pt idx="10">
                  <c:v>10678</c:v>
                </c:pt>
                <c:pt idx="11">
                  <c:v>19373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A-4AE7-A437-293F7E058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68264095"/>
        <c:axId val="668256895"/>
      </c:barChart>
      <c:catAx>
        <c:axId val="66826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56895"/>
        <c:crosses val="autoZero"/>
        <c:auto val="1"/>
        <c:lblAlgn val="ctr"/>
        <c:lblOffset val="100"/>
        <c:noMultiLvlLbl val="0"/>
      </c:catAx>
      <c:valAx>
        <c:axId val="6682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6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ComboChart!$A$1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ComboChart!$B$1:$M$1</c:f>
              <c:numCache>
                <c:formatCode>[$-409]mmm\-yy;@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ComboChart!$B$6:$M$6</c:f>
              <c:numCache>
                <c:formatCode>#,##0_);[Red]\(#,##0\)</c:formatCode>
                <c:ptCount val="12"/>
                <c:pt idx="0">
                  <c:v>48172</c:v>
                </c:pt>
                <c:pt idx="1">
                  <c:v>43073</c:v>
                </c:pt>
                <c:pt idx="2">
                  <c:v>45705</c:v>
                </c:pt>
                <c:pt idx="3">
                  <c:v>42517</c:v>
                </c:pt>
                <c:pt idx="4">
                  <c:v>49738</c:v>
                </c:pt>
                <c:pt idx="5">
                  <c:v>39179</c:v>
                </c:pt>
                <c:pt idx="6">
                  <c:v>47179</c:v>
                </c:pt>
                <c:pt idx="7">
                  <c:v>48498</c:v>
                </c:pt>
                <c:pt idx="8">
                  <c:v>50569</c:v>
                </c:pt>
                <c:pt idx="9">
                  <c:v>50936</c:v>
                </c:pt>
                <c:pt idx="10">
                  <c:v>41951</c:v>
                </c:pt>
                <c:pt idx="11">
                  <c:v>42362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8-4FBD-BC32-5B35257FE053}"/>
            </c:ext>
          </c:extLst>
        </c:ser>
        <c:ser>
          <c:idx val="2"/>
          <c:order val="2"/>
          <c:tx>
            <c:strRef>
              <c:f>ComboChart!$A$7</c:f>
              <c:strCache>
                <c:ptCount val="1"/>
                <c:pt idx="0">
                  <c:v>Expense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ComboChart!$B$1:$M$1</c:f>
              <c:numCache>
                <c:formatCode>[$-409]mmm\-yy;@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ComboChart!$B$12:$M$12</c:f>
              <c:numCache>
                <c:formatCode>#,##0_);[Red]\(#,##0\)</c:formatCode>
                <c:ptCount val="12"/>
                <c:pt idx="0">
                  <c:v>23045</c:v>
                </c:pt>
                <c:pt idx="1">
                  <c:v>27127</c:v>
                </c:pt>
                <c:pt idx="2">
                  <c:v>29755</c:v>
                </c:pt>
                <c:pt idx="3">
                  <c:v>24127</c:v>
                </c:pt>
                <c:pt idx="4">
                  <c:v>28108</c:v>
                </c:pt>
                <c:pt idx="5">
                  <c:v>23035</c:v>
                </c:pt>
                <c:pt idx="6">
                  <c:v>29182</c:v>
                </c:pt>
                <c:pt idx="7">
                  <c:v>22418</c:v>
                </c:pt>
                <c:pt idx="8">
                  <c:v>23141</c:v>
                </c:pt>
                <c:pt idx="9">
                  <c:v>24231</c:v>
                </c:pt>
                <c:pt idx="10">
                  <c:v>31273</c:v>
                </c:pt>
                <c:pt idx="11">
                  <c:v>22989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8-4FBD-BC32-5B35257FE053}"/>
            </c:ext>
          </c:extLst>
        </c:ser>
        <c:ser>
          <c:idx val="3"/>
          <c:order val="3"/>
          <c:tx>
            <c:strRef>
              <c:f>ComboChart!$A$13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ComboChart!$B$1:$M$1</c:f>
              <c:numCache>
                <c:formatCode>[$-409]mmm\-yy;@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ComboChart!$B$13:$M$13</c:f>
              <c:numCache>
                <c:formatCode>#,##0_);[Red]\(#,##0\)</c:formatCode>
                <c:ptCount val="12"/>
                <c:pt idx="0">
                  <c:v>25127</c:v>
                </c:pt>
                <c:pt idx="1">
                  <c:v>15946</c:v>
                </c:pt>
                <c:pt idx="2">
                  <c:v>15950</c:v>
                </c:pt>
                <c:pt idx="3">
                  <c:v>18390</c:v>
                </c:pt>
                <c:pt idx="4">
                  <c:v>21630</c:v>
                </c:pt>
                <c:pt idx="5">
                  <c:v>16144</c:v>
                </c:pt>
                <c:pt idx="6">
                  <c:v>17997</c:v>
                </c:pt>
                <c:pt idx="7">
                  <c:v>26080</c:v>
                </c:pt>
                <c:pt idx="8">
                  <c:v>27428</c:v>
                </c:pt>
                <c:pt idx="9">
                  <c:v>26705</c:v>
                </c:pt>
                <c:pt idx="10">
                  <c:v>10678</c:v>
                </c:pt>
                <c:pt idx="11">
                  <c:v>19373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8-4FBD-BC32-5B35257FE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754719"/>
        <c:axId val="56975279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month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ComboChart!$B$1:$M$1</c15:sqref>
                        </c15:formulaRef>
                      </c:ext>
                    </c:extLst>
                    <c:numCache>
                      <c:formatCode>[$-409]mmm\-yy;@</c:formatCode>
                      <c:ptCount val="12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ComboChart!$B$7:$M$7</c15:sqref>
                        </c15:formulaRef>
                      </c:ext>
                    </c:extLst>
                    <c:numCache>
                      <c:formatCode>[$-409]mmm\-yy;@</c:formatCode>
                      <c:ptCount val="12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2C8-4FBD-BC32-5B35257FE053}"/>
                  </c:ext>
                </c:extLst>
              </c15:ser>
            </c15:filteredBarSeries>
          </c:ext>
        </c:extLst>
      </c:barChart>
      <c:dateAx>
        <c:axId val="56975471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52799"/>
        <c:crosses val="autoZero"/>
        <c:auto val="1"/>
        <c:lblOffset val="100"/>
        <c:baseTimeUnit val="months"/>
      </c:dateAx>
      <c:valAx>
        <c:axId val="5697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671573661987906E-2"/>
          <c:y val="3.8095238095238099E-2"/>
          <c:w val="0.92697451948941167"/>
          <c:h val="0.72946572587517466"/>
        </c:manualLayout>
      </c:layou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 Sale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Sheet3!$B$2:$B$31</c:f>
              <c:numCache>
                <c:formatCode>General</c:formatCode>
                <c:ptCount val="30"/>
                <c:pt idx="0">
                  <c:v>500</c:v>
                </c:pt>
                <c:pt idx="1">
                  <c:v>752</c:v>
                </c:pt>
                <c:pt idx="2">
                  <c:v>854</c:v>
                </c:pt>
                <c:pt idx="3">
                  <c:v>722</c:v>
                </c:pt>
                <c:pt idx="4">
                  <c:v>590</c:v>
                </c:pt>
                <c:pt idx="5">
                  <c:v>649</c:v>
                </c:pt>
                <c:pt idx="6">
                  <c:v>712</c:v>
                </c:pt>
                <c:pt idx="7">
                  <c:v>901</c:v>
                </c:pt>
                <c:pt idx="8">
                  <c:v>811</c:v>
                </c:pt>
                <c:pt idx="9">
                  <c:v>599</c:v>
                </c:pt>
                <c:pt idx="10">
                  <c:v>602</c:v>
                </c:pt>
                <c:pt idx="11">
                  <c:v>653</c:v>
                </c:pt>
                <c:pt idx="12">
                  <c:v>741</c:v>
                </c:pt>
                <c:pt idx="13">
                  <c:v>700</c:v>
                </c:pt>
                <c:pt idx="14">
                  <c:v>665</c:v>
                </c:pt>
                <c:pt idx="15">
                  <c:v>852</c:v>
                </c:pt>
                <c:pt idx="16">
                  <c:v>800</c:v>
                </c:pt>
                <c:pt idx="17">
                  <c:v>892</c:v>
                </c:pt>
                <c:pt idx="18">
                  <c:v>798</c:v>
                </c:pt>
                <c:pt idx="19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B-44F0-86BB-E4770DB1FA96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Forecast(Total Sale)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Sheet3!$A$2:$A$31</c:f>
              <c:numCache>
                <c:formatCode>[$-1070000]d/m/yy;@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43432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Sheet3!$C$2:$C$31</c:f>
              <c:numCache>
                <c:formatCode>General</c:formatCode>
                <c:ptCount val="30"/>
                <c:pt idx="19">
                  <c:v>679</c:v>
                </c:pt>
                <c:pt idx="20">
                  <c:v>701.79814916359715</c:v>
                </c:pt>
                <c:pt idx="21">
                  <c:v>821.11042982298056</c:v>
                </c:pt>
                <c:pt idx="22">
                  <c:v>957.46784944378942</c:v>
                </c:pt>
                <c:pt idx="23">
                  <c:v>853.27905806229967</c:v>
                </c:pt>
                <c:pt idx="24">
                  <c:v>693.70135791320854</c:v>
                </c:pt>
                <c:pt idx="25">
                  <c:v>732.71376105553418</c:v>
                </c:pt>
                <c:pt idx="26">
                  <c:v>852.02604171491771</c:v>
                </c:pt>
                <c:pt idx="27">
                  <c:v>988.38346133572657</c:v>
                </c:pt>
                <c:pt idx="28">
                  <c:v>884.19466995423682</c:v>
                </c:pt>
                <c:pt idx="29">
                  <c:v>724.61696980514557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B-44F0-86BB-E4770DB1FA96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Bound(Total Sale)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Sheet3!$A$2:$A$31</c:f>
              <c:numCache>
                <c:formatCode>[$-1070000]d/m/yy;@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43432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Sheet3!$D$2:$D$31</c:f>
              <c:numCache>
                <c:formatCode>General</c:formatCode>
                <c:ptCount val="30"/>
                <c:pt idx="19" formatCode="0.00">
                  <c:v>679</c:v>
                </c:pt>
                <c:pt idx="20" formatCode="0.00">
                  <c:v>546.14186449005558</c:v>
                </c:pt>
                <c:pt idx="21" formatCode="0.00">
                  <c:v>660.58781556647477</c:v>
                </c:pt>
                <c:pt idx="22" formatCode="0.00">
                  <c:v>792.1851340710399</c:v>
                </c:pt>
                <c:pt idx="23" formatCode="0.00">
                  <c:v>683.33340099549628</c:v>
                </c:pt>
                <c:pt idx="24" formatCode="0.00">
                  <c:v>519.18199162357405</c:v>
                </c:pt>
                <c:pt idx="25" formatCode="0.00">
                  <c:v>553.66822931442357</c:v>
                </c:pt>
                <c:pt idx="26" formatCode="0.00">
                  <c:v>668.56597613448014</c:v>
                </c:pt>
                <c:pt idx="27" formatCode="0.00">
                  <c:v>800.57939651879178</c:v>
                </c:pt>
                <c:pt idx="28" formatCode="0.00">
                  <c:v>692.11222882238872</c:v>
                </c:pt>
                <c:pt idx="29" formatCode="0.00">
                  <c:v>528.31736102113462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B-44F0-86BB-E4770DB1FA96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 Bound(Total Sale)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Sheet3!$A$2:$A$31</c:f>
              <c:numCache>
                <c:formatCode>[$-1070000]d/m/yy;@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43432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Sheet3!$E$2:$E$31</c:f>
              <c:numCache>
                <c:formatCode>General</c:formatCode>
                <c:ptCount val="30"/>
                <c:pt idx="19" formatCode="0.00">
                  <c:v>679</c:v>
                </c:pt>
                <c:pt idx="20" formatCode="0.00">
                  <c:v>857.45443383713871</c:v>
                </c:pt>
                <c:pt idx="21" formatCode="0.00">
                  <c:v>981.63304407948635</c:v>
                </c:pt>
                <c:pt idx="22" formatCode="0.00">
                  <c:v>1122.7505648165388</c:v>
                </c:pt>
                <c:pt idx="23" formatCode="0.00">
                  <c:v>1023.2247151291031</c:v>
                </c:pt>
                <c:pt idx="24" formatCode="0.00">
                  <c:v>868.22072420284303</c:v>
                </c:pt>
                <c:pt idx="25" formatCode="0.00">
                  <c:v>911.75929279664479</c:v>
                </c:pt>
                <c:pt idx="26" formatCode="0.00">
                  <c:v>1035.4861072953552</c:v>
                </c:pt>
                <c:pt idx="27" formatCode="0.00">
                  <c:v>1176.1875261526613</c:v>
                </c:pt>
                <c:pt idx="28" formatCode="0.00">
                  <c:v>1076.2771110860849</c:v>
                </c:pt>
                <c:pt idx="29" formatCode="0.00">
                  <c:v>920.91657858915653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B-44F0-86BB-E4770DB1F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263615"/>
        <c:axId val="668251615"/>
      </c:lineChart>
      <c:catAx>
        <c:axId val="66826361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51615"/>
        <c:crosses val="autoZero"/>
        <c:auto val="1"/>
        <c:lblAlgn val="ctr"/>
        <c:lblOffset val="100"/>
        <c:noMultiLvlLbl val="0"/>
      </c:catAx>
      <c:valAx>
        <c:axId val="6682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6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[Lab9-Excel4-DataAnalysis (1).xlsx]Sheet4!PivotTable16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Condiments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Sheet4!$A$5:$A$24</c:f>
              <c:multiLvlStrCache>
                <c:ptCount val="10"/>
                <c:lvl>
                  <c:pt idx="0">
                    <c:v>Aniseed Syrup</c:v>
                  </c:pt>
                  <c:pt idx="1">
                    <c:v>NuNuCa Nuß-Nougat-Creme</c:v>
                  </c:pt>
                  <c:pt idx="2">
                    <c:v>Røgede sild</c:v>
                  </c:pt>
                  <c:pt idx="3">
                    <c:v>Genen Shouyu</c:v>
                  </c:pt>
                  <c:pt idx="4">
                    <c:v>Chef Anton's Gumbo Mix</c:v>
                  </c:pt>
                  <c:pt idx="5">
                    <c:v>Louisiana Hot Spiced Okra</c:v>
                  </c:pt>
                  <c:pt idx="6">
                    <c:v>Geitost</c:v>
                  </c:pt>
                  <c:pt idx="7">
                    <c:v>Thüringer Rostbratwurst</c:v>
                  </c:pt>
                  <c:pt idx="8">
                    <c:v>Teatime Chocolate Biscuits</c:v>
                  </c:pt>
                  <c:pt idx="9">
                    <c:v>Ikura</c:v>
                  </c:pt>
                </c:lvl>
                <c:lvl>
                  <c:pt idx="0">
                    <c:v>Exotic Liquid</c:v>
                  </c:pt>
                  <c:pt idx="1">
                    <c:v>Heli Süßwaren GmbH &amp; Co. KG</c:v>
                  </c:pt>
                  <c:pt idx="2">
                    <c:v>Lyngbysild</c:v>
                  </c:pt>
                  <c:pt idx="3">
                    <c:v>Mayumi's</c:v>
                  </c:pt>
                  <c:pt idx="4">
                    <c:v>New Orleans Cajun Delights</c:v>
                  </c:pt>
                  <c:pt idx="6">
                    <c:v>Norske Meierier</c:v>
                  </c:pt>
                  <c:pt idx="7">
                    <c:v>Plutzer Lebensmittelgroßmärkte AG</c:v>
                  </c:pt>
                  <c:pt idx="8">
                    <c:v>Specialty Biscuits, Ltd.</c:v>
                  </c:pt>
                  <c:pt idx="9">
                    <c:v>Tokyo Traders</c:v>
                  </c:pt>
                </c:lvl>
              </c:multiLvlStrCache>
            </c:multiLvlStrRef>
          </c:cat>
          <c:val>
            <c:numRef>
              <c:f>Sheet4!$B$5:$B$24</c:f>
              <c:numCache>
                <c:formatCode>General</c:formatCode>
                <c:ptCount val="10"/>
                <c:pt idx="0">
                  <c:v>1000</c:v>
                </c:pt>
                <c:pt idx="3">
                  <c:v>1550</c:v>
                </c:pt>
                <c:pt idx="4">
                  <c:v>2135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8-469F-8A81-925352ED9841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Confections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Sheet4!$A$5:$A$24</c:f>
              <c:multiLvlStrCache>
                <c:ptCount val="10"/>
                <c:lvl>
                  <c:pt idx="0">
                    <c:v>Aniseed Syrup</c:v>
                  </c:pt>
                  <c:pt idx="1">
                    <c:v>NuNuCa Nuß-Nougat-Creme</c:v>
                  </c:pt>
                  <c:pt idx="2">
                    <c:v>Røgede sild</c:v>
                  </c:pt>
                  <c:pt idx="3">
                    <c:v>Genen Shouyu</c:v>
                  </c:pt>
                  <c:pt idx="4">
                    <c:v>Chef Anton's Gumbo Mix</c:v>
                  </c:pt>
                  <c:pt idx="5">
                    <c:v>Louisiana Hot Spiced Okra</c:v>
                  </c:pt>
                  <c:pt idx="6">
                    <c:v>Geitost</c:v>
                  </c:pt>
                  <c:pt idx="7">
                    <c:v>Thüringer Rostbratwurst</c:v>
                  </c:pt>
                  <c:pt idx="8">
                    <c:v>Teatime Chocolate Biscuits</c:v>
                  </c:pt>
                  <c:pt idx="9">
                    <c:v>Ikura</c:v>
                  </c:pt>
                </c:lvl>
                <c:lvl>
                  <c:pt idx="0">
                    <c:v>Exotic Liquid</c:v>
                  </c:pt>
                  <c:pt idx="1">
                    <c:v>Heli Süßwaren GmbH &amp; Co. KG</c:v>
                  </c:pt>
                  <c:pt idx="2">
                    <c:v>Lyngbysild</c:v>
                  </c:pt>
                  <c:pt idx="3">
                    <c:v>Mayumi's</c:v>
                  </c:pt>
                  <c:pt idx="4">
                    <c:v>New Orleans Cajun Delights</c:v>
                  </c:pt>
                  <c:pt idx="6">
                    <c:v>Norske Meierier</c:v>
                  </c:pt>
                  <c:pt idx="7">
                    <c:v>Plutzer Lebensmittelgroßmärkte AG</c:v>
                  </c:pt>
                  <c:pt idx="8">
                    <c:v>Specialty Biscuits, Ltd.</c:v>
                  </c:pt>
                  <c:pt idx="9">
                    <c:v>Tokyo Traders</c:v>
                  </c:pt>
                </c:lvl>
              </c:multiLvlStrCache>
            </c:multiLvlStrRef>
          </c:cat>
          <c:val>
            <c:numRef>
              <c:f>Sheet4!$C$5:$C$24</c:f>
              <c:numCache>
                <c:formatCode>General</c:formatCode>
                <c:ptCount val="10"/>
                <c:pt idx="1">
                  <c:v>1400</c:v>
                </c:pt>
                <c:pt idx="8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68-469F-8A81-925352ED9841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Dairy Products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Sheet4!$A$5:$A$24</c:f>
              <c:multiLvlStrCache>
                <c:ptCount val="10"/>
                <c:lvl>
                  <c:pt idx="0">
                    <c:v>Aniseed Syrup</c:v>
                  </c:pt>
                  <c:pt idx="1">
                    <c:v>NuNuCa Nuß-Nougat-Creme</c:v>
                  </c:pt>
                  <c:pt idx="2">
                    <c:v>Røgede sild</c:v>
                  </c:pt>
                  <c:pt idx="3">
                    <c:v>Genen Shouyu</c:v>
                  </c:pt>
                  <c:pt idx="4">
                    <c:v>Chef Anton's Gumbo Mix</c:v>
                  </c:pt>
                  <c:pt idx="5">
                    <c:v>Louisiana Hot Spiced Okra</c:v>
                  </c:pt>
                  <c:pt idx="6">
                    <c:v>Geitost</c:v>
                  </c:pt>
                  <c:pt idx="7">
                    <c:v>Thüringer Rostbratwurst</c:v>
                  </c:pt>
                  <c:pt idx="8">
                    <c:v>Teatime Chocolate Biscuits</c:v>
                  </c:pt>
                  <c:pt idx="9">
                    <c:v>Ikura</c:v>
                  </c:pt>
                </c:lvl>
                <c:lvl>
                  <c:pt idx="0">
                    <c:v>Exotic Liquid</c:v>
                  </c:pt>
                  <c:pt idx="1">
                    <c:v>Heli Süßwaren GmbH &amp; Co. KG</c:v>
                  </c:pt>
                  <c:pt idx="2">
                    <c:v>Lyngbysild</c:v>
                  </c:pt>
                  <c:pt idx="3">
                    <c:v>Mayumi's</c:v>
                  </c:pt>
                  <c:pt idx="4">
                    <c:v>New Orleans Cajun Delights</c:v>
                  </c:pt>
                  <c:pt idx="6">
                    <c:v>Norske Meierier</c:v>
                  </c:pt>
                  <c:pt idx="7">
                    <c:v>Plutzer Lebensmittelgroßmärkte AG</c:v>
                  </c:pt>
                  <c:pt idx="8">
                    <c:v>Specialty Biscuits, Ltd.</c:v>
                  </c:pt>
                  <c:pt idx="9">
                    <c:v>Tokyo Traders</c:v>
                  </c:pt>
                </c:lvl>
              </c:multiLvlStrCache>
            </c:multiLvlStrRef>
          </c:cat>
          <c:val>
            <c:numRef>
              <c:f>Sheet4!$D$5:$D$24</c:f>
              <c:numCache>
                <c:formatCode>General</c:formatCode>
                <c:ptCount val="10"/>
                <c:pt idx="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68-469F-8A81-925352ED9841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Meat/Poultry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Sheet4!$A$5:$A$24</c:f>
              <c:multiLvlStrCache>
                <c:ptCount val="10"/>
                <c:lvl>
                  <c:pt idx="0">
                    <c:v>Aniseed Syrup</c:v>
                  </c:pt>
                  <c:pt idx="1">
                    <c:v>NuNuCa Nuß-Nougat-Creme</c:v>
                  </c:pt>
                  <c:pt idx="2">
                    <c:v>Røgede sild</c:v>
                  </c:pt>
                  <c:pt idx="3">
                    <c:v>Genen Shouyu</c:v>
                  </c:pt>
                  <c:pt idx="4">
                    <c:v>Chef Anton's Gumbo Mix</c:v>
                  </c:pt>
                  <c:pt idx="5">
                    <c:v>Louisiana Hot Spiced Okra</c:v>
                  </c:pt>
                  <c:pt idx="6">
                    <c:v>Geitost</c:v>
                  </c:pt>
                  <c:pt idx="7">
                    <c:v>Thüringer Rostbratwurst</c:v>
                  </c:pt>
                  <c:pt idx="8">
                    <c:v>Teatime Chocolate Biscuits</c:v>
                  </c:pt>
                  <c:pt idx="9">
                    <c:v>Ikura</c:v>
                  </c:pt>
                </c:lvl>
                <c:lvl>
                  <c:pt idx="0">
                    <c:v>Exotic Liquid</c:v>
                  </c:pt>
                  <c:pt idx="1">
                    <c:v>Heli Süßwaren GmbH &amp; Co. KG</c:v>
                  </c:pt>
                  <c:pt idx="2">
                    <c:v>Lyngbysild</c:v>
                  </c:pt>
                  <c:pt idx="3">
                    <c:v>Mayumi's</c:v>
                  </c:pt>
                  <c:pt idx="4">
                    <c:v>New Orleans Cajun Delights</c:v>
                  </c:pt>
                  <c:pt idx="6">
                    <c:v>Norske Meierier</c:v>
                  </c:pt>
                  <c:pt idx="7">
                    <c:v>Plutzer Lebensmittelgroßmärkte AG</c:v>
                  </c:pt>
                  <c:pt idx="8">
                    <c:v>Specialty Biscuits, Ltd.</c:v>
                  </c:pt>
                  <c:pt idx="9">
                    <c:v>Tokyo Traders</c:v>
                  </c:pt>
                </c:lvl>
              </c:multiLvlStrCache>
            </c:multiLvlStrRef>
          </c:cat>
          <c:val>
            <c:numRef>
              <c:f>Sheet4!$E$5:$E$24</c:f>
              <c:numCache>
                <c:formatCode>General</c:formatCode>
                <c:ptCount val="10"/>
                <c:pt idx="7">
                  <c:v>12379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68-469F-8A81-925352ED9841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Seafood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Sheet4!$A$5:$A$24</c:f>
              <c:multiLvlStrCache>
                <c:ptCount val="10"/>
                <c:lvl>
                  <c:pt idx="0">
                    <c:v>Aniseed Syrup</c:v>
                  </c:pt>
                  <c:pt idx="1">
                    <c:v>NuNuCa Nuß-Nougat-Creme</c:v>
                  </c:pt>
                  <c:pt idx="2">
                    <c:v>Røgede sild</c:v>
                  </c:pt>
                  <c:pt idx="3">
                    <c:v>Genen Shouyu</c:v>
                  </c:pt>
                  <c:pt idx="4">
                    <c:v>Chef Anton's Gumbo Mix</c:v>
                  </c:pt>
                  <c:pt idx="5">
                    <c:v>Louisiana Hot Spiced Okra</c:v>
                  </c:pt>
                  <c:pt idx="6">
                    <c:v>Geitost</c:v>
                  </c:pt>
                  <c:pt idx="7">
                    <c:v>Thüringer Rostbratwurst</c:v>
                  </c:pt>
                  <c:pt idx="8">
                    <c:v>Teatime Chocolate Biscuits</c:v>
                  </c:pt>
                  <c:pt idx="9">
                    <c:v>Ikura</c:v>
                  </c:pt>
                </c:lvl>
                <c:lvl>
                  <c:pt idx="0">
                    <c:v>Exotic Liquid</c:v>
                  </c:pt>
                  <c:pt idx="1">
                    <c:v>Heli Süßwaren GmbH &amp; Co. KG</c:v>
                  </c:pt>
                  <c:pt idx="2">
                    <c:v>Lyngbysild</c:v>
                  </c:pt>
                  <c:pt idx="3">
                    <c:v>Mayumi's</c:v>
                  </c:pt>
                  <c:pt idx="4">
                    <c:v>New Orleans Cajun Delights</c:v>
                  </c:pt>
                  <c:pt idx="6">
                    <c:v>Norske Meierier</c:v>
                  </c:pt>
                  <c:pt idx="7">
                    <c:v>Plutzer Lebensmittelgroßmärkte AG</c:v>
                  </c:pt>
                  <c:pt idx="8">
                    <c:v>Specialty Biscuits, Ltd.</c:v>
                  </c:pt>
                  <c:pt idx="9">
                    <c:v>Tokyo Traders</c:v>
                  </c:pt>
                </c:lvl>
              </c:multiLvlStrCache>
            </c:multiLvlStrRef>
          </c:cat>
          <c:val>
            <c:numRef>
              <c:f>Sheet4!$F$5:$F$24</c:f>
              <c:numCache>
                <c:formatCode>General</c:formatCode>
                <c:ptCount val="10"/>
                <c:pt idx="2">
                  <c:v>950</c:v>
                </c:pt>
                <c:pt idx="9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68-469F-8A81-925352ED9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214313</xdr:colOff>
      <xdr:row>14</xdr:row>
      <xdr:rowOff>100806</xdr:rowOff>
    </xdr:from>
    <xdr:to>
      <xdr:col>7</xdr:col>
      <xdr:colOff>261938</xdr:colOff>
      <xdr:row>29</xdr:row>
      <xdr:rowOff>105568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CCEC8-5B98-E6ED-FC5D-2D72B78A8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</xdr:colOff>
      <xdr:row>14</xdr:row>
      <xdr:rowOff>53181</xdr:rowOff>
    </xdr:from>
    <xdr:to>
      <xdr:col>15</xdr:col>
      <xdr:colOff>317500</xdr:colOff>
      <xdr:row>29</xdr:row>
      <xdr:rowOff>57943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4BE4A9-4248-4F0D-20B1-81BAFC85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230188</xdr:colOff>
      <xdr:row>30</xdr:row>
      <xdr:rowOff>61119</xdr:rowOff>
    </xdr:from>
    <xdr:to>
      <xdr:col>7</xdr:col>
      <xdr:colOff>277813</xdr:colOff>
      <xdr:row>45</xdr:row>
      <xdr:rowOff>65881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4DB53-386A-2D17-18E5-7C85D3F48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277813</xdr:colOff>
      <xdr:row>30</xdr:row>
      <xdr:rowOff>29368</xdr:rowOff>
    </xdr:from>
    <xdr:to>
      <xdr:col>15</xdr:col>
      <xdr:colOff>571501</xdr:colOff>
      <xdr:row>45</xdr:row>
      <xdr:rowOff>34130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EE3103-6D03-3F51-8781-09EC21E32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</xdr:row>
      <xdr:rowOff>26670</xdr:rowOff>
    </xdr:from>
    <xdr:to>
      <xdr:col>18</xdr:col>
      <xdr:colOff>367665</xdr:colOff>
      <xdr:row>23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FE9CF-DC12-A20F-F900-58B6624E2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5</xdr:row>
      <xdr:rowOff>41910</xdr:rowOff>
    </xdr:from>
    <xdr:to>
      <xdr:col>14</xdr:col>
      <xdr:colOff>358140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C561E-0288-9CBD-4788-2D366E796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อนวัช จันทร์ดี" refreshedDate="45568.031247916668" createdVersion="8" refreshedVersion="8" minRefreshableVersion="3" recordCount="10" xr:uid="{2E524825-5FEF-488E-A353-6F5603B61E8C}">
  <cacheSource type="worksheet">
    <worksheetSource name="Table2"/>
  </cacheSource>
  <cacheFields count="9">
    <cacheField name="No." numFmtId="0">
      <sharedItems containsSemiMixedTypes="0" containsString="0" containsNumber="1" containsInteger="1" minValue="1" maxValue="10"/>
    </cacheField>
    <cacheField name="ID" numFmtId="0">
      <sharedItems containsSemiMixedTypes="0" containsString="0" containsNumber="1" containsInteger="1" minValue="3" maxValue="66"/>
    </cacheField>
    <cacheField name="Product Name" numFmtId="0">
      <sharedItems count="10">
        <s v="Louisiana Hot Spiced Okra"/>
        <s v="Aniseed Syrup"/>
        <s v="Chef Anton's Gumbo Mix"/>
        <s v="Ikura"/>
        <s v="Genen Shouyu"/>
        <s v="Teatime Chocolate Biscuits"/>
        <s v="NuNuCa Nuß-Nougat-Creme"/>
        <s v="Thüringer Rostbratwurst"/>
        <s v="Geitost"/>
        <s v="Røgede sild"/>
      </sharedItems>
    </cacheField>
    <cacheField name="Manufacture Name" numFmtId="0">
      <sharedItems count="9">
        <s v="New Orleans Cajun Delights"/>
        <s v="Exotic Liquid"/>
        <s v="Tokyo Traders"/>
        <s v="Mayumi's"/>
        <s v="Specialty Biscuits, Ltd."/>
        <s v="Heli Süßwaren GmbH &amp; Co. KG"/>
        <s v="Plutzer Lebensmittelgroßmärkte AG"/>
        <s v="Norske Meierier"/>
        <s v="Lyngbysild"/>
      </sharedItems>
    </cacheField>
    <cacheField name="Type" numFmtId="0">
      <sharedItems count="5">
        <s v="Condiments"/>
        <s v="Seafood"/>
        <s v="Confections"/>
        <s v="Meat/Poultry"/>
        <s v="Dairy Products"/>
      </sharedItems>
    </cacheField>
    <cacheField name="Count Unit" numFmtId="0">
      <sharedItems count="10">
        <s v="24 - 8 oz jars"/>
        <s v="12 - 550 ml bottles"/>
        <s v="36 boxes"/>
        <s v="12 - 200 ml jars"/>
        <s v="24 - 250 ml bottles"/>
        <s v="10 boxes x 12 pieces"/>
        <s v="20 - 450 g glasses"/>
        <s v="50 bags x 30 sausgs."/>
        <s v="500 g"/>
        <s v="1k pkg."/>
      </sharedItems>
    </cacheField>
    <cacheField name="Quantity" numFmtId="0">
      <sharedItems containsSemiMixedTypes="0" containsString="0" containsNumber="1" containsInteger="1" minValue="10" maxValue="10"/>
    </cacheField>
    <cacheField name="Price per Piece" numFmtId="0">
      <sharedItems containsSemiMixedTypes="0" containsString="0" containsNumber="1" minValue="25" maxValue="1237.9000000000001"/>
    </cacheField>
    <cacheField name="Total Price" numFmtId="0">
      <sharedItems containsSemiMixedTypes="0" containsString="0" containsNumber="1" containsInteger="1" minValue="250" maxValue="12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66"/>
    <x v="0"/>
    <x v="0"/>
    <x v="0"/>
    <x v="0"/>
    <n v="10"/>
    <n v="170"/>
    <n v="1700"/>
  </r>
  <r>
    <n v="2"/>
    <n v="3"/>
    <x v="1"/>
    <x v="1"/>
    <x v="0"/>
    <x v="1"/>
    <n v="10"/>
    <n v="100"/>
    <n v="1000"/>
  </r>
  <r>
    <n v="3"/>
    <n v="5"/>
    <x v="2"/>
    <x v="0"/>
    <x v="0"/>
    <x v="2"/>
    <n v="10"/>
    <n v="213.5"/>
    <n v="2135"/>
  </r>
  <r>
    <n v="4"/>
    <n v="10"/>
    <x v="3"/>
    <x v="2"/>
    <x v="1"/>
    <x v="3"/>
    <n v="10"/>
    <n v="310"/>
    <n v="3100"/>
  </r>
  <r>
    <n v="5"/>
    <n v="15"/>
    <x v="4"/>
    <x v="3"/>
    <x v="0"/>
    <x v="4"/>
    <n v="10"/>
    <n v="155"/>
    <n v="1550"/>
  </r>
  <r>
    <n v="6"/>
    <n v="19"/>
    <x v="5"/>
    <x v="4"/>
    <x v="2"/>
    <x v="5"/>
    <n v="10"/>
    <n v="92"/>
    <n v="920"/>
  </r>
  <r>
    <n v="7"/>
    <n v="25"/>
    <x v="6"/>
    <x v="5"/>
    <x v="2"/>
    <x v="6"/>
    <n v="10"/>
    <n v="140"/>
    <n v="1400"/>
  </r>
  <r>
    <n v="8"/>
    <n v="29"/>
    <x v="7"/>
    <x v="6"/>
    <x v="3"/>
    <x v="7"/>
    <n v="10"/>
    <n v="1237.9000000000001"/>
    <n v="12379"/>
  </r>
  <r>
    <n v="9"/>
    <n v="33"/>
    <x v="8"/>
    <x v="7"/>
    <x v="4"/>
    <x v="8"/>
    <n v="10"/>
    <n v="25"/>
    <n v="250"/>
  </r>
  <r>
    <n v="10"/>
    <n v="45"/>
    <x v="9"/>
    <x v="8"/>
    <x v="1"/>
    <x v="9"/>
    <n v="10"/>
    <n v="95"/>
    <n v="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866FC-679A-41E4-9AA4-5286D3462784}" name="PivotTable16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24" firstHeaderRow="1" firstDataRow="2" firstDataCol="1"/>
  <pivotFields count="9">
    <pivotField showAll="0"/>
    <pivotField showAll="0"/>
    <pivotField axis="axisRow" showAll="0">
      <items count="11">
        <item x="1"/>
        <item x="2"/>
        <item x="8"/>
        <item x="4"/>
        <item x="3"/>
        <item x="0"/>
        <item x="6"/>
        <item x="9"/>
        <item x="5"/>
        <item x="7"/>
        <item t="default"/>
      </items>
    </pivotField>
    <pivotField axis="axisRow" showAll="0">
      <items count="10">
        <item x="1"/>
        <item x="5"/>
        <item x="8"/>
        <item x="3"/>
        <item x="0"/>
        <item x="7"/>
        <item x="6"/>
        <item x="4"/>
        <item x="2"/>
        <item t="default"/>
      </items>
    </pivotField>
    <pivotField axis="axisCol" showAll="0">
      <items count="6">
        <item x="0"/>
        <item x="2"/>
        <item x="4"/>
        <item x="3"/>
        <item x="1"/>
        <item t="default"/>
      </items>
    </pivotField>
    <pivotField showAll="0">
      <items count="11">
        <item x="5"/>
        <item x="3"/>
        <item x="1"/>
        <item x="9"/>
        <item x="6"/>
        <item x="4"/>
        <item x="0"/>
        <item x="2"/>
        <item x="7"/>
        <item x="8"/>
        <item t="default"/>
      </items>
    </pivotField>
    <pivotField showAll="0"/>
    <pivotField showAll="0"/>
    <pivotField dataField="1" showAll="0"/>
  </pivotFields>
  <rowFields count="2">
    <field x="3"/>
    <field x="2"/>
  </rowFields>
  <rowItems count="20">
    <i>
      <x/>
    </i>
    <i r="1">
      <x/>
    </i>
    <i>
      <x v="1"/>
    </i>
    <i r="1">
      <x v="6"/>
    </i>
    <i>
      <x v="2"/>
    </i>
    <i r="1">
      <x v="7"/>
    </i>
    <i>
      <x v="3"/>
    </i>
    <i r="1">
      <x v="3"/>
    </i>
    <i>
      <x v="4"/>
    </i>
    <i r="1">
      <x v="1"/>
    </i>
    <i r="1">
      <x v="5"/>
    </i>
    <i>
      <x v="5"/>
    </i>
    <i r="1">
      <x v="2"/>
    </i>
    <i>
      <x v="6"/>
    </i>
    <i r="1">
      <x v="9"/>
    </i>
    <i>
      <x v="7"/>
    </i>
    <i r="1">
      <x v="8"/>
    </i>
    <i>
      <x v="8"/>
    </i>
    <i r="1"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Price" fld="8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913C3-266C-4431-ACE3-E08770E62BD3}" name="Table1" displayName="Table1" ref="A1:E31" totalsRowShown="0">
  <autoFilter ref="A1:E31" xr:uid="{4E0913C3-266C-4431-ACE3-E08770E62BD3}"/>
  <tableColumns count="5">
    <tableColumn id="1" xr3:uid="{8E88CCD3-C3EE-478C-846E-CCD19D9C2C27}" name="Date" dataDxfId="3"/>
    <tableColumn id="2" xr3:uid="{68625DEE-3676-44EC-A99D-9DC6E8F3FD82}" name="Total Sale"/>
    <tableColumn id="3" xr3:uid="{FF5A7AA9-34FB-4B5A-BF37-646E414127E3}" name="Forecast(Total Sale)">
      <calculatedColumnFormula>_xlfn.FORECAST.ETS(A2,$B$2:$B$21,$A$2:$A$21,1,1)</calculatedColumnFormula>
    </tableColumn>
    <tableColumn id="4" xr3:uid="{776BFEB1-2F89-4184-8A6D-3349460F35BE}" name="Lower Confidence Bound(Total Sale)" dataDxfId="2">
      <calculatedColumnFormula>C2-_xlfn.FORECAST.ETS.CONFINT(A2,$B$2:$B$21,$A$2:$A$21,0.95,1,1)</calculatedColumnFormula>
    </tableColumn>
    <tableColumn id="5" xr3:uid="{D20F85D8-D9D4-4BCA-8329-4F124FE7B8AD}" name="Upper Confidence Bound(Total Sale)" dataDxfId="1">
      <calculatedColumnFormula>C2+_xlfn.FORECAST.ETS.CONFINT(A2,$B$2:$B$21,$A$2:$A$21,0.95,1,1)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CAB408-6C40-4FA0-A402-5B8800F30E80}" name="Table4" displayName="Table4" ref="A1:E21" totalsRowShown="0" headerRowDxfId="25" dataDxfId="23" headerRowBorderDxfId="24" tableBorderDxfId="22" totalsRowBorderDxfId="21">
  <tableColumns count="5">
    <tableColumn id="1" xr3:uid="{0C639574-9FC9-42DA-9F39-FBC2CB8022C4}" name="Date" dataDxfId="4"/>
    <tableColumn id="2" xr3:uid="{37772A47-C4B6-40C1-9017-12D15916E034}" name="Shop A" dataDxfId="5"/>
    <tableColumn id="3" xr3:uid="{721BDB7B-CC8A-4C87-B4F2-68065E7B5FB4}" name="Shop B" dataDxfId="20"/>
    <tableColumn id="4" xr3:uid="{D8495624-4633-401D-BE4E-C8F4EF3367C2}" name="Shop C" dataDxfId="19"/>
    <tableColumn id="5" xr3:uid="{34C15003-8BDA-45D1-B204-4A0EF51E9084}" name="Total Sale" dataDxfId="6">
      <calculatedColumnFormula>SUM(Table4[[#This Row],[Shop A]:[Shop C]])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51E922-AA7F-4D1E-950D-A46F809AB418}" name="Table2" displayName="Table2" ref="A2:I12" totalsRowShown="0" headerRowDxfId="18" headerRowBorderDxfId="17" tableBorderDxfId="16" totalsRowBorderDxfId="15">
  <autoFilter ref="A2:I12" xr:uid="{EB51E922-AA7F-4D1E-950D-A46F809AB418}"/>
  <tableColumns count="9">
    <tableColumn id="1" xr3:uid="{17C8DC79-436C-4216-919D-337A10AEB733}" name="No." dataDxfId="14"/>
    <tableColumn id="2" xr3:uid="{78C07BDC-275B-4D9D-9045-23CCDFAB3EB0}" name="ID" dataDxfId="13"/>
    <tableColumn id="3" xr3:uid="{D3334CBE-F219-4A9D-9061-59C698BEE019}" name="Product Name" dataDxfId="12"/>
    <tableColumn id="4" xr3:uid="{3A1A26B2-32D1-475C-B106-1B030B824863}" name="Manufacture Name" dataDxfId="11"/>
    <tableColumn id="5" xr3:uid="{4F1075CC-7A84-4D72-B0B1-01989F1E8477}" name="Type" dataDxfId="10"/>
    <tableColumn id="6" xr3:uid="{3D9D4E09-98DE-461E-B69C-3713189F10C8}" name="Count Unit" dataDxfId="9"/>
    <tableColumn id="7" xr3:uid="{1CC5961F-A4CF-4A01-806B-2EB730303410}" name="Quantity" dataDxfId="8"/>
    <tableColumn id="8" xr3:uid="{263F56DB-BBA0-4F4D-9316-076C1FB36C58}" name="Price per Piece" dataDxfId="7"/>
    <tableColumn id="9" xr3:uid="{9D169D06-A428-4411-8818-62EA09B6939A}" name="Total Price" dataDxfId="0">
      <calculatedColumnFormula>Table2[[#This Row],[Quantity]]*Table2[[#This Row],[Price per Piece]]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="96" zoomScaleNormal="96" workbookViewId="0">
      <selection activeCell="R34" sqref="R34"/>
    </sheetView>
  </sheetViews>
  <sheetFormatPr defaultRowHeight="14.4"/>
  <cols>
    <col min="1" max="1" width="12.44140625" customWidth="1"/>
  </cols>
  <sheetData>
    <row r="1" spans="1:16" ht="25.95" customHeight="1">
      <c r="A1" s="1" t="s">
        <v>0</v>
      </c>
      <c r="B1" s="2">
        <v>43101</v>
      </c>
      <c r="C1" s="2">
        <v>43132</v>
      </c>
      <c r="D1" s="2">
        <v>43160</v>
      </c>
      <c r="E1" s="2">
        <v>43191</v>
      </c>
      <c r="F1" s="2">
        <v>43221</v>
      </c>
      <c r="G1" s="2">
        <v>43252</v>
      </c>
      <c r="H1" s="2">
        <v>43282</v>
      </c>
      <c r="I1" s="2">
        <v>43313</v>
      </c>
      <c r="J1" s="2">
        <v>43344</v>
      </c>
      <c r="K1" s="2">
        <v>43374</v>
      </c>
      <c r="L1" s="2">
        <v>43405</v>
      </c>
      <c r="M1" s="2">
        <v>43435</v>
      </c>
      <c r="P1" s="36"/>
    </row>
    <row r="2" spans="1:16">
      <c r="A2" s="3" t="s">
        <v>1</v>
      </c>
      <c r="B2" s="4">
        <v>28477</v>
      </c>
      <c r="C2" s="4">
        <v>22871</v>
      </c>
      <c r="D2" s="4">
        <v>24444</v>
      </c>
      <c r="E2" s="4">
        <v>20518</v>
      </c>
      <c r="F2" s="4">
        <v>24542</v>
      </c>
      <c r="G2" s="4">
        <v>23591</v>
      </c>
      <c r="H2" s="4">
        <v>21727</v>
      </c>
      <c r="I2" s="4">
        <v>24895</v>
      </c>
      <c r="J2" s="4">
        <v>29712</v>
      </c>
      <c r="K2" s="4">
        <v>28553</v>
      </c>
      <c r="L2" s="4">
        <v>20511</v>
      </c>
      <c r="M2" s="4">
        <v>20773</v>
      </c>
    </row>
    <row r="3" spans="1:16">
      <c r="A3" s="3" t="s">
        <v>2</v>
      </c>
      <c r="B3" s="4">
        <v>4240</v>
      </c>
      <c r="C3" s="4">
        <v>4000</v>
      </c>
      <c r="D3" s="4">
        <v>2074</v>
      </c>
      <c r="E3" s="4">
        <v>3510</v>
      </c>
      <c r="F3" s="4">
        <v>2950</v>
      </c>
      <c r="G3" s="4">
        <v>2792</v>
      </c>
      <c r="H3" s="4">
        <v>2973</v>
      </c>
      <c r="I3" s="4">
        <v>2090</v>
      </c>
      <c r="J3" s="4">
        <v>3430</v>
      </c>
      <c r="K3" s="4">
        <v>4376</v>
      </c>
      <c r="L3" s="4">
        <v>2316</v>
      </c>
      <c r="M3" s="4">
        <v>3978</v>
      </c>
    </row>
    <row r="4" spans="1:16">
      <c r="A4" s="3" t="s">
        <v>3</v>
      </c>
      <c r="B4" s="4">
        <v>10769</v>
      </c>
      <c r="C4" s="4">
        <v>11875</v>
      </c>
      <c r="D4" s="4">
        <v>13806</v>
      </c>
      <c r="E4" s="4">
        <v>15415</v>
      </c>
      <c r="F4" s="4">
        <v>18459</v>
      </c>
      <c r="G4" s="4">
        <v>10044</v>
      </c>
      <c r="H4" s="4">
        <v>16954</v>
      </c>
      <c r="I4" s="4">
        <v>15689</v>
      </c>
      <c r="J4" s="4">
        <v>14446</v>
      </c>
      <c r="K4" s="4">
        <v>15952</v>
      </c>
      <c r="L4" s="4">
        <v>15879</v>
      </c>
      <c r="M4" s="4">
        <v>12715</v>
      </c>
    </row>
    <row r="5" spans="1:16">
      <c r="A5" s="3" t="s">
        <v>4</v>
      </c>
      <c r="B5" s="4">
        <v>4686</v>
      </c>
      <c r="C5" s="4">
        <v>4327</v>
      </c>
      <c r="D5" s="4">
        <v>5381</v>
      </c>
      <c r="E5" s="4">
        <v>3074</v>
      </c>
      <c r="F5" s="4">
        <v>3787</v>
      </c>
      <c r="G5" s="4">
        <v>2752</v>
      </c>
      <c r="H5" s="4">
        <v>5525</v>
      </c>
      <c r="I5" s="4">
        <v>5824</v>
      </c>
      <c r="J5" s="4">
        <v>2981</v>
      </c>
      <c r="K5" s="4">
        <v>2055</v>
      </c>
      <c r="L5" s="4">
        <v>3245</v>
      </c>
      <c r="M5" s="4">
        <v>4896</v>
      </c>
    </row>
    <row r="6" spans="1:16" ht="26.7" customHeight="1">
      <c r="A6" s="8" t="s">
        <v>5</v>
      </c>
      <c r="B6" s="5">
        <f>SUM(B2:B5)</f>
        <v>48172</v>
      </c>
      <c r="C6" s="5">
        <f t="shared" ref="C6:M6" si="0">SUM(C2:C5)</f>
        <v>43073</v>
      </c>
      <c r="D6" s="5">
        <f t="shared" si="0"/>
        <v>45705</v>
      </c>
      <c r="E6" s="5">
        <f t="shared" si="0"/>
        <v>42517</v>
      </c>
      <c r="F6" s="5">
        <f t="shared" si="0"/>
        <v>49738</v>
      </c>
      <c r="G6" s="5">
        <f t="shared" si="0"/>
        <v>39179</v>
      </c>
      <c r="H6" s="5">
        <f t="shared" si="0"/>
        <v>47179</v>
      </c>
      <c r="I6" s="5">
        <f t="shared" si="0"/>
        <v>48498</v>
      </c>
      <c r="J6" s="5">
        <f t="shared" si="0"/>
        <v>50569</v>
      </c>
      <c r="K6" s="5">
        <f t="shared" si="0"/>
        <v>50936</v>
      </c>
      <c r="L6" s="5">
        <f t="shared" si="0"/>
        <v>41951</v>
      </c>
      <c r="M6" s="5">
        <f t="shared" si="0"/>
        <v>42362</v>
      </c>
    </row>
    <row r="7" spans="1:16" ht="28.2" customHeight="1">
      <c r="A7" s="1" t="s">
        <v>6</v>
      </c>
      <c r="B7" s="2">
        <v>43101</v>
      </c>
      <c r="C7" s="2">
        <v>43132</v>
      </c>
      <c r="D7" s="2">
        <v>43160</v>
      </c>
      <c r="E7" s="2">
        <v>43191</v>
      </c>
      <c r="F7" s="2">
        <v>43221</v>
      </c>
      <c r="G7" s="2">
        <v>43252</v>
      </c>
      <c r="H7" s="2">
        <v>43282</v>
      </c>
      <c r="I7" s="2">
        <v>43313</v>
      </c>
      <c r="J7" s="2">
        <v>43344</v>
      </c>
      <c r="K7" s="2">
        <v>43374</v>
      </c>
      <c r="L7" s="2">
        <v>43405</v>
      </c>
      <c r="M7" s="2">
        <v>43435</v>
      </c>
    </row>
    <row r="8" spans="1:16">
      <c r="A8" s="3" t="s">
        <v>7</v>
      </c>
      <c r="B8" s="4">
        <v>10411</v>
      </c>
      <c r="C8" s="4">
        <v>15751</v>
      </c>
      <c r="D8" s="4">
        <v>17073</v>
      </c>
      <c r="E8" s="4">
        <v>11380</v>
      </c>
      <c r="F8" s="4">
        <v>16376</v>
      </c>
      <c r="G8" s="4">
        <v>12057</v>
      </c>
      <c r="H8" s="4">
        <v>17153</v>
      </c>
      <c r="I8" s="4">
        <v>12360</v>
      </c>
      <c r="J8" s="4">
        <v>12271</v>
      </c>
      <c r="K8" s="4">
        <v>14052</v>
      </c>
      <c r="L8" s="4">
        <v>18975</v>
      </c>
      <c r="M8" s="4">
        <v>10844</v>
      </c>
    </row>
    <row r="9" spans="1:16">
      <c r="A9" s="3" t="s">
        <v>8</v>
      </c>
      <c r="B9" s="4">
        <v>2168</v>
      </c>
      <c r="C9" s="4">
        <v>2258</v>
      </c>
      <c r="D9" s="4">
        <v>2504</v>
      </c>
      <c r="E9" s="4">
        <v>2686</v>
      </c>
      <c r="F9" s="4">
        <v>1967</v>
      </c>
      <c r="G9" s="4">
        <v>1150</v>
      </c>
      <c r="H9" s="4">
        <v>2001</v>
      </c>
      <c r="I9" s="4">
        <v>1397</v>
      </c>
      <c r="J9" s="4">
        <v>1024</v>
      </c>
      <c r="K9" s="4">
        <v>1976</v>
      </c>
      <c r="L9" s="4">
        <v>1608</v>
      </c>
      <c r="M9" s="4">
        <v>2248</v>
      </c>
    </row>
    <row r="10" spans="1:16">
      <c r="A10" s="3" t="s">
        <v>9</v>
      </c>
      <c r="B10" s="4">
        <v>7707</v>
      </c>
      <c r="C10" s="4">
        <v>6484</v>
      </c>
      <c r="D10" s="4">
        <v>7595</v>
      </c>
      <c r="E10" s="4">
        <v>7710</v>
      </c>
      <c r="F10" s="4">
        <v>7507</v>
      </c>
      <c r="G10" s="4">
        <v>7443</v>
      </c>
      <c r="H10" s="4">
        <v>7463</v>
      </c>
      <c r="I10" s="4">
        <v>6530</v>
      </c>
      <c r="J10" s="4">
        <v>7429</v>
      </c>
      <c r="K10" s="4">
        <v>6043</v>
      </c>
      <c r="L10" s="4">
        <v>7794</v>
      </c>
      <c r="M10" s="4">
        <v>7836</v>
      </c>
    </row>
    <row r="11" spans="1:16">
      <c r="A11" s="3" t="s">
        <v>10</v>
      </c>
      <c r="B11" s="4">
        <v>2759</v>
      </c>
      <c r="C11" s="4">
        <v>2634</v>
      </c>
      <c r="D11" s="4">
        <v>2583</v>
      </c>
      <c r="E11" s="4">
        <v>2351</v>
      </c>
      <c r="F11" s="4">
        <v>2258</v>
      </c>
      <c r="G11" s="4">
        <v>2385</v>
      </c>
      <c r="H11" s="4">
        <v>2565</v>
      </c>
      <c r="I11" s="4">
        <v>2131</v>
      </c>
      <c r="J11" s="4">
        <v>2417</v>
      </c>
      <c r="K11" s="4">
        <v>2160</v>
      </c>
      <c r="L11" s="4">
        <v>2896</v>
      </c>
      <c r="M11" s="4">
        <v>2061</v>
      </c>
    </row>
    <row r="12" spans="1:16" ht="27.6" customHeight="1">
      <c r="A12" s="8" t="s">
        <v>5</v>
      </c>
      <c r="B12" s="5">
        <f>SUM(B8:B11)</f>
        <v>23045</v>
      </c>
      <c r="C12" s="5">
        <f t="shared" ref="C12:M12" si="1">SUM(C8:C11)</f>
        <v>27127</v>
      </c>
      <c r="D12" s="5">
        <f t="shared" si="1"/>
        <v>29755</v>
      </c>
      <c r="E12" s="5">
        <f t="shared" si="1"/>
        <v>24127</v>
      </c>
      <c r="F12" s="5">
        <f t="shared" si="1"/>
        <v>28108</v>
      </c>
      <c r="G12" s="5">
        <f t="shared" si="1"/>
        <v>23035</v>
      </c>
      <c r="H12" s="5">
        <f t="shared" si="1"/>
        <v>29182</v>
      </c>
      <c r="I12" s="5">
        <f t="shared" si="1"/>
        <v>22418</v>
      </c>
      <c r="J12" s="5">
        <f t="shared" si="1"/>
        <v>23141</v>
      </c>
      <c r="K12" s="5">
        <f t="shared" si="1"/>
        <v>24231</v>
      </c>
      <c r="L12" s="5">
        <f t="shared" si="1"/>
        <v>31273</v>
      </c>
      <c r="M12" s="5">
        <f t="shared" si="1"/>
        <v>22989</v>
      </c>
    </row>
    <row r="13" spans="1:16" ht="30.6" customHeight="1">
      <c r="A13" s="7" t="s">
        <v>11</v>
      </c>
      <c r="B13" s="6">
        <f>B6-B12</f>
        <v>25127</v>
      </c>
      <c r="C13" s="6">
        <f t="shared" ref="C13:M13" si="2">C6-C12</f>
        <v>15946</v>
      </c>
      <c r="D13" s="6">
        <f t="shared" si="2"/>
        <v>15950</v>
      </c>
      <c r="E13" s="6">
        <f t="shared" si="2"/>
        <v>18390</v>
      </c>
      <c r="F13" s="6">
        <f t="shared" si="2"/>
        <v>21630</v>
      </c>
      <c r="G13" s="6">
        <f t="shared" si="2"/>
        <v>16144</v>
      </c>
      <c r="H13" s="6">
        <f t="shared" si="2"/>
        <v>17997</v>
      </c>
      <c r="I13" s="6">
        <f t="shared" si="2"/>
        <v>26080</v>
      </c>
      <c r="J13" s="6">
        <f t="shared" si="2"/>
        <v>27428</v>
      </c>
      <c r="K13" s="6">
        <f t="shared" si="2"/>
        <v>26705</v>
      </c>
      <c r="L13" s="6">
        <f t="shared" si="2"/>
        <v>10678</v>
      </c>
      <c r="M13" s="6">
        <f t="shared" si="2"/>
        <v>19373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="70" zoomScaleNormal="70" workbookViewId="0">
      <selection activeCell="R2" sqref="R2"/>
    </sheetView>
  </sheetViews>
  <sheetFormatPr defaultColWidth="8.88671875" defaultRowHeight="21"/>
  <cols>
    <col min="1" max="1" width="21.33203125" style="14" customWidth="1"/>
    <col min="2" max="13" width="15.33203125" style="14" customWidth="1"/>
    <col min="14" max="14" width="30.6640625" style="14" customWidth="1"/>
    <col min="15" max="16384" width="8.88671875" style="14"/>
  </cols>
  <sheetData>
    <row r="1" spans="1:14" ht="25.95" customHeight="1">
      <c r="A1" s="12" t="s">
        <v>0</v>
      </c>
      <c r="B1" s="13">
        <v>43101</v>
      </c>
      <c r="C1" s="13">
        <v>43132</v>
      </c>
      <c r="D1" s="13">
        <v>43160</v>
      </c>
      <c r="E1" s="13">
        <v>43191</v>
      </c>
      <c r="F1" s="13">
        <v>43221</v>
      </c>
      <c r="G1" s="13">
        <v>43252</v>
      </c>
      <c r="H1" s="13">
        <v>43282</v>
      </c>
      <c r="I1" s="13">
        <v>43313</v>
      </c>
      <c r="J1" s="13">
        <v>43344</v>
      </c>
      <c r="K1" s="13">
        <v>43374</v>
      </c>
      <c r="L1" s="13">
        <v>43405</v>
      </c>
      <c r="M1" s="13">
        <v>43435</v>
      </c>
      <c r="N1" s="13"/>
    </row>
    <row r="2" spans="1:14" ht="40.200000000000003" customHeight="1">
      <c r="A2" s="15" t="s">
        <v>1</v>
      </c>
      <c r="B2" s="16">
        <v>28477</v>
      </c>
      <c r="C2" s="16">
        <v>22871</v>
      </c>
      <c r="D2" s="16">
        <v>24444</v>
      </c>
      <c r="E2" s="16">
        <v>20518</v>
      </c>
      <c r="F2" s="16">
        <v>24542</v>
      </c>
      <c r="G2" s="16">
        <v>23591</v>
      </c>
      <c r="H2" s="16">
        <v>21727</v>
      </c>
      <c r="I2" s="16">
        <v>24895</v>
      </c>
      <c r="J2" s="16">
        <v>29712</v>
      </c>
      <c r="K2" s="16">
        <v>28553</v>
      </c>
      <c r="L2" s="16">
        <v>20511</v>
      </c>
      <c r="M2" s="16">
        <v>20773</v>
      </c>
      <c r="N2" s="17"/>
    </row>
    <row r="3" spans="1:14" ht="40.200000000000003" customHeight="1">
      <c r="A3" s="15" t="s">
        <v>2</v>
      </c>
      <c r="B3" s="16">
        <v>4240</v>
      </c>
      <c r="C3" s="16">
        <v>4000</v>
      </c>
      <c r="D3" s="16">
        <v>2074</v>
      </c>
      <c r="E3" s="16">
        <v>3510</v>
      </c>
      <c r="F3" s="16">
        <v>2950</v>
      </c>
      <c r="G3" s="16">
        <v>2792</v>
      </c>
      <c r="H3" s="16">
        <v>2973</v>
      </c>
      <c r="I3" s="16">
        <v>2090</v>
      </c>
      <c r="J3" s="16">
        <v>3430</v>
      </c>
      <c r="K3" s="16">
        <v>4376</v>
      </c>
      <c r="L3" s="16">
        <v>2316</v>
      </c>
      <c r="M3" s="16">
        <v>3978</v>
      </c>
      <c r="N3" s="17"/>
    </row>
    <row r="4" spans="1:14" ht="40.200000000000003" customHeight="1">
      <c r="A4" s="15" t="s">
        <v>3</v>
      </c>
      <c r="B4" s="16">
        <v>10769</v>
      </c>
      <c r="C4" s="16">
        <v>11875</v>
      </c>
      <c r="D4" s="16">
        <v>13806</v>
      </c>
      <c r="E4" s="16">
        <v>15415</v>
      </c>
      <c r="F4" s="16">
        <v>18459</v>
      </c>
      <c r="G4" s="16">
        <v>10044</v>
      </c>
      <c r="H4" s="16">
        <v>16954</v>
      </c>
      <c r="I4" s="16">
        <v>15689</v>
      </c>
      <c r="J4" s="16">
        <v>14446</v>
      </c>
      <c r="K4" s="16">
        <v>15952</v>
      </c>
      <c r="L4" s="16">
        <v>15879</v>
      </c>
      <c r="M4" s="16">
        <v>12715</v>
      </c>
      <c r="N4" s="17"/>
    </row>
    <row r="5" spans="1:14" ht="40.200000000000003" customHeight="1">
      <c r="A5" s="15" t="s">
        <v>4</v>
      </c>
      <c r="B5" s="16">
        <v>4686</v>
      </c>
      <c r="C5" s="16">
        <v>4327</v>
      </c>
      <c r="D5" s="16">
        <v>5381</v>
      </c>
      <c r="E5" s="16">
        <v>3074</v>
      </c>
      <c r="F5" s="16">
        <v>3787</v>
      </c>
      <c r="G5" s="16">
        <v>2752</v>
      </c>
      <c r="H5" s="16">
        <v>5525</v>
      </c>
      <c r="I5" s="16">
        <v>5824</v>
      </c>
      <c r="J5" s="16">
        <v>2981</v>
      </c>
      <c r="K5" s="16">
        <v>2055</v>
      </c>
      <c r="L5" s="16">
        <v>3245</v>
      </c>
      <c r="M5" s="16">
        <v>4896</v>
      </c>
      <c r="N5" s="17"/>
    </row>
    <row r="6" spans="1:14" ht="40.200000000000003" customHeight="1">
      <c r="A6" s="18" t="s">
        <v>5</v>
      </c>
      <c r="B6" s="19">
        <f>SUM(B2:B5)</f>
        <v>48172</v>
      </c>
      <c r="C6" s="19">
        <f t="shared" ref="C6:M6" si="0">SUM(C2:C5)</f>
        <v>43073</v>
      </c>
      <c r="D6" s="19">
        <f t="shared" si="0"/>
        <v>45705</v>
      </c>
      <c r="E6" s="19">
        <f t="shared" si="0"/>
        <v>42517</v>
      </c>
      <c r="F6" s="19">
        <f t="shared" si="0"/>
        <v>49738</v>
      </c>
      <c r="G6" s="19">
        <f t="shared" si="0"/>
        <v>39179</v>
      </c>
      <c r="H6" s="19">
        <f t="shared" si="0"/>
        <v>47179</v>
      </c>
      <c r="I6" s="19">
        <f t="shared" si="0"/>
        <v>48498</v>
      </c>
      <c r="J6" s="19">
        <f t="shared" si="0"/>
        <v>50569</v>
      </c>
      <c r="K6" s="19">
        <f t="shared" si="0"/>
        <v>50936</v>
      </c>
      <c r="L6" s="19">
        <f t="shared" si="0"/>
        <v>41951</v>
      </c>
      <c r="M6" s="19">
        <f t="shared" si="0"/>
        <v>42362</v>
      </c>
      <c r="N6" s="17"/>
    </row>
    <row r="7" spans="1:14" ht="28.2" customHeight="1">
      <c r="A7" s="12" t="s">
        <v>6</v>
      </c>
      <c r="B7" s="13">
        <v>43101</v>
      </c>
      <c r="C7" s="13">
        <v>43132</v>
      </c>
      <c r="D7" s="13">
        <v>43160</v>
      </c>
      <c r="E7" s="13">
        <v>43191</v>
      </c>
      <c r="F7" s="13">
        <v>43221</v>
      </c>
      <c r="G7" s="13">
        <v>43252</v>
      </c>
      <c r="H7" s="13">
        <v>43282</v>
      </c>
      <c r="I7" s="13">
        <v>43313</v>
      </c>
      <c r="J7" s="13">
        <v>43344</v>
      </c>
      <c r="K7" s="13">
        <v>43374</v>
      </c>
      <c r="L7" s="13">
        <v>43405</v>
      </c>
      <c r="M7" s="13">
        <v>43435</v>
      </c>
      <c r="N7" s="17"/>
    </row>
    <row r="8" spans="1:14" ht="40.200000000000003" customHeight="1">
      <c r="A8" s="15" t="s">
        <v>7</v>
      </c>
      <c r="B8" s="16">
        <v>10411</v>
      </c>
      <c r="C8" s="16">
        <v>15751</v>
      </c>
      <c r="D8" s="16">
        <v>17073</v>
      </c>
      <c r="E8" s="16">
        <v>11380</v>
      </c>
      <c r="F8" s="16">
        <v>16376</v>
      </c>
      <c r="G8" s="16">
        <v>12057</v>
      </c>
      <c r="H8" s="16">
        <v>17153</v>
      </c>
      <c r="I8" s="16">
        <v>12360</v>
      </c>
      <c r="J8" s="16">
        <v>12271</v>
      </c>
      <c r="K8" s="16">
        <v>14052</v>
      </c>
      <c r="L8" s="16">
        <v>18975</v>
      </c>
      <c r="M8" s="16">
        <v>10844</v>
      </c>
      <c r="N8" s="17"/>
    </row>
    <row r="9" spans="1:14" ht="40.200000000000003" customHeight="1">
      <c r="A9" s="15" t="s">
        <v>8</v>
      </c>
      <c r="B9" s="16">
        <v>2168</v>
      </c>
      <c r="C9" s="16">
        <v>2258</v>
      </c>
      <c r="D9" s="16">
        <v>2504</v>
      </c>
      <c r="E9" s="16">
        <v>2686</v>
      </c>
      <c r="F9" s="16">
        <v>1967</v>
      </c>
      <c r="G9" s="16">
        <v>1150</v>
      </c>
      <c r="H9" s="16">
        <v>2001</v>
      </c>
      <c r="I9" s="16">
        <v>1397</v>
      </c>
      <c r="J9" s="16">
        <v>1024</v>
      </c>
      <c r="K9" s="16">
        <v>1976</v>
      </c>
      <c r="L9" s="16">
        <v>1608</v>
      </c>
      <c r="M9" s="16">
        <v>2248</v>
      </c>
      <c r="N9" s="17"/>
    </row>
    <row r="10" spans="1:14" ht="40.200000000000003" customHeight="1">
      <c r="A10" s="15" t="s">
        <v>9</v>
      </c>
      <c r="B10" s="16">
        <v>7707</v>
      </c>
      <c r="C10" s="16">
        <v>6484</v>
      </c>
      <c r="D10" s="16">
        <v>7595</v>
      </c>
      <c r="E10" s="16">
        <v>7710</v>
      </c>
      <c r="F10" s="16">
        <v>7507</v>
      </c>
      <c r="G10" s="16">
        <v>7443</v>
      </c>
      <c r="H10" s="16">
        <v>7463</v>
      </c>
      <c r="I10" s="16">
        <v>6530</v>
      </c>
      <c r="J10" s="16">
        <v>7429</v>
      </c>
      <c r="K10" s="16">
        <v>6043</v>
      </c>
      <c r="L10" s="16">
        <v>7794</v>
      </c>
      <c r="M10" s="16">
        <v>7836</v>
      </c>
      <c r="N10" s="17"/>
    </row>
    <row r="11" spans="1:14" ht="40.200000000000003" customHeight="1">
      <c r="A11" s="15" t="s">
        <v>10</v>
      </c>
      <c r="B11" s="16">
        <v>2759</v>
      </c>
      <c r="C11" s="16">
        <v>2634</v>
      </c>
      <c r="D11" s="16">
        <v>2583</v>
      </c>
      <c r="E11" s="16">
        <v>2351</v>
      </c>
      <c r="F11" s="16">
        <v>2258</v>
      </c>
      <c r="G11" s="16">
        <v>2385</v>
      </c>
      <c r="H11" s="16">
        <v>2565</v>
      </c>
      <c r="I11" s="16">
        <v>2131</v>
      </c>
      <c r="J11" s="16">
        <v>2417</v>
      </c>
      <c r="K11" s="16">
        <v>2160</v>
      </c>
      <c r="L11" s="16">
        <v>2896</v>
      </c>
      <c r="M11" s="16">
        <v>2061</v>
      </c>
      <c r="N11" s="17"/>
    </row>
    <row r="12" spans="1:14" ht="40.200000000000003" customHeight="1">
      <c r="A12" s="18" t="s">
        <v>5</v>
      </c>
      <c r="B12" s="19">
        <f>SUM(B8:B11)</f>
        <v>23045</v>
      </c>
      <c r="C12" s="19">
        <f t="shared" ref="C12:M12" si="1">SUM(C8:C11)</f>
        <v>27127</v>
      </c>
      <c r="D12" s="19">
        <f t="shared" si="1"/>
        <v>29755</v>
      </c>
      <c r="E12" s="19">
        <f t="shared" si="1"/>
        <v>24127</v>
      </c>
      <c r="F12" s="19">
        <f t="shared" si="1"/>
        <v>28108</v>
      </c>
      <c r="G12" s="19">
        <f t="shared" si="1"/>
        <v>23035</v>
      </c>
      <c r="H12" s="19">
        <f t="shared" si="1"/>
        <v>29182</v>
      </c>
      <c r="I12" s="19">
        <f t="shared" si="1"/>
        <v>22418</v>
      </c>
      <c r="J12" s="19">
        <f t="shared" si="1"/>
        <v>23141</v>
      </c>
      <c r="K12" s="19">
        <f t="shared" si="1"/>
        <v>24231</v>
      </c>
      <c r="L12" s="19">
        <f t="shared" si="1"/>
        <v>31273</v>
      </c>
      <c r="M12" s="19">
        <f t="shared" si="1"/>
        <v>22989</v>
      </c>
      <c r="N12" s="17"/>
    </row>
    <row r="13" spans="1:14" ht="40.200000000000003" customHeight="1">
      <c r="A13" s="20" t="s">
        <v>11</v>
      </c>
      <c r="B13" s="21">
        <f>B6-B12</f>
        <v>25127</v>
      </c>
      <c r="C13" s="21">
        <f t="shared" ref="C13:M13" si="2">C6-C12</f>
        <v>15946</v>
      </c>
      <c r="D13" s="21">
        <f t="shared" si="2"/>
        <v>15950</v>
      </c>
      <c r="E13" s="21">
        <f t="shared" si="2"/>
        <v>18390</v>
      </c>
      <c r="F13" s="21">
        <f t="shared" si="2"/>
        <v>21630</v>
      </c>
      <c r="G13" s="21">
        <f t="shared" si="2"/>
        <v>16144</v>
      </c>
      <c r="H13" s="21">
        <f t="shared" si="2"/>
        <v>17997</v>
      </c>
      <c r="I13" s="21">
        <f t="shared" si="2"/>
        <v>26080</v>
      </c>
      <c r="J13" s="21">
        <f t="shared" si="2"/>
        <v>27428</v>
      </c>
      <c r="K13" s="21">
        <f t="shared" si="2"/>
        <v>26705</v>
      </c>
      <c r="L13" s="21">
        <f t="shared" si="2"/>
        <v>10678</v>
      </c>
      <c r="M13" s="21">
        <f t="shared" si="2"/>
        <v>19373</v>
      </c>
      <c r="N13" s="17"/>
    </row>
  </sheetData>
  <conditionalFormatting sqref="B2:M2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5:M5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6:M6">
    <cfRule type="iconSet" priority="9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M8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B9:M9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10:M10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11:M11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12:M12">
    <cfRule type="iconSet" priority="4">
      <iconSet iconSet="3Arrow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M13"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xr2:uid="{BAECBEE6-2971-4E6D-8555-D5777E9CD78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Sparkline!B2:M2</xm:f>
              <xm:sqref>N2</xm:sqref>
            </x14:sparkline>
            <x14:sparkline>
              <xm:f>Sparkline!B3:M3</xm:f>
              <xm:sqref>N3</xm:sqref>
            </x14:sparkline>
            <x14:sparkline>
              <xm:f>Sparkline!B4:M4</xm:f>
              <xm:sqref>N4</xm:sqref>
            </x14:sparkline>
            <x14:sparkline>
              <xm:f>Sparkline!B5:M5</xm:f>
              <xm:sqref>N5</xm:sqref>
            </x14:sparkline>
            <x14:sparkline>
              <xm:f>Sparkline!B6:M6</xm:f>
              <xm:sqref>N6</xm:sqref>
            </x14:sparkline>
            <x14:sparkline>
              <xm:f>Sparkline!B8:M8</xm:f>
              <xm:sqref>N8</xm:sqref>
            </x14:sparkline>
            <x14:sparkline>
              <xm:f>Sparkline!B9:M9</xm:f>
              <xm:sqref>N9</xm:sqref>
            </x14:sparkline>
            <x14:sparkline>
              <xm:f>Sparkline!B10:M10</xm:f>
              <xm:sqref>N10</xm:sqref>
            </x14:sparkline>
            <x14:sparkline>
              <xm:f>Sparkline!B11:M11</xm:f>
              <xm:sqref>N11</xm:sqref>
            </x14:sparkline>
            <x14:sparkline>
              <xm:f>Sparkline!B12:M12</xm:f>
              <xm:sqref>N12</xm:sqref>
            </x14:sparkline>
            <x14:sparkline>
              <xm:f>Sparkline!B13:M13</xm:f>
              <xm:sqref>N13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60FE-EC40-4D0E-BF22-8B06437FD692}">
  <dimension ref="A1:E31"/>
  <sheetViews>
    <sheetView workbookViewId="0">
      <selection activeCell="H3" sqref="H3"/>
    </sheetView>
  </sheetViews>
  <sheetFormatPr defaultRowHeight="14.4"/>
  <cols>
    <col min="2" max="2" width="11" customWidth="1"/>
    <col min="3" max="3" width="19.33203125" customWidth="1"/>
    <col min="4" max="4" width="33.44140625" customWidth="1"/>
    <col min="5" max="5" width="33.5546875" customWidth="1"/>
  </cols>
  <sheetData>
    <row r="1" spans="1:5">
      <c r="A1" t="s">
        <v>12</v>
      </c>
      <c r="B1" t="s">
        <v>16</v>
      </c>
      <c r="C1" t="s">
        <v>61</v>
      </c>
      <c r="D1" t="s">
        <v>62</v>
      </c>
      <c r="E1" t="s">
        <v>63</v>
      </c>
    </row>
    <row r="2" spans="1:5">
      <c r="A2" s="40">
        <v>43405</v>
      </c>
      <c r="B2">
        <v>500</v>
      </c>
    </row>
    <row r="3" spans="1:5">
      <c r="A3" s="40">
        <v>43406</v>
      </c>
      <c r="B3">
        <v>752</v>
      </c>
    </row>
    <row r="4" spans="1:5">
      <c r="A4" s="40">
        <v>43407</v>
      </c>
      <c r="B4">
        <v>854</v>
      </c>
    </row>
    <row r="5" spans="1:5">
      <c r="A5" s="40">
        <v>43408</v>
      </c>
      <c r="B5">
        <v>722</v>
      </c>
    </row>
    <row r="6" spans="1:5">
      <c r="A6" s="40">
        <v>43409</v>
      </c>
      <c r="B6">
        <v>590</v>
      </c>
    </row>
    <row r="7" spans="1:5">
      <c r="A7" s="40">
        <v>43410</v>
      </c>
      <c r="B7">
        <v>649</v>
      </c>
    </row>
    <row r="8" spans="1:5">
      <c r="A8" s="40">
        <v>43411</v>
      </c>
      <c r="B8">
        <v>712</v>
      </c>
    </row>
    <row r="9" spans="1:5">
      <c r="A9" s="40">
        <v>43412</v>
      </c>
      <c r="B9">
        <v>901</v>
      </c>
    </row>
    <row r="10" spans="1:5">
      <c r="A10" s="40">
        <v>43413</v>
      </c>
      <c r="B10">
        <v>811</v>
      </c>
    </row>
    <row r="11" spans="1:5">
      <c r="A11" s="40">
        <v>43414</v>
      </c>
      <c r="B11">
        <v>599</v>
      </c>
    </row>
    <row r="12" spans="1:5">
      <c r="A12" s="40">
        <v>43415</v>
      </c>
      <c r="B12">
        <v>602</v>
      </c>
    </row>
    <row r="13" spans="1:5">
      <c r="A13" s="40">
        <v>43416</v>
      </c>
      <c r="B13">
        <v>653</v>
      </c>
    </row>
    <row r="14" spans="1:5">
      <c r="A14" s="40">
        <v>43417</v>
      </c>
      <c r="B14">
        <v>741</v>
      </c>
    </row>
    <row r="15" spans="1:5">
      <c r="A15" s="40">
        <v>43418</v>
      </c>
      <c r="B15">
        <v>700</v>
      </c>
    </row>
    <row r="16" spans="1:5">
      <c r="A16" s="40">
        <v>43419</v>
      </c>
      <c r="B16">
        <v>665</v>
      </c>
    </row>
    <row r="17" spans="1:5">
      <c r="A17" s="40">
        <v>43420</v>
      </c>
      <c r="B17">
        <v>852</v>
      </c>
    </row>
    <row r="18" spans="1:5">
      <c r="A18" s="40">
        <v>43421</v>
      </c>
      <c r="B18">
        <v>800</v>
      </c>
    </row>
    <row r="19" spans="1:5">
      <c r="A19" s="40">
        <v>43422</v>
      </c>
      <c r="B19">
        <v>892</v>
      </c>
    </row>
    <row r="20" spans="1:5">
      <c r="A20" s="40">
        <v>43423</v>
      </c>
      <c r="B20">
        <v>798</v>
      </c>
    </row>
    <row r="21" spans="1:5">
      <c r="A21" s="40">
        <v>43424</v>
      </c>
      <c r="B21">
        <v>679</v>
      </c>
      <c r="C21">
        <v>679</v>
      </c>
      <c r="D21" s="41">
        <v>679</v>
      </c>
      <c r="E21" s="41">
        <v>679</v>
      </c>
    </row>
    <row r="22" spans="1:5">
      <c r="A22" s="40">
        <v>43425</v>
      </c>
      <c r="C22">
        <f>_xlfn.FORECAST.ETS(A22,$B$2:$B$21,$A$2:$A$21,1,1)</f>
        <v>701.79814916359715</v>
      </c>
      <c r="D22" s="41">
        <f>C22-_xlfn.FORECAST.ETS.CONFINT(A22,$B$2:$B$21,$A$2:$A$21,0.95,1,1)</f>
        <v>546.14186449005558</v>
      </c>
      <c r="E22" s="41">
        <f>C22+_xlfn.FORECAST.ETS.CONFINT(A22,$B$2:$B$21,$A$2:$A$21,0.95,1,1)</f>
        <v>857.45443383713871</v>
      </c>
    </row>
    <row r="23" spans="1:5">
      <c r="A23" s="40">
        <v>43426</v>
      </c>
      <c r="C23">
        <f>_xlfn.FORECAST.ETS(A23,$B$2:$B$21,$A$2:$A$21,1,1)</f>
        <v>821.11042982298056</v>
      </c>
      <c r="D23" s="41">
        <f>C23-_xlfn.FORECAST.ETS.CONFINT(A23,$B$2:$B$21,$A$2:$A$21,0.95,1,1)</f>
        <v>660.58781556647477</v>
      </c>
      <c r="E23" s="41">
        <f>C23+_xlfn.FORECAST.ETS.CONFINT(A23,$B$2:$B$21,$A$2:$A$21,0.95,1,1)</f>
        <v>981.63304407948635</v>
      </c>
    </row>
    <row r="24" spans="1:5">
      <c r="A24" s="40">
        <v>43427</v>
      </c>
      <c r="C24">
        <f>_xlfn.FORECAST.ETS(A24,$B$2:$B$21,$A$2:$A$21,1,1)</f>
        <v>957.46784944378942</v>
      </c>
      <c r="D24" s="41">
        <f>C24-_xlfn.FORECAST.ETS.CONFINT(A24,$B$2:$B$21,$A$2:$A$21,0.95,1,1)</f>
        <v>792.1851340710399</v>
      </c>
      <c r="E24" s="41">
        <f>C24+_xlfn.FORECAST.ETS.CONFINT(A24,$B$2:$B$21,$A$2:$A$21,0.95,1,1)</f>
        <v>1122.7505648165388</v>
      </c>
    </row>
    <row r="25" spans="1:5">
      <c r="A25" s="40">
        <v>43428</v>
      </c>
      <c r="C25">
        <f>_xlfn.FORECAST.ETS(A25,$B$2:$B$21,$A$2:$A$21,1,1)</f>
        <v>853.27905806229967</v>
      </c>
      <c r="D25" s="41">
        <f>C25-_xlfn.FORECAST.ETS.CONFINT(A25,$B$2:$B$21,$A$2:$A$21,0.95,1,1)</f>
        <v>683.33340099549628</v>
      </c>
      <c r="E25" s="41">
        <f>C25+_xlfn.FORECAST.ETS.CONFINT(A25,$B$2:$B$21,$A$2:$A$21,0.95,1,1)</f>
        <v>1023.2247151291031</v>
      </c>
    </row>
    <row r="26" spans="1:5">
      <c r="A26" s="40">
        <v>43429</v>
      </c>
      <c r="C26">
        <f>_xlfn.FORECAST.ETS(A26,$B$2:$B$21,$A$2:$A$21,1,1)</f>
        <v>693.70135791320854</v>
      </c>
      <c r="D26" s="41">
        <f>C26-_xlfn.FORECAST.ETS.CONFINT(A26,$B$2:$B$21,$A$2:$A$21,0.95,1,1)</f>
        <v>519.18199162357405</v>
      </c>
      <c r="E26" s="41">
        <f>C26+_xlfn.FORECAST.ETS.CONFINT(A26,$B$2:$B$21,$A$2:$A$21,0.95,1,1)</f>
        <v>868.22072420284303</v>
      </c>
    </row>
    <row r="27" spans="1:5">
      <c r="A27" s="40">
        <v>43430</v>
      </c>
      <c r="C27">
        <f>_xlfn.FORECAST.ETS(A27,$B$2:$B$21,$A$2:$A$21,1,1)</f>
        <v>732.71376105553418</v>
      </c>
      <c r="D27" s="41">
        <f>C27-_xlfn.FORECAST.ETS.CONFINT(A27,$B$2:$B$21,$A$2:$A$21,0.95,1,1)</f>
        <v>553.66822931442357</v>
      </c>
      <c r="E27" s="41">
        <f>C27+_xlfn.FORECAST.ETS.CONFINT(A27,$B$2:$B$21,$A$2:$A$21,0.95,1,1)</f>
        <v>911.75929279664479</v>
      </c>
    </row>
    <row r="28" spans="1:5">
      <c r="A28" s="40">
        <v>43431</v>
      </c>
      <c r="C28">
        <f>_xlfn.FORECAST.ETS(A28,$B$2:$B$21,$A$2:$A$21,1,1)</f>
        <v>852.02604171491771</v>
      </c>
      <c r="D28" s="41">
        <f>C28-_xlfn.FORECAST.ETS.CONFINT(A28,$B$2:$B$21,$A$2:$A$21,0.95,1,1)</f>
        <v>668.56597613448014</v>
      </c>
      <c r="E28" s="41">
        <f>C28+_xlfn.FORECAST.ETS.CONFINT(A28,$B$2:$B$21,$A$2:$A$21,0.95,1,1)</f>
        <v>1035.4861072953552</v>
      </c>
    </row>
    <row r="29" spans="1:5">
      <c r="A29" s="40">
        <v>43432</v>
      </c>
      <c r="C29">
        <f>_xlfn.FORECAST.ETS(A29,$B$2:$B$21,$A$2:$A$21,1,1)</f>
        <v>988.38346133572657</v>
      </c>
      <c r="D29" s="41">
        <f>C29-_xlfn.FORECAST.ETS.CONFINT(A29,$B$2:$B$21,$A$2:$A$21,0.95,1,1)</f>
        <v>800.57939651879178</v>
      </c>
      <c r="E29" s="41">
        <f>C29+_xlfn.FORECAST.ETS.CONFINT(A29,$B$2:$B$21,$A$2:$A$21,0.95,1,1)</f>
        <v>1176.1875261526613</v>
      </c>
    </row>
    <row r="30" spans="1:5">
      <c r="A30" s="40">
        <v>43433</v>
      </c>
      <c r="C30">
        <f>_xlfn.FORECAST.ETS(A30,$B$2:$B$21,$A$2:$A$21,1,1)</f>
        <v>884.19466995423682</v>
      </c>
      <c r="D30" s="41">
        <f>C30-_xlfn.FORECAST.ETS.CONFINT(A30,$B$2:$B$21,$A$2:$A$21,0.95,1,1)</f>
        <v>692.11222882238872</v>
      </c>
      <c r="E30" s="41">
        <f>C30+_xlfn.FORECAST.ETS.CONFINT(A30,$B$2:$B$21,$A$2:$A$21,0.95,1,1)</f>
        <v>1076.2771110860849</v>
      </c>
    </row>
    <row r="31" spans="1:5">
      <c r="A31" s="40">
        <v>43434</v>
      </c>
      <c r="C31">
        <f>_xlfn.FORECAST.ETS(A31,$B$2:$B$21,$A$2:$A$21,1,1)</f>
        <v>724.61696980514557</v>
      </c>
      <c r="D31" s="41">
        <f>C31-_xlfn.FORECAST.ETS.CONFINT(A31,$B$2:$B$21,$A$2:$A$21,0.95,1,1)</f>
        <v>528.31736102113462</v>
      </c>
      <c r="E31" s="41">
        <f>C31+_xlfn.FORECAST.ETS.CONFINT(A31,$B$2:$B$21,$A$2:$A$21,0.95,1,1)</f>
        <v>920.91657858915653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sqref="A1:E21"/>
    </sheetView>
  </sheetViews>
  <sheetFormatPr defaultRowHeight="14.4"/>
  <cols>
    <col min="1" max="1" width="12.33203125" customWidth="1"/>
    <col min="5" max="5" width="9.6640625" customWidth="1"/>
  </cols>
  <sheetData>
    <row r="1" spans="1:5">
      <c r="A1" s="33" t="s">
        <v>12</v>
      </c>
      <c r="B1" s="34" t="s">
        <v>13</v>
      </c>
      <c r="C1" s="34" t="s">
        <v>14</v>
      </c>
      <c r="D1" s="34" t="s">
        <v>15</v>
      </c>
      <c r="E1" s="35" t="s">
        <v>16</v>
      </c>
    </row>
    <row r="2" spans="1:5">
      <c r="A2" s="38">
        <v>43405</v>
      </c>
      <c r="B2" s="29">
        <v>220</v>
      </c>
      <c r="C2" s="29">
        <v>194</v>
      </c>
      <c r="D2" s="29">
        <v>86</v>
      </c>
      <c r="E2" s="30">
        <f>SUM(Table4[[#This Row],[Shop A]:[Shop C]])</f>
        <v>500</v>
      </c>
    </row>
    <row r="3" spans="1:5">
      <c r="A3" s="38">
        <v>43406</v>
      </c>
      <c r="B3" s="29">
        <v>298</v>
      </c>
      <c r="C3" s="29">
        <v>279</v>
      </c>
      <c r="D3" s="29">
        <v>175</v>
      </c>
      <c r="E3" s="30">
        <f>SUM(Table4[[#This Row],[Shop A]:[Shop C]])</f>
        <v>752</v>
      </c>
    </row>
    <row r="4" spans="1:5">
      <c r="A4" s="38">
        <v>43407</v>
      </c>
      <c r="B4" s="29">
        <v>259</v>
      </c>
      <c r="C4" s="29">
        <v>340</v>
      </c>
      <c r="D4" s="29">
        <v>255</v>
      </c>
      <c r="E4" s="30">
        <f>SUM(Table4[[#This Row],[Shop A]:[Shop C]])</f>
        <v>854</v>
      </c>
    </row>
    <row r="5" spans="1:5">
      <c r="A5" s="38">
        <v>43408</v>
      </c>
      <c r="B5" s="29">
        <v>234</v>
      </c>
      <c r="C5" s="29">
        <v>202</v>
      </c>
      <c r="D5" s="29">
        <v>286</v>
      </c>
      <c r="E5" s="30">
        <f>SUM(Table4[[#This Row],[Shop A]:[Shop C]])</f>
        <v>722</v>
      </c>
    </row>
    <row r="6" spans="1:5">
      <c r="A6" s="38">
        <v>43409</v>
      </c>
      <c r="B6" s="29">
        <v>218</v>
      </c>
      <c r="C6" s="29">
        <v>235</v>
      </c>
      <c r="D6" s="29">
        <v>137</v>
      </c>
      <c r="E6" s="30">
        <f>SUM(Table4[[#This Row],[Shop A]:[Shop C]])</f>
        <v>590</v>
      </c>
    </row>
    <row r="7" spans="1:5">
      <c r="A7" s="38">
        <v>43410</v>
      </c>
      <c r="B7" s="29">
        <v>308</v>
      </c>
      <c r="C7" s="29">
        <v>203</v>
      </c>
      <c r="D7" s="29">
        <v>138</v>
      </c>
      <c r="E7" s="30">
        <f>SUM(Table4[[#This Row],[Shop A]:[Shop C]])</f>
        <v>649</v>
      </c>
    </row>
    <row r="8" spans="1:5">
      <c r="A8" s="38">
        <v>43411</v>
      </c>
      <c r="B8" s="29">
        <v>272</v>
      </c>
      <c r="C8" s="29">
        <v>286</v>
      </c>
      <c r="D8" s="29">
        <v>154</v>
      </c>
      <c r="E8" s="30">
        <f>SUM(Table4[[#This Row],[Shop A]:[Shop C]])</f>
        <v>712</v>
      </c>
    </row>
    <row r="9" spans="1:5">
      <c r="A9" s="38">
        <v>43412</v>
      </c>
      <c r="B9" s="29">
        <v>221</v>
      </c>
      <c r="C9" s="29">
        <v>324</v>
      </c>
      <c r="D9" s="29">
        <v>356</v>
      </c>
      <c r="E9" s="30">
        <f>SUM(Table4[[#This Row],[Shop A]:[Shop C]])</f>
        <v>901</v>
      </c>
    </row>
    <row r="10" spans="1:5">
      <c r="A10" s="38">
        <v>43413</v>
      </c>
      <c r="B10" s="29">
        <v>290</v>
      </c>
      <c r="C10" s="29">
        <v>205</v>
      </c>
      <c r="D10" s="29">
        <v>316</v>
      </c>
      <c r="E10" s="30">
        <f>SUM(Table4[[#This Row],[Shop A]:[Shop C]])</f>
        <v>811</v>
      </c>
    </row>
    <row r="11" spans="1:5">
      <c r="A11" s="38">
        <v>43414</v>
      </c>
      <c r="B11" s="29">
        <v>269</v>
      </c>
      <c r="C11" s="29">
        <v>235</v>
      </c>
      <c r="D11" s="29">
        <v>95</v>
      </c>
      <c r="E11" s="30">
        <f>SUM(Table4[[#This Row],[Shop A]:[Shop C]])</f>
        <v>599</v>
      </c>
    </row>
    <row r="12" spans="1:5">
      <c r="A12" s="38">
        <v>43415</v>
      </c>
      <c r="B12" s="29">
        <v>287</v>
      </c>
      <c r="C12" s="29">
        <v>225</v>
      </c>
      <c r="D12" s="29">
        <v>90</v>
      </c>
      <c r="E12" s="30">
        <f>SUM(Table4[[#This Row],[Shop A]:[Shop C]])</f>
        <v>602</v>
      </c>
    </row>
    <row r="13" spans="1:5">
      <c r="A13" s="38">
        <v>43416</v>
      </c>
      <c r="B13" s="29">
        <v>338</v>
      </c>
      <c r="C13" s="29">
        <v>301</v>
      </c>
      <c r="D13" s="29">
        <v>14</v>
      </c>
      <c r="E13" s="30">
        <f>SUM(Table4[[#This Row],[Shop A]:[Shop C]])</f>
        <v>653</v>
      </c>
    </row>
    <row r="14" spans="1:5">
      <c r="A14" s="38">
        <v>43417</v>
      </c>
      <c r="B14" s="29">
        <v>296</v>
      </c>
      <c r="C14" s="29">
        <v>397</v>
      </c>
      <c r="D14" s="29">
        <v>48</v>
      </c>
      <c r="E14" s="30">
        <f>SUM(Table4[[#This Row],[Shop A]:[Shop C]])</f>
        <v>741</v>
      </c>
    </row>
    <row r="15" spans="1:5">
      <c r="A15" s="38">
        <v>43418</v>
      </c>
      <c r="B15" s="29">
        <v>375</v>
      </c>
      <c r="C15" s="29">
        <v>203</v>
      </c>
      <c r="D15" s="29">
        <v>122</v>
      </c>
      <c r="E15" s="30">
        <f>SUM(Table4[[#This Row],[Shop A]:[Shop C]])</f>
        <v>700</v>
      </c>
    </row>
    <row r="16" spans="1:5">
      <c r="A16" s="38">
        <v>43419</v>
      </c>
      <c r="B16" s="29">
        <v>184</v>
      </c>
      <c r="C16" s="29">
        <v>357</v>
      </c>
      <c r="D16" s="29">
        <v>124</v>
      </c>
      <c r="E16" s="30">
        <f>SUM(Table4[[#This Row],[Shop A]:[Shop C]])</f>
        <v>665</v>
      </c>
    </row>
    <row r="17" spans="1:5">
      <c r="A17" s="38">
        <v>43420</v>
      </c>
      <c r="B17" s="29">
        <v>233</v>
      </c>
      <c r="C17" s="29">
        <v>254</v>
      </c>
      <c r="D17" s="29">
        <v>365</v>
      </c>
      <c r="E17" s="30">
        <f>SUM(Table4[[#This Row],[Shop A]:[Shop C]])</f>
        <v>852</v>
      </c>
    </row>
    <row r="18" spans="1:5">
      <c r="A18" s="38">
        <v>43421</v>
      </c>
      <c r="B18" s="29">
        <v>328</v>
      </c>
      <c r="C18" s="29">
        <v>378</v>
      </c>
      <c r="D18" s="29">
        <v>94</v>
      </c>
      <c r="E18" s="30">
        <f>SUM(Table4[[#This Row],[Shop A]:[Shop C]])</f>
        <v>800</v>
      </c>
    </row>
    <row r="19" spans="1:5">
      <c r="A19" s="38">
        <v>43422</v>
      </c>
      <c r="B19" s="29">
        <v>381</v>
      </c>
      <c r="C19" s="29">
        <v>259</v>
      </c>
      <c r="D19" s="29">
        <v>252</v>
      </c>
      <c r="E19" s="30">
        <f>SUM(Table4[[#This Row],[Shop A]:[Shop C]])</f>
        <v>892</v>
      </c>
    </row>
    <row r="20" spans="1:5">
      <c r="A20" s="38">
        <v>43423</v>
      </c>
      <c r="B20" s="29">
        <v>398</v>
      </c>
      <c r="C20" s="29">
        <v>208</v>
      </c>
      <c r="D20" s="29">
        <v>192</v>
      </c>
      <c r="E20" s="30">
        <f>SUM(Table4[[#This Row],[Shop A]:[Shop C]])</f>
        <v>798</v>
      </c>
    </row>
    <row r="21" spans="1:5">
      <c r="A21" s="39">
        <v>43424</v>
      </c>
      <c r="B21" s="31">
        <v>275</v>
      </c>
      <c r="C21" s="31">
        <v>316</v>
      </c>
      <c r="D21" s="31">
        <v>88</v>
      </c>
      <c r="E21" s="32">
        <f>SUM(Table4[[#This Row],[Shop A]:[Shop C]])</f>
        <v>679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51F-C253-450D-B186-91BC4D773EDC}">
  <dimension ref="A3:G24"/>
  <sheetViews>
    <sheetView tabSelected="1" workbookViewId="0">
      <selection activeCell="K3" sqref="K3"/>
    </sheetView>
  </sheetViews>
  <sheetFormatPr defaultRowHeight="14.4"/>
  <cols>
    <col min="1" max="1" width="33.33203125" bestFit="1" customWidth="1"/>
    <col min="2" max="2" width="15.5546875" bestFit="1" customWidth="1"/>
    <col min="3" max="3" width="11" bestFit="1" customWidth="1"/>
    <col min="4" max="4" width="13.33203125" bestFit="1" customWidth="1"/>
    <col min="5" max="5" width="12.44140625" bestFit="1" customWidth="1"/>
    <col min="6" max="6" width="8" bestFit="1" customWidth="1"/>
    <col min="7" max="7" width="10.77734375" bestFit="1" customWidth="1"/>
  </cols>
  <sheetData>
    <row r="3" spans="1:7">
      <c r="A3" s="42" t="s">
        <v>66</v>
      </c>
      <c r="B3" s="42" t="s">
        <v>67</v>
      </c>
    </row>
    <row r="4" spans="1:7">
      <c r="A4" s="42" t="s">
        <v>64</v>
      </c>
      <c r="B4" t="s">
        <v>29</v>
      </c>
      <c r="C4" t="s">
        <v>45</v>
      </c>
      <c r="D4" t="s">
        <v>56</v>
      </c>
      <c r="E4" t="s">
        <v>52</v>
      </c>
      <c r="F4" t="s">
        <v>38</v>
      </c>
      <c r="G4" t="s">
        <v>65</v>
      </c>
    </row>
    <row r="5" spans="1:7">
      <c r="A5" s="43" t="s">
        <v>32</v>
      </c>
      <c r="B5" s="45">
        <v>1000</v>
      </c>
      <c r="C5" s="45"/>
      <c r="D5" s="45"/>
      <c r="E5" s="45"/>
      <c r="F5" s="45"/>
      <c r="G5" s="45">
        <v>1000</v>
      </c>
    </row>
    <row r="6" spans="1:7">
      <c r="A6" s="44" t="s">
        <v>31</v>
      </c>
      <c r="B6" s="45">
        <v>1000</v>
      </c>
      <c r="C6" s="45"/>
      <c r="D6" s="45"/>
      <c r="E6" s="45"/>
      <c r="F6" s="45"/>
      <c r="G6" s="45">
        <v>1000</v>
      </c>
    </row>
    <row r="7" spans="1:7">
      <c r="A7" s="43" t="s">
        <v>48</v>
      </c>
      <c r="B7" s="45"/>
      <c r="C7" s="45">
        <v>1400</v>
      </c>
      <c r="D7" s="45"/>
      <c r="E7" s="45"/>
      <c r="F7" s="45"/>
      <c r="G7" s="45">
        <v>1400</v>
      </c>
    </row>
    <row r="8" spans="1:7">
      <c r="A8" s="44" t="s">
        <v>47</v>
      </c>
      <c r="B8" s="45"/>
      <c r="C8" s="45">
        <v>1400</v>
      </c>
      <c r="D8" s="45"/>
      <c r="E8" s="45"/>
      <c r="F8" s="45"/>
      <c r="G8" s="45">
        <v>1400</v>
      </c>
    </row>
    <row r="9" spans="1:7">
      <c r="A9" s="43" t="s">
        <v>59</v>
      </c>
      <c r="B9" s="45"/>
      <c r="C9" s="45"/>
      <c r="D9" s="45"/>
      <c r="E9" s="45"/>
      <c r="F9" s="45">
        <v>950</v>
      </c>
      <c r="G9" s="45">
        <v>950</v>
      </c>
    </row>
    <row r="10" spans="1:7">
      <c r="A10" s="44" t="s">
        <v>58</v>
      </c>
      <c r="B10" s="45"/>
      <c r="C10" s="45"/>
      <c r="D10" s="45"/>
      <c r="E10" s="45"/>
      <c r="F10" s="45">
        <v>950</v>
      </c>
      <c r="G10" s="45">
        <v>950</v>
      </c>
    </row>
    <row r="11" spans="1:7">
      <c r="A11" s="43" t="s">
        <v>41</v>
      </c>
      <c r="B11" s="45">
        <v>1550</v>
      </c>
      <c r="C11" s="45"/>
      <c r="D11" s="45"/>
      <c r="E11" s="45"/>
      <c r="F11" s="45"/>
      <c r="G11" s="45">
        <v>1550</v>
      </c>
    </row>
    <row r="12" spans="1:7">
      <c r="A12" s="44" t="s">
        <v>40</v>
      </c>
      <c r="B12" s="45">
        <v>1550</v>
      </c>
      <c r="C12" s="45"/>
      <c r="D12" s="45"/>
      <c r="E12" s="45"/>
      <c r="F12" s="45"/>
      <c r="G12" s="45">
        <v>1550</v>
      </c>
    </row>
    <row r="13" spans="1:7">
      <c r="A13" s="43" t="s">
        <v>28</v>
      </c>
      <c r="B13" s="45">
        <v>3835</v>
      </c>
      <c r="C13" s="45"/>
      <c r="D13" s="45"/>
      <c r="E13" s="45"/>
      <c r="F13" s="45"/>
      <c r="G13" s="45">
        <v>3835</v>
      </c>
    </row>
    <row r="14" spans="1:7">
      <c r="A14" s="44" t="s">
        <v>34</v>
      </c>
      <c r="B14" s="45">
        <v>2135</v>
      </c>
      <c r="C14" s="45"/>
      <c r="D14" s="45"/>
      <c r="E14" s="45"/>
      <c r="F14" s="45"/>
      <c r="G14" s="45">
        <v>2135</v>
      </c>
    </row>
    <row r="15" spans="1:7">
      <c r="A15" s="44" t="s">
        <v>27</v>
      </c>
      <c r="B15" s="45">
        <v>1700</v>
      </c>
      <c r="C15" s="45"/>
      <c r="D15" s="45"/>
      <c r="E15" s="45"/>
      <c r="F15" s="45"/>
      <c r="G15" s="45">
        <v>1700</v>
      </c>
    </row>
    <row r="16" spans="1:7">
      <c r="A16" s="43" t="s">
        <v>55</v>
      </c>
      <c r="B16" s="45"/>
      <c r="C16" s="45"/>
      <c r="D16" s="45">
        <v>250</v>
      </c>
      <c r="E16" s="45"/>
      <c r="F16" s="45"/>
      <c r="G16" s="45">
        <v>250</v>
      </c>
    </row>
    <row r="17" spans="1:7">
      <c r="A17" s="44" t="s">
        <v>54</v>
      </c>
      <c r="B17" s="45"/>
      <c r="C17" s="45"/>
      <c r="D17" s="45">
        <v>250</v>
      </c>
      <c r="E17" s="45"/>
      <c r="F17" s="45"/>
      <c r="G17" s="45">
        <v>250</v>
      </c>
    </row>
    <row r="18" spans="1:7">
      <c r="A18" s="43" t="s">
        <v>51</v>
      </c>
      <c r="B18" s="45"/>
      <c r="C18" s="45"/>
      <c r="D18" s="45"/>
      <c r="E18" s="45">
        <v>12379</v>
      </c>
      <c r="F18" s="45"/>
      <c r="G18" s="45">
        <v>12379</v>
      </c>
    </row>
    <row r="19" spans="1:7">
      <c r="A19" s="44" t="s">
        <v>50</v>
      </c>
      <c r="B19" s="45"/>
      <c r="C19" s="45"/>
      <c r="D19" s="45"/>
      <c r="E19" s="45">
        <v>12379</v>
      </c>
      <c r="F19" s="45"/>
      <c r="G19" s="45">
        <v>12379</v>
      </c>
    </row>
    <row r="20" spans="1:7">
      <c r="A20" s="43" t="s">
        <v>44</v>
      </c>
      <c r="B20" s="45"/>
      <c r="C20" s="45">
        <v>920</v>
      </c>
      <c r="D20" s="45"/>
      <c r="E20" s="45"/>
      <c r="F20" s="45"/>
      <c r="G20" s="45">
        <v>920</v>
      </c>
    </row>
    <row r="21" spans="1:7">
      <c r="A21" s="44" t="s">
        <v>43</v>
      </c>
      <c r="B21" s="45"/>
      <c r="C21" s="45">
        <v>920</v>
      </c>
      <c r="D21" s="45"/>
      <c r="E21" s="45"/>
      <c r="F21" s="45"/>
      <c r="G21" s="45">
        <v>920</v>
      </c>
    </row>
    <row r="22" spans="1:7">
      <c r="A22" s="43" t="s">
        <v>37</v>
      </c>
      <c r="B22" s="45"/>
      <c r="C22" s="45"/>
      <c r="D22" s="45"/>
      <c r="E22" s="45"/>
      <c r="F22" s="45">
        <v>3100</v>
      </c>
      <c r="G22" s="45">
        <v>3100</v>
      </c>
    </row>
    <row r="23" spans="1:7">
      <c r="A23" s="44" t="s">
        <v>36</v>
      </c>
      <c r="B23" s="45"/>
      <c r="C23" s="45"/>
      <c r="D23" s="45"/>
      <c r="E23" s="45"/>
      <c r="F23" s="45">
        <v>3100</v>
      </c>
      <c r="G23" s="45">
        <v>3100</v>
      </c>
    </row>
    <row r="24" spans="1:7">
      <c r="A24" s="43" t="s">
        <v>65</v>
      </c>
      <c r="B24" s="45">
        <v>6385</v>
      </c>
      <c r="C24" s="45">
        <v>2320</v>
      </c>
      <c r="D24" s="45">
        <v>250</v>
      </c>
      <c r="E24" s="45">
        <v>12379</v>
      </c>
      <c r="F24" s="45">
        <v>4050</v>
      </c>
      <c r="G24" s="45">
        <v>25384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A2" sqref="A2:I12"/>
    </sheetView>
  </sheetViews>
  <sheetFormatPr defaultRowHeight="14.4"/>
  <cols>
    <col min="1" max="1" width="8.33203125" bestFit="1" customWidth="1"/>
    <col min="2" max="2" width="7.33203125" bestFit="1" customWidth="1"/>
    <col min="3" max="3" width="24.44140625" bestFit="1" customWidth="1"/>
    <col min="4" max="4" width="30.6640625" bestFit="1" customWidth="1"/>
    <col min="5" max="5" width="13.33203125" bestFit="1" customWidth="1"/>
    <col min="6" max="6" width="18.44140625" bestFit="1" customWidth="1"/>
    <col min="7" max="7" width="13.33203125" bestFit="1" customWidth="1"/>
    <col min="8" max="8" width="19.33203125" bestFit="1" customWidth="1"/>
    <col min="9" max="9" width="15.44140625" bestFit="1" customWidth="1"/>
  </cols>
  <sheetData>
    <row r="1" spans="1:9" ht="21">
      <c r="A1" s="37" t="s">
        <v>17</v>
      </c>
      <c r="B1" s="37"/>
      <c r="C1" s="37"/>
      <c r="D1" s="37"/>
      <c r="E1" s="37"/>
      <c r="F1" s="37"/>
      <c r="G1" s="37"/>
      <c r="H1" s="37"/>
      <c r="I1" s="9"/>
    </row>
    <row r="2" spans="1:9">
      <c r="A2" s="25" t="s">
        <v>18</v>
      </c>
      <c r="B2" s="26" t="s">
        <v>19</v>
      </c>
      <c r="C2" s="26" t="s">
        <v>20</v>
      </c>
      <c r="D2" s="26" t="s">
        <v>21</v>
      </c>
      <c r="E2" s="26" t="s">
        <v>22</v>
      </c>
      <c r="F2" s="26" t="s">
        <v>23</v>
      </c>
      <c r="G2" s="26" t="s">
        <v>24</v>
      </c>
      <c r="H2" s="26" t="s">
        <v>25</v>
      </c>
      <c r="I2" s="24" t="s">
        <v>26</v>
      </c>
    </row>
    <row r="3" spans="1:9">
      <c r="A3" s="27">
        <v>1</v>
      </c>
      <c r="B3" s="10">
        <v>66</v>
      </c>
      <c r="C3" s="10" t="s">
        <v>27</v>
      </c>
      <c r="D3" s="10" t="s">
        <v>28</v>
      </c>
      <c r="E3" s="10" t="s">
        <v>29</v>
      </c>
      <c r="F3" s="10" t="s">
        <v>30</v>
      </c>
      <c r="G3" s="10">
        <v>10</v>
      </c>
      <c r="H3" s="10">
        <v>170</v>
      </c>
      <c r="I3" s="28">
        <f>Table2[[#This Row],[Quantity]]*Table2[[#This Row],[Price per Piece]]</f>
        <v>1700</v>
      </c>
    </row>
    <row r="4" spans="1:9">
      <c r="A4" s="27">
        <v>2</v>
      </c>
      <c r="B4" s="10">
        <v>3</v>
      </c>
      <c r="C4" s="10" t="s">
        <v>31</v>
      </c>
      <c r="D4" s="10" t="s">
        <v>32</v>
      </c>
      <c r="E4" s="10" t="s">
        <v>29</v>
      </c>
      <c r="F4" s="10" t="s">
        <v>33</v>
      </c>
      <c r="G4" s="10">
        <v>10</v>
      </c>
      <c r="H4" s="10">
        <v>100</v>
      </c>
      <c r="I4" s="28">
        <f>Table2[[#This Row],[Quantity]]*Table2[[#This Row],[Price per Piece]]</f>
        <v>1000</v>
      </c>
    </row>
    <row r="5" spans="1:9">
      <c r="A5" s="27">
        <v>3</v>
      </c>
      <c r="B5" s="10">
        <v>5</v>
      </c>
      <c r="C5" s="10" t="s">
        <v>34</v>
      </c>
      <c r="D5" s="10" t="s">
        <v>28</v>
      </c>
      <c r="E5" s="10" t="s">
        <v>29</v>
      </c>
      <c r="F5" s="10" t="s">
        <v>35</v>
      </c>
      <c r="G5" s="10">
        <v>10</v>
      </c>
      <c r="H5" s="10">
        <v>213.5</v>
      </c>
      <c r="I5" s="28">
        <f>Table2[[#This Row],[Quantity]]*Table2[[#This Row],[Price per Piece]]</f>
        <v>2135</v>
      </c>
    </row>
    <row r="6" spans="1:9">
      <c r="A6" s="27">
        <v>4</v>
      </c>
      <c r="B6" s="10">
        <v>10</v>
      </c>
      <c r="C6" s="10" t="s">
        <v>36</v>
      </c>
      <c r="D6" s="10" t="s">
        <v>37</v>
      </c>
      <c r="E6" s="10" t="s">
        <v>38</v>
      </c>
      <c r="F6" s="10" t="s">
        <v>39</v>
      </c>
      <c r="G6" s="10">
        <v>10</v>
      </c>
      <c r="H6" s="10">
        <v>310</v>
      </c>
      <c r="I6" s="28">
        <f>Table2[[#This Row],[Quantity]]*Table2[[#This Row],[Price per Piece]]</f>
        <v>3100</v>
      </c>
    </row>
    <row r="7" spans="1:9">
      <c r="A7" s="27">
        <v>5</v>
      </c>
      <c r="B7" s="10">
        <v>15</v>
      </c>
      <c r="C7" s="10" t="s">
        <v>40</v>
      </c>
      <c r="D7" s="10" t="s">
        <v>41</v>
      </c>
      <c r="E7" s="10" t="s">
        <v>29</v>
      </c>
      <c r="F7" s="10" t="s">
        <v>42</v>
      </c>
      <c r="G7" s="10">
        <v>10</v>
      </c>
      <c r="H7" s="10">
        <v>155</v>
      </c>
      <c r="I7" s="28">
        <f>Table2[[#This Row],[Quantity]]*Table2[[#This Row],[Price per Piece]]</f>
        <v>1550</v>
      </c>
    </row>
    <row r="8" spans="1:9">
      <c r="A8" s="27">
        <v>6</v>
      </c>
      <c r="B8" s="10">
        <v>19</v>
      </c>
      <c r="C8" s="10" t="s">
        <v>43</v>
      </c>
      <c r="D8" s="10" t="s">
        <v>44</v>
      </c>
      <c r="E8" s="10" t="s">
        <v>45</v>
      </c>
      <c r="F8" s="10" t="s">
        <v>46</v>
      </c>
      <c r="G8" s="10">
        <v>10</v>
      </c>
      <c r="H8" s="10">
        <v>92</v>
      </c>
      <c r="I8" s="28">
        <f>Table2[[#This Row],[Quantity]]*Table2[[#This Row],[Price per Piece]]</f>
        <v>920</v>
      </c>
    </row>
    <row r="9" spans="1:9">
      <c r="A9" s="27">
        <v>7</v>
      </c>
      <c r="B9" s="10">
        <v>25</v>
      </c>
      <c r="C9" s="10" t="s">
        <v>47</v>
      </c>
      <c r="D9" s="10" t="s">
        <v>48</v>
      </c>
      <c r="E9" s="10" t="s">
        <v>45</v>
      </c>
      <c r="F9" s="10" t="s">
        <v>49</v>
      </c>
      <c r="G9" s="10">
        <v>10</v>
      </c>
      <c r="H9" s="10">
        <v>140</v>
      </c>
      <c r="I9" s="28">
        <f>Table2[[#This Row],[Quantity]]*Table2[[#This Row],[Price per Piece]]</f>
        <v>1400</v>
      </c>
    </row>
    <row r="10" spans="1:9">
      <c r="A10" s="27">
        <v>8</v>
      </c>
      <c r="B10" s="10">
        <v>29</v>
      </c>
      <c r="C10" s="10" t="s">
        <v>50</v>
      </c>
      <c r="D10" s="10" t="s">
        <v>51</v>
      </c>
      <c r="E10" s="10" t="s">
        <v>52</v>
      </c>
      <c r="F10" s="10" t="s">
        <v>53</v>
      </c>
      <c r="G10" s="10">
        <v>10</v>
      </c>
      <c r="H10" s="10">
        <v>1237.9000000000001</v>
      </c>
      <c r="I10" s="28">
        <f>Table2[[#This Row],[Quantity]]*Table2[[#This Row],[Price per Piece]]</f>
        <v>12379</v>
      </c>
    </row>
    <row r="11" spans="1:9">
      <c r="A11" s="27">
        <v>9</v>
      </c>
      <c r="B11" s="10">
        <v>33</v>
      </c>
      <c r="C11" s="10" t="s">
        <v>54</v>
      </c>
      <c r="D11" s="10" t="s">
        <v>55</v>
      </c>
      <c r="E11" s="10" t="s">
        <v>56</v>
      </c>
      <c r="F11" s="10" t="s">
        <v>57</v>
      </c>
      <c r="G11" s="10">
        <v>10</v>
      </c>
      <c r="H11" s="10">
        <v>25</v>
      </c>
      <c r="I11" s="28">
        <f>Table2[[#This Row],[Quantity]]*Table2[[#This Row],[Price per Piece]]</f>
        <v>250</v>
      </c>
    </row>
    <row r="12" spans="1:9">
      <c r="A12" s="23">
        <v>10</v>
      </c>
      <c r="B12" s="11">
        <v>45</v>
      </c>
      <c r="C12" s="11" t="s">
        <v>58</v>
      </c>
      <c r="D12" s="11" t="s">
        <v>59</v>
      </c>
      <c r="E12" s="11" t="s">
        <v>38</v>
      </c>
      <c r="F12" s="11" t="s">
        <v>60</v>
      </c>
      <c r="G12" s="11">
        <v>10</v>
      </c>
      <c r="H12" s="11">
        <v>95</v>
      </c>
      <c r="I12" s="22">
        <f>Table2[[#This Row],[Quantity]]*Table2[[#This Row],[Price per Piece]]</f>
        <v>950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ComboChart</vt:lpstr>
      <vt:lpstr>Sparkline</vt:lpstr>
      <vt:lpstr>Sheet3</vt:lpstr>
      <vt:lpstr>Forecast</vt:lpstr>
      <vt:lpstr>Sheet4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Windness</dc:creator>
  <cp:keywords/>
  <dc:description/>
  <cp:lastModifiedBy>ANAWAT JANDEE</cp:lastModifiedBy>
  <cp:revision/>
  <dcterms:created xsi:type="dcterms:W3CDTF">2018-11-06T08:53:49Z</dcterms:created>
  <dcterms:modified xsi:type="dcterms:W3CDTF">2024-10-02T17:48:02Z</dcterms:modified>
  <cp:category/>
  <cp:contentStatus/>
</cp:coreProperties>
</file>