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ydneyedu-my.sharepoint.com/personal/loli0945_uni_sydney_edu_au/Documents/ESIPS/NEM model/expanded/NEMv24_newtraces/NEMv24_nt_2030_solarfix/results/"/>
    </mc:Choice>
  </mc:AlternateContent>
  <xr:revisionPtr revIDLastSave="8" documentId="8_{60A5EF42-4AEF-42A2-A468-BE5AA80873DF}" xr6:coauthVersionLast="47" xr6:coauthVersionMax="47" xr10:uidLastSave="{C12A35F3-A43E-4EFF-8504-BF1AA6268DF1}"/>
  <bookViews>
    <workbookView xWindow="19090" yWindow="-110" windowWidth="19420" windowHeight="10420" xr2:uid="{4C22847A-EEFE-42D5-96AD-26EF261FECF3}"/>
  </bookViews>
  <sheets>
    <sheet name="capacities_multi_stag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L100" i="1" l="1"/>
  <c r="K100" i="1"/>
  <c r="J100" i="1"/>
  <c r="I100" i="1"/>
  <c r="J9" i="1" s="1"/>
  <c r="Q9" i="1" s="1"/>
  <c r="H100" i="1"/>
  <c r="L89" i="1"/>
  <c r="K89" i="1"/>
  <c r="J89" i="1"/>
  <c r="I89" i="1"/>
  <c r="H89" i="1"/>
  <c r="L69" i="1"/>
  <c r="M7" i="1" s="1"/>
  <c r="K69" i="1"/>
  <c r="L7" i="1" s="1"/>
  <c r="J69" i="1"/>
  <c r="I69" i="1"/>
  <c r="J7" i="1" s="1"/>
  <c r="H69" i="1"/>
  <c r="I7" i="1" s="1"/>
  <c r="L50" i="1"/>
  <c r="M6" i="1" s="1"/>
  <c r="K50" i="1"/>
  <c r="J50" i="1"/>
  <c r="I50" i="1"/>
  <c r="J6" i="1" s="1"/>
  <c r="H50" i="1"/>
  <c r="I6" i="1" s="1"/>
  <c r="Q6" i="1" s="1"/>
  <c r="L36" i="1"/>
  <c r="K36" i="1"/>
  <c r="J36" i="1"/>
  <c r="I36" i="1"/>
  <c r="J5" i="1" s="1"/>
  <c r="Q5" i="1" s="1"/>
  <c r="H36" i="1"/>
  <c r="L26" i="1"/>
  <c r="K26" i="1"/>
  <c r="J26" i="1"/>
  <c r="I26" i="1"/>
  <c r="H26" i="1"/>
  <c r="P9" i="1"/>
  <c r="O9" i="1"/>
  <c r="M9" i="1"/>
  <c r="L9" i="1"/>
  <c r="K9" i="1"/>
  <c r="I9" i="1"/>
  <c r="P8" i="1"/>
  <c r="O8" i="1"/>
  <c r="M8" i="1"/>
  <c r="L8" i="1"/>
  <c r="K8" i="1"/>
  <c r="Q8" i="1" s="1"/>
  <c r="J8" i="1"/>
  <c r="I8" i="1"/>
  <c r="P7" i="1"/>
  <c r="O7" i="1"/>
  <c r="K7" i="1"/>
  <c r="P6" i="1"/>
  <c r="O6" i="1"/>
  <c r="L6" i="1"/>
  <c r="K6" i="1"/>
  <c r="P5" i="1"/>
  <c r="O5" i="1"/>
  <c r="M5" i="1"/>
  <c r="L5" i="1"/>
  <c r="K5" i="1"/>
  <c r="I5" i="1"/>
  <c r="P4" i="1"/>
  <c r="O4" i="1"/>
  <c r="M4" i="1"/>
  <c r="L4" i="1"/>
  <c r="K4" i="1"/>
  <c r="Q4" i="1" s="1"/>
  <c r="J4" i="1"/>
  <c r="I4" i="1"/>
  <c r="Q7" i="1" l="1"/>
</calcChain>
</file>

<file path=xl/sharedStrings.xml><?xml version="1.0" encoding="utf-8"?>
<sst xmlns="http://schemas.openxmlformats.org/spreadsheetml/2006/main" count="159" uniqueCount="121">
  <si>
    <t>Resource</t>
  </si>
  <si>
    <t>Zone</t>
  </si>
  <si>
    <t>StartCap_p1</t>
  </si>
  <si>
    <t>EndCap_p1</t>
  </si>
  <si>
    <t>EndCap_p2</t>
  </si>
  <si>
    <t>EndCap_p3</t>
  </si>
  <si>
    <t>CNQ_RS</t>
  </si>
  <si>
    <t>GG_RS</t>
  </si>
  <si>
    <t>SQ_RS</t>
  </si>
  <si>
    <t>NNSW_RS</t>
  </si>
  <si>
    <t>CNSW_RS</t>
  </si>
  <si>
    <t>SNW_RS</t>
  </si>
  <si>
    <t>SNSW_RS</t>
  </si>
  <si>
    <t>VIC_RS</t>
  </si>
  <si>
    <t>SA_RS</t>
  </si>
  <si>
    <t>TAS_RS</t>
  </si>
  <si>
    <t>CNQ_COAL</t>
  </si>
  <si>
    <t>GG_COAL</t>
  </si>
  <si>
    <t>SQ_COAL</t>
  </si>
  <si>
    <t>CNSW_COAL</t>
  </si>
  <si>
    <t>SNW_COAL</t>
  </si>
  <si>
    <t>VIC_COAL</t>
  </si>
  <si>
    <t>CNQ_CCGT</t>
  </si>
  <si>
    <t>GG_CCGT</t>
  </si>
  <si>
    <t>SQ_CCGT</t>
  </si>
  <si>
    <t>NNSW_CCGT</t>
  </si>
  <si>
    <t>CNSW_CCGT</t>
  </si>
  <si>
    <t>SNW_CCGT</t>
  </si>
  <si>
    <t>SNSW_CCGT</t>
  </si>
  <si>
    <t>VIC_CCGT</t>
  </si>
  <si>
    <t>SA_CCGT</t>
  </si>
  <si>
    <t>TAS_CCGT</t>
  </si>
  <si>
    <t>CNQ_OCGT</t>
  </si>
  <si>
    <t>GG_OCGT</t>
  </si>
  <si>
    <t>SQ_OCGT</t>
  </si>
  <si>
    <t>NNSW_OCGT</t>
  </si>
  <si>
    <t>CNSW_OCGT</t>
  </si>
  <si>
    <t>SNW_OCGT</t>
  </si>
  <si>
    <t>SNSW_OCGT</t>
  </si>
  <si>
    <t>VIC_OCGT</t>
  </si>
  <si>
    <t>SA_OCGT</t>
  </si>
  <si>
    <t>TAS_OCGT</t>
  </si>
  <si>
    <t>CNQ_BIO</t>
  </si>
  <si>
    <t>CNQ_SQ2_SOLAR</t>
  </si>
  <si>
    <t>CNQ_SQ3_SOLAR</t>
  </si>
  <si>
    <t>CNQ_SQ4_SOLAR</t>
  </si>
  <si>
    <t>GG_SQ6_SOLAR</t>
  </si>
  <si>
    <t>SQ_SQ7_SOLAR</t>
  </si>
  <si>
    <t>SQ_SQ8_SOLAR</t>
  </si>
  <si>
    <t>NNSW_SN1_SOLAR</t>
  </si>
  <si>
    <t>NNSW_SN2_SOLAR</t>
  </si>
  <si>
    <t>CNSW_SN3_SOLAR</t>
  </si>
  <si>
    <t>SNSW_SN5_SOLAR</t>
  </si>
  <si>
    <t>SNW_SN9_SOLAR</t>
  </si>
  <si>
    <t>VIC_SV2_SOLAR</t>
  </si>
  <si>
    <t>VIC_SV6_SOLAR</t>
  </si>
  <si>
    <t>SA_SS3_SOLAR</t>
  </si>
  <si>
    <t>SA_SS7_SOLAR</t>
  </si>
  <si>
    <t>SA_SS5_SOLAR</t>
  </si>
  <si>
    <t>TAS_ST2_SOLAR</t>
  </si>
  <si>
    <t>CNQ_WQ1_WIND</t>
  </si>
  <si>
    <t>CNQ_WQ2_WIND</t>
  </si>
  <si>
    <t>CNQ_WQ4_WIND</t>
  </si>
  <si>
    <t>CNQ_WQ3_WIND</t>
  </si>
  <si>
    <t>GG_WQ6_WIND</t>
  </si>
  <si>
    <t>SQ_WQ8_WIND</t>
  </si>
  <si>
    <t>NNSW_WN2_WIND</t>
  </si>
  <si>
    <t>CNSW_WN3_WIND</t>
  </si>
  <si>
    <t>SNW_WN9_WIND</t>
  </si>
  <si>
    <t>SNSW_WACT_WIND</t>
  </si>
  <si>
    <t>VIC_WV3_WIND</t>
  </si>
  <si>
    <t>VIC_WV4_WIND</t>
  </si>
  <si>
    <t>VIC_WV5_WIND</t>
  </si>
  <si>
    <t>VIC_WV7_WIND</t>
  </si>
  <si>
    <t>SA_WS1_WIND</t>
  </si>
  <si>
    <t>SA_WS3_WIND</t>
  </si>
  <si>
    <t>SA_WS4_WIND</t>
  </si>
  <si>
    <t>TAS_WT1_WIND</t>
  </si>
  <si>
    <t>TAS_WT2_WIND</t>
  </si>
  <si>
    <t>TAS_WT3_WIND</t>
  </si>
  <si>
    <t>CNQ_BATTERY</t>
  </si>
  <si>
    <t>GG_BATTERY</t>
  </si>
  <si>
    <t>SQ_BATTERY</t>
  </si>
  <si>
    <t>NNSW_BATTERY</t>
  </si>
  <si>
    <t>CNSW_BATTERY</t>
  </si>
  <si>
    <t>SNW_BATTERY</t>
  </si>
  <si>
    <t>SNSW_BATTERY</t>
  </si>
  <si>
    <t>VIC_BATTERY</t>
  </si>
  <si>
    <t>SA_BATTERY</t>
  </si>
  <si>
    <t>TAS_BATTERY</t>
  </si>
  <si>
    <t>CNQ_PH</t>
  </si>
  <si>
    <t>GG_PH</t>
  </si>
  <si>
    <t>SQ_PH</t>
  </si>
  <si>
    <t>NNSW_PH</t>
  </si>
  <si>
    <t>CNSW_PH</t>
  </si>
  <si>
    <t>SNW_PH</t>
  </si>
  <si>
    <t>SNSW_PH</t>
  </si>
  <si>
    <t>VIC_PH</t>
  </si>
  <si>
    <t>SA_PH</t>
  </si>
  <si>
    <t>TAS_PH</t>
  </si>
  <si>
    <t>CNQ_PH_NEW</t>
  </si>
  <si>
    <t>SNSW_PH_SNOWY</t>
  </si>
  <si>
    <t>TAS_PH_NEW</t>
  </si>
  <si>
    <t>Total</t>
  </si>
  <si>
    <t>n/a</t>
  </si>
  <si>
    <t>MW</t>
  </si>
  <si>
    <t>QLD</t>
  </si>
  <si>
    <t>NSW</t>
  </si>
  <si>
    <t>VIC</t>
  </si>
  <si>
    <t>SA</t>
  </si>
  <si>
    <t>TAS</t>
  </si>
  <si>
    <t>CCGT</t>
  </si>
  <si>
    <t>OCGT</t>
  </si>
  <si>
    <t>SOLAR</t>
  </si>
  <si>
    <t>WIND</t>
  </si>
  <si>
    <t>BATTERY(MW)</t>
  </si>
  <si>
    <t>PHES</t>
  </si>
  <si>
    <t>OCTG</t>
  </si>
  <si>
    <t>Solar</t>
  </si>
  <si>
    <t>wind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</si>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</sst>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ysClr val="windowText" lastClr="000000"/>
                </a:solidFill>
              </a:rPr>
              <a:t>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capacities_multi_stage!$H$4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capacities_multi_stage!$I$3:$M$3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capacities_multi_stage!$I$4:$M$4</c:f>
              <c:numCache>
                <c:formatCode>0.0</c:formatCode>
                <c:ptCount val="5"/>
                <c:pt idx="0">
                  <c:v>3539.8686372255652</c:v>
                </c:pt>
                <c:pt idx="1">
                  <c:v>5615.2061031787252</c:v>
                </c:pt>
                <c:pt idx="2">
                  <c:v>3712.8085637907702</c:v>
                </c:pt>
                <c:pt idx="3">
                  <c:v>1079.2619318878899</c:v>
                </c:pt>
                <c:pt idx="4">
                  <c:v>616.614340595729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F-4318-B784-620ED4B60704}"/>
            </c:ext>
          </c:extLst>
        </c:ser>
        <c:ser>
          <c:idx val="1"/>
          <c:order val="1"/>
          <c:tx>
            <c:strRef>
              <c:f>capacities_multi_stage!$H$5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capacities_multi_stage!$I$3:$M$3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capacities_multi_stage!$I$5:$M$5</c:f>
              <c:numCache>
                <c:formatCode>0.0</c:formatCode>
                <c:ptCount val="5"/>
                <c:pt idx="0">
                  <c:v>15238.924466837481</c:v>
                </c:pt>
                <c:pt idx="1">
                  <c:v>3194.0970272585482</c:v>
                </c:pt>
                <c:pt idx="2">
                  <c:v>4214.6114495288602</c:v>
                </c:pt>
                <c:pt idx="3">
                  <c:v>2106.2942553574799</c:v>
                </c:pt>
                <c:pt idx="4">
                  <c:v>2875.5504219403601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F-4318-B784-620ED4B60704}"/>
            </c:ext>
          </c:extLst>
        </c:ser>
        <c:ser>
          <c:idx val="2"/>
          <c:order val="2"/>
          <c:tx>
            <c:strRef>
              <c:f>capacities_multi_stage!$H$6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capacities_multi_stage!$I$3:$M$3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capacities_multi_stage!$I$6:$M$6</c:f>
              <c:numCache>
                <c:formatCode>0.0</c:formatCode>
                <c:ptCount val="5"/>
                <c:pt idx="0">
                  <c:v>20068.064786736508</c:v>
                </c:pt>
                <c:pt idx="1">
                  <c:v>19700</c:v>
                </c:pt>
                <c:pt idx="2">
                  <c:v>7700</c:v>
                </c:pt>
                <c:pt idx="3">
                  <c:v>7700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DF-4318-B784-620ED4B60704}"/>
            </c:ext>
          </c:extLst>
        </c:ser>
        <c:ser>
          <c:idx val="3"/>
          <c:order val="3"/>
          <c:tx>
            <c:strRef>
              <c:f>capacities_multi_stage!$H$7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capacities_multi_stage!$I$3:$M$3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capacities_multi_stage!$I$7:$M$7</c:f>
              <c:numCache>
                <c:formatCode>0.0</c:formatCode>
                <c:ptCount val="5"/>
                <c:pt idx="0">
                  <c:v>29200</c:v>
                </c:pt>
                <c:pt idx="1">
                  <c:v>20000</c:v>
                </c:pt>
                <c:pt idx="2">
                  <c:v>11812.40915651666</c:v>
                </c:pt>
                <c:pt idx="3">
                  <c:v>6500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DF-4318-B784-620ED4B60704}"/>
            </c:ext>
          </c:extLst>
        </c:ser>
        <c:ser>
          <c:idx val="4"/>
          <c:order val="4"/>
          <c:tx>
            <c:strRef>
              <c:f>capacities_multi_stage!$H$8</c:f>
              <c:strCache>
                <c:ptCount val="1"/>
                <c:pt idx="0">
                  <c:v>BATTERY(MW)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capacities_multi_stage!$I$3:$M$3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capacities_multi_stage!$I$8:$M$8</c:f>
              <c:numCache>
                <c:formatCode>0.0</c:formatCode>
                <c:ptCount val="5"/>
                <c:pt idx="0">
                  <c:v>8953.140261417866</c:v>
                </c:pt>
                <c:pt idx="1">
                  <c:v>6483.7760324556502</c:v>
                </c:pt>
                <c:pt idx="2">
                  <c:v>1192.8639382098399</c:v>
                </c:pt>
                <c:pt idx="3">
                  <c:v>3097.0861701745598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DF-4318-B784-620ED4B60704}"/>
            </c:ext>
          </c:extLst>
        </c:ser>
        <c:ser>
          <c:idx val="5"/>
          <c:order val="5"/>
          <c:tx>
            <c:strRef>
              <c:f>capacities_multi_stage!$H$9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DF-4318-B784-620ED4B6070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DF-4318-B784-620ED4B60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capacities_multi_stage!$I$3:$M$3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capacities_multi_stage!$I$9:$M$9</c:f>
              <c:numCache>
                <c:formatCode>0.0</c:formatCode>
                <c:ptCount val="5"/>
                <c:pt idx="0">
                  <c:v>4958.1765880307903</c:v>
                </c:pt>
                <c:pt idx="1">
                  <c:v>6188.8354152225384</c:v>
                </c:pt>
                <c:pt idx="2">
                  <c:v>534.14373252956204</c:v>
                </c:pt>
                <c:pt idx="3">
                  <c:v>900</c:v>
                </c:pt>
                <c:pt idx="4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DF-4318-B784-620ED4B6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41615"/>
        <c:axId val="68951215"/>
        <c:extLst/>
      </c:barChart>
      <c:catAx>
        <c:axId val="689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1215"/>
        <c:crosses val="autoZero"/>
        <c:auto val="1"/>
        <c:lblAlgn val="ctr"/>
        <c:lblOffset val="100"/>
        <c:noMultiLvlLbl val="0"/>
      </c:catAx>
      <c:valAx>
        <c:axId val="689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capacities_multi_stage!$N$4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capacities_multi_stage!$O$2:$Q$3</c:f>
              <c:strCach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strCache>
            </c:strRef>
          </c:cat>
          <c:val>
            <c:numRef>
              <c:f>capacities_multi_stage!$O$4:$Q$4</c:f>
              <c:numCache>
                <c:formatCode>0</c:formatCode>
                <c:ptCount val="3"/>
                <c:pt idx="0">
                  <c:v>9764.382530383873</c:v>
                </c:pt>
                <c:pt idx="1">
                  <c:v>13142.739187384677</c:v>
                </c:pt>
                <c:pt idx="2">
                  <c:v>14563.759576678678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0-4FEA-A7E6-DB5998144A15}"/>
            </c:ext>
          </c:extLst>
        </c:ser>
        <c:ser>
          <c:idx val="1"/>
          <c:order val="1"/>
          <c:tx>
            <c:strRef>
              <c:f>capacities_multi_stage!$N$5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capacities_multi_stage!$O$2:$Q$3</c:f>
              <c:strCach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strCache>
            </c:strRef>
          </c:cat>
          <c:val>
            <c:numRef>
              <c:f>capacities_multi_stage!$O$5:$Q$5</c:f>
              <c:numCache>
                <c:formatCode>0</c:formatCode>
                <c:ptCount val="3"/>
                <c:pt idx="0">
                  <c:v>12089.58100918838</c:v>
                </c:pt>
                <c:pt idx="1">
                  <c:v>27629.477620922728</c:v>
                </c:pt>
                <c:pt idx="2">
                  <c:v>27629.477620922728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0-4FEA-A7E6-DB5998144A15}"/>
            </c:ext>
          </c:extLst>
        </c:ser>
        <c:ser>
          <c:idx val="2"/>
          <c:order val="2"/>
          <c:tx>
            <c:strRef>
              <c:f>capacities_multi_stage!$N$6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capacities_multi_stage!$O$2:$Q$3</c:f>
              <c:strCach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strCache>
            </c:strRef>
          </c:cat>
          <c:val>
            <c:numRef>
              <c:f>capacities_multi_stage!$O$6:$Q$6</c:f>
              <c:numCache>
                <c:formatCode>0</c:formatCode>
                <c:ptCount val="3"/>
                <c:pt idx="0">
                  <c:v>8799.4194915156295</c:v>
                </c:pt>
                <c:pt idx="1">
                  <c:v>23850.561558402478</c:v>
                </c:pt>
                <c:pt idx="2">
                  <c:v>55318.064786736504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0-4FEA-A7E6-DB5998144A15}"/>
            </c:ext>
          </c:extLst>
        </c:ser>
        <c:ser>
          <c:idx val="3"/>
          <c:order val="3"/>
          <c:tx>
            <c:strRef>
              <c:f>capacities_multi_stage!$N$7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capacities_multi_stage!$O$2:$Q$3</c:f>
              <c:strCach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strCache>
            </c:strRef>
          </c:cat>
          <c:val>
            <c:numRef>
              <c:f>capacities_multi_stage!$O$7:$Q$7</c:f>
              <c:numCache>
                <c:formatCode>0</c:formatCode>
                <c:ptCount val="3"/>
                <c:pt idx="0">
                  <c:v>38444.469810588183</c:v>
                </c:pt>
                <c:pt idx="1">
                  <c:v>59571.830874947198</c:v>
                </c:pt>
                <c:pt idx="2">
                  <c:v>71212.40915651666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0-4FEA-A7E6-DB5998144A15}"/>
            </c:ext>
          </c:extLst>
        </c:ser>
        <c:ser>
          <c:idx val="4"/>
          <c:order val="4"/>
          <c:tx>
            <c:strRef>
              <c:f>capacities_multi_stage!$N$8</c:f>
              <c:strCache>
                <c:ptCount val="1"/>
                <c:pt idx="0">
                  <c:v>BATTERY(MW)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capacities_multi_stage!$O$2:$Q$3</c:f>
              <c:strCach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strCache>
            </c:strRef>
          </c:cat>
          <c:val>
            <c:numRef>
              <c:f>capacities_multi_stage!$O$8:$Q$8</c:f>
              <c:numCache>
                <c:formatCode>0</c:formatCode>
                <c:ptCount val="3"/>
                <c:pt idx="0">
                  <c:v>1705.1499999999996</c:v>
                </c:pt>
                <c:pt idx="1">
                  <c:v>2466.8296635342349</c:v>
                </c:pt>
                <c:pt idx="2">
                  <c:v>19726.866402257918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0-4FEA-A7E6-DB5998144A15}"/>
            </c:ext>
          </c:extLst>
        </c:ser>
        <c:ser>
          <c:idx val="5"/>
          <c:order val="5"/>
          <c:tx>
            <c:strRef>
              <c:f>capacities_multi_stage!$N$9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capacities_multi_stage!$O$2:$Q$3</c:f>
              <c:strCache>
                <c:ptCount val="3"/>
                <c:pt idx="0">
                  <c:v>2030</c:v>
                </c:pt>
                <c:pt idx="1">
                  <c:v>2040</c:v>
                </c:pt>
                <c:pt idx="2">
                  <c:v>2050</c:v>
                </c:pt>
              </c:strCache>
            </c:strRef>
          </c:cat>
          <c:val>
            <c:numRef>
              <c:f>capacities_multi_stage!$O$9:$Q$9</c:f>
              <c:numCache>
                <c:formatCode>0</c:formatCode>
                <c:ptCount val="3"/>
                <c:pt idx="0">
                  <c:v>941.60636955186192</c:v>
                </c:pt>
                <c:pt idx="1">
                  <c:v>9759.3875149013129</c:v>
                </c:pt>
                <c:pt idx="2">
                  <c:v>15331.155735782891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50-4FEA-A7E6-DB599814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150943"/>
        <c:axId val="1010162463"/>
      </c:barChart>
      <c:catAx>
        <c:axId val="10101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2463"/>
        <c:crosses val="autoZero"/>
        <c:auto val="1"/>
        <c:lblAlgn val="ctr"/>
        <c:lblOffset val="100"/>
        <c:noMultiLvlLbl val="0"/>
      </c:catAx>
      <c:valAx>
        <c:axId val="10101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5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21274</xdr:colOff>
      <xdr:row>9</xdr:row>
      <xdr:rowOff>88265</xdr:rowOff>
    </xdr:from>
    <xdr:to>
      <xdr:col>14</xdr:col>
      <xdr:colOff>0</xdr:colOff>
      <xdr:row>24</xdr:row>
      <xdr:rowOff>88265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544F9-051B-4288-87D0-0043DC8DE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323759</xdr:colOff>
      <xdr:row>10</xdr:row>
      <xdr:rowOff>82731</xdr:rowOff>
    </xdr:from>
    <xdr:to>
      <xdr:col>21</xdr:col>
      <xdr:colOff>451122</xdr:colOff>
      <xdr:row>25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F65C19-B4B0-4C96-A4DD-13AB1F55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sydneyedu-my.sharepoint.com/personal/loli0945_uni_sydney_edu_au/Documents/ESIPS/NEM%20model/expanded/NEMv24_newtraces/NEMv24_newtraces_2030_issuesfixed/results/capacities_multi_stage_2030.xlsx" TargetMode="External"/><Relationship Id="rId1" Type="http://schemas.openxmlformats.org/officeDocument/2006/relationships/externalLinkPath" Target="/personal/loli0945_uni_sydney_edu_au/Documents/ESIPS/NEM%20model/expanded/NEMv24_newtraces/NEMv24_newtraces_2030_issuesfixed/results/capacities_multi_stage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ies_multi_stage"/>
    </sheetNames>
    <sheetDataSet>
      <sheetData sheetId="0">
        <row r="2">
          <cell r="O2">
            <v>2030</v>
          </cell>
          <cell r="P2">
            <v>2040</v>
          </cell>
          <cell r="Q2">
            <v>2050</v>
          </cell>
        </row>
        <row r="3">
          <cell r="I3" t="str">
            <v>QLD</v>
          </cell>
          <cell r="J3" t="str">
            <v>NSW</v>
          </cell>
          <cell r="K3" t="str">
            <v>VIC</v>
          </cell>
          <cell r="L3" t="str">
            <v>SA</v>
          </cell>
          <cell r="M3" t="str">
            <v>TAS</v>
          </cell>
        </row>
        <row r="4">
          <cell r="H4" t="str">
            <v>CCGT</v>
          </cell>
          <cell r="I4">
            <v>3565.169680597458</v>
          </cell>
          <cell r="J4">
            <v>5697.0680979245599</v>
          </cell>
          <cell r="K4">
            <v>3396.3529862999499</v>
          </cell>
          <cell r="L4">
            <v>1080.4846826047501</v>
          </cell>
          <cell r="M4">
            <v>689.03309923333995</v>
          </cell>
          <cell r="N4" t="str">
            <v>CCGT</v>
          </cell>
          <cell r="O4">
            <v>8357.0791666454443</v>
          </cell>
          <cell r="P4">
            <v>14058.815168783474</v>
          </cell>
          <cell r="Q4">
            <v>14428.108546660058</v>
          </cell>
        </row>
        <row r="5">
          <cell r="H5" t="str">
            <v>OCGT</v>
          </cell>
          <cell r="I5">
            <v>9145.1722475301194</v>
          </cell>
          <cell r="J5">
            <v>3716.2184019617698</v>
          </cell>
          <cell r="K5">
            <v>2628.2079881290501</v>
          </cell>
          <cell r="L5">
            <v>2000</v>
          </cell>
          <cell r="M5">
            <v>9182.9129112061291</v>
          </cell>
          <cell r="N5" t="str">
            <v>OCGT</v>
          </cell>
          <cell r="O5">
            <v>8908.9699554159615</v>
          </cell>
          <cell r="P5">
            <v>22866.667359475829</v>
          </cell>
          <cell r="Q5">
            <v>26672.511548827068</v>
          </cell>
        </row>
        <row r="6">
          <cell r="H6" t="str">
            <v>SOLAR</v>
          </cell>
          <cell r="I6">
            <v>24741.227308378999</v>
          </cell>
          <cell r="J6">
            <v>19700</v>
          </cell>
          <cell r="K6">
            <v>7700</v>
          </cell>
          <cell r="L6">
            <v>7700</v>
          </cell>
          <cell r="M6">
            <v>150</v>
          </cell>
          <cell r="N6" t="str">
            <v>SOLAR</v>
          </cell>
          <cell r="O6">
            <v>45434.741085113725</v>
          </cell>
          <cell r="P6">
            <v>45434.741085113725</v>
          </cell>
          <cell r="Q6">
            <v>59991.227308378999</v>
          </cell>
        </row>
        <row r="7">
          <cell r="H7" t="str">
            <v>WIND</v>
          </cell>
          <cell r="I7">
            <v>29200</v>
          </cell>
          <cell r="J7">
            <v>20000</v>
          </cell>
          <cell r="K7">
            <v>12174.11809001976</v>
          </cell>
          <cell r="L7">
            <v>6500</v>
          </cell>
          <cell r="M7">
            <v>3700</v>
          </cell>
          <cell r="N7" t="str">
            <v>WIND</v>
          </cell>
          <cell r="O7">
            <v>30144.156784274968</v>
          </cell>
          <cell r="P7">
            <v>52508.238502547247</v>
          </cell>
          <cell r="Q7">
            <v>71574.118090019765</v>
          </cell>
        </row>
        <row r="8">
          <cell r="H8" t="str">
            <v>BATTERY(MW)</v>
          </cell>
          <cell r="I8">
            <v>6599.1234627838503</v>
          </cell>
          <cell r="J8">
            <v>6862.1172168799294</v>
          </cell>
          <cell r="K8">
            <v>580.4</v>
          </cell>
          <cell r="L8">
            <v>2930.5953273168202</v>
          </cell>
          <cell r="M8">
            <v>0</v>
          </cell>
          <cell r="N8" t="str">
            <v>BATTERY(MW)</v>
          </cell>
          <cell r="O8">
            <v>1705.1499999999996</v>
          </cell>
          <cell r="P8">
            <v>2255.9471656274695</v>
          </cell>
          <cell r="Q8">
            <v>16972.236006980602</v>
          </cell>
        </row>
        <row r="9">
          <cell r="H9" t="str">
            <v>PHES</v>
          </cell>
          <cell r="I9">
            <v>5882.1144594964098</v>
          </cell>
          <cell r="J9">
            <v>6537.4583226982459</v>
          </cell>
          <cell r="K9">
            <v>661.452418771005</v>
          </cell>
          <cell r="L9">
            <v>703.42065456496596</v>
          </cell>
          <cell r="M9">
            <v>2750</v>
          </cell>
          <cell r="N9" t="str">
            <v>PHES</v>
          </cell>
          <cell r="O9">
            <v>5684.3516459437697</v>
          </cell>
          <cell r="P9">
            <v>13618.068123072084</v>
          </cell>
          <cell r="Q9">
            <v>16534.445855530626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582E-1A65-48AC-A5EE-7C0BA2A7D6A6}">
  <dimension ref="A1:Q100"/>
  <sheetViews>
    <sheetView tabSelected="1" topLeftCell="A42" workbookViewId="0">
      <selection activeCell="F39" sqref="F39:F55"/>
    </sheetView>
  </sheetViews>
  <sheetFormatPr defaultRowHeight="14.4" x14ac:dyDescent="0.3"/>
  <cols>
    <col min="8" max="12" width="12" bestFit="1" customWidth="1"/>
    <col min="13" max="13" width="9" bestFit="1" customWidth="1"/>
    <col min="15" max="17" width="11.5546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7" x14ac:dyDescent="0.3">
      <c r="A2" t="s">
        <v>6</v>
      </c>
      <c r="B2">
        <v>1</v>
      </c>
      <c r="C2">
        <v>163.4</v>
      </c>
      <c r="D2">
        <v>163.4</v>
      </c>
      <c r="E2">
        <v>163.4</v>
      </c>
      <c r="F2">
        <v>163.4</v>
      </c>
      <c r="I2" t="s">
        <v>105</v>
      </c>
      <c r="O2">
        <v>2030</v>
      </c>
      <c r="P2">
        <v>2040</v>
      </c>
      <c r="Q2">
        <v>2050</v>
      </c>
    </row>
    <row r="3" spans="1:17" x14ac:dyDescent="0.3">
      <c r="A3" t="s">
        <v>7</v>
      </c>
      <c r="B3">
        <v>2</v>
      </c>
      <c r="C3">
        <v>0</v>
      </c>
      <c r="D3">
        <v>0</v>
      </c>
      <c r="E3">
        <v>0</v>
      </c>
      <c r="F3">
        <v>0</v>
      </c>
      <c r="H3" s="1"/>
      <c r="I3" s="1" t="s">
        <v>106</v>
      </c>
      <c r="J3" s="1" t="s">
        <v>107</v>
      </c>
      <c r="K3" s="1" t="s">
        <v>108</v>
      </c>
      <c r="L3" s="1" t="s">
        <v>109</v>
      </c>
      <c r="M3" s="1" t="s">
        <v>110</v>
      </c>
    </row>
    <row r="4" spans="1:17" x14ac:dyDescent="0.3">
      <c r="A4" t="s">
        <v>8</v>
      </c>
      <c r="B4">
        <v>3</v>
      </c>
      <c r="C4">
        <v>0</v>
      </c>
      <c r="D4">
        <v>0</v>
      </c>
      <c r="E4">
        <v>0</v>
      </c>
      <c r="F4">
        <v>0</v>
      </c>
      <c r="H4" s="1" t="s">
        <v>111</v>
      </c>
      <c r="I4" s="2">
        <f>H26</f>
        <v>3539.8686372255652</v>
      </c>
      <c r="J4" s="2">
        <f t="shared" ref="J4:M4" si="0">I26</f>
        <v>5615.2061031787252</v>
      </c>
      <c r="K4" s="2">
        <f t="shared" si="0"/>
        <v>3712.8085637907702</v>
      </c>
      <c r="L4" s="2">
        <f t="shared" si="0"/>
        <v>1079.2619318878899</v>
      </c>
      <c r="M4" s="2">
        <f t="shared" si="0"/>
        <v>616.614340595729</v>
      </c>
      <c r="N4" s="1" t="s">
        <v>111</v>
      </c>
      <c r="O4" s="1">
        <f>SUM(D18:D27)</f>
        <v>9764.382530383873</v>
      </c>
      <c r="P4" s="1">
        <f>SUM(E18:E27)</f>
        <v>13142.739187384677</v>
      </c>
      <c r="Q4" s="1">
        <f t="shared" ref="Q4:Q9" si="1">SUM(I4:M4)</f>
        <v>14563.759576678678</v>
      </c>
    </row>
    <row r="5" spans="1:17" x14ac:dyDescent="0.3">
      <c r="A5" t="s">
        <v>9</v>
      </c>
      <c r="B5">
        <v>4</v>
      </c>
      <c r="C5">
        <v>32.97</v>
      </c>
      <c r="D5">
        <v>0</v>
      </c>
      <c r="E5">
        <v>0</v>
      </c>
      <c r="F5">
        <v>0</v>
      </c>
      <c r="H5" s="1" t="s">
        <v>112</v>
      </c>
      <c r="I5" s="2">
        <f>H36</f>
        <v>15238.924466837481</v>
      </c>
      <c r="J5" s="2">
        <f t="shared" ref="J5:M5" si="2">I36</f>
        <v>3194.0970272585482</v>
      </c>
      <c r="K5" s="2">
        <f t="shared" si="2"/>
        <v>4214.6114495288602</v>
      </c>
      <c r="L5" s="2">
        <f t="shared" si="2"/>
        <v>2106.2942553574799</v>
      </c>
      <c r="M5" s="2">
        <f t="shared" si="2"/>
        <v>2875.5504219403601</v>
      </c>
      <c r="N5" s="1" t="s">
        <v>112</v>
      </c>
      <c r="O5" s="1">
        <f>SUM(D28:D37)</f>
        <v>12089.58100918838</v>
      </c>
      <c r="P5" s="1">
        <f>SUM(E28:E37)</f>
        <v>27629.477620922728</v>
      </c>
      <c r="Q5" s="1">
        <f t="shared" si="1"/>
        <v>27629.477620922728</v>
      </c>
    </row>
    <row r="6" spans="1:17" x14ac:dyDescent="0.3">
      <c r="A6" t="s">
        <v>10</v>
      </c>
      <c r="B6">
        <v>5</v>
      </c>
      <c r="C6">
        <v>48</v>
      </c>
      <c r="D6">
        <v>48</v>
      </c>
      <c r="E6">
        <v>48</v>
      </c>
      <c r="F6">
        <v>48</v>
      </c>
      <c r="H6" s="1" t="s">
        <v>113</v>
      </c>
      <c r="I6" s="2">
        <f>H50</f>
        <v>20068.064786736508</v>
      </c>
      <c r="J6" s="2">
        <f>I50</f>
        <v>19700</v>
      </c>
      <c r="K6" s="2">
        <f>J50</f>
        <v>7700</v>
      </c>
      <c r="L6" s="2">
        <f t="shared" ref="L6:M6" si="3">K50</f>
        <v>7700</v>
      </c>
      <c r="M6" s="2">
        <f t="shared" si="3"/>
        <v>150</v>
      </c>
      <c r="N6" s="1" t="s">
        <v>113</v>
      </c>
      <c r="O6" s="1">
        <f>SUM(D39:D55)</f>
        <v>8799.4194915156295</v>
      </c>
      <c r="P6" s="1">
        <f>SUM(E39:E55)</f>
        <v>23850.561558402478</v>
      </c>
      <c r="Q6" s="1">
        <f t="shared" si="1"/>
        <v>55318.064786736504</v>
      </c>
    </row>
    <row r="7" spans="1:17" x14ac:dyDescent="0.3">
      <c r="A7" t="s">
        <v>11</v>
      </c>
      <c r="B7">
        <v>6</v>
      </c>
      <c r="C7">
        <v>0</v>
      </c>
      <c r="D7">
        <v>0</v>
      </c>
      <c r="E7">
        <v>0</v>
      </c>
      <c r="F7">
        <v>0</v>
      </c>
      <c r="H7" s="1" t="s">
        <v>114</v>
      </c>
      <c r="I7" s="2">
        <f>H69</f>
        <v>29200</v>
      </c>
      <c r="J7" s="2">
        <f t="shared" ref="J7:M7" si="4">I69</f>
        <v>20000</v>
      </c>
      <c r="K7" s="2">
        <f t="shared" si="4"/>
        <v>11812.40915651666</v>
      </c>
      <c r="L7" s="2">
        <f t="shared" si="4"/>
        <v>6500</v>
      </c>
      <c r="M7" s="2">
        <f t="shared" si="4"/>
        <v>3700</v>
      </c>
      <c r="N7" s="1" t="s">
        <v>114</v>
      </c>
      <c r="O7" s="1">
        <f>SUM(D56:D75)</f>
        <v>38444.469810588183</v>
      </c>
      <c r="P7" s="1">
        <f>SUM(E56:E75)</f>
        <v>59571.830874947198</v>
      </c>
      <c r="Q7" s="1">
        <f t="shared" si="1"/>
        <v>71212.40915651666</v>
      </c>
    </row>
    <row r="8" spans="1:17" x14ac:dyDescent="0.3">
      <c r="A8" t="s">
        <v>12</v>
      </c>
      <c r="B8">
        <v>7</v>
      </c>
      <c r="C8">
        <v>2342</v>
      </c>
      <c r="D8">
        <v>2342</v>
      </c>
      <c r="E8">
        <v>2342</v>
      </c>
      <c r="F8">
        <v>2342</v>
      </c>
      <c r="H8" s="1" t="s">
        <v>115</v>
      </c>
      <c r="I8" s="2">
        <f>H89</f>
        <v>8953.140261417866</v>
      </c>
      <c r="J8" s="2">
        <f t="shared" ref="J8:M8" si="5">I89</f>
        <v>6483.7760324556502</v>
      </c>
      <c r="K8" s="2">
        <f t="shared" si="5"/>
        <v>1192.8639382098399</v>
      </c>
      <c r="L8" s="2">
        <f t="shared" si="5"/>
        <v>3097.0861701745598</v>
      </c>
      <c r="M8" s="2">
        <f t="shared" si="5"/>
        <v>0</v>
      </c>
      <c r="N8" s="1" t="s">
        <v>115</v>
      </c>
      <c r="O8" s="1">
        <f>SUM(D76:D85)</f>
        <v>1705.1499999999996</v>
      </c>
      <c r="P8" s="1">
        <f>SUM(E76:E85)</f>
        <v>2466.8296635342349</v>
      </c>
      <c r="Q8" s="1">
        <f t="shared" si="1"/>
        <v>19726.866402257918</v>
      </c>
    </row>
    <row r="9" spans="1:17" x14ac:dyDescent="0.3">
      <c r="A9" t="s">
        <v>13</v>
      </c>
      <c r="B9">
        <v>8</v>
      </c>
      <c r="C9">
        <v>2292.23</v>
      </c>
      <c r="D9">
        <v>2292.23</v>
      </c>
      <c r="E9">
        <v>2292.23</v>
      </c>
      <c r="F9">
        <v>2292.23</v>
      </c>
      <c r="H9" s="1" t="s">
        <v>116</v>
      </c>
      <c r="I9" s="2">
        <f>H100</f>
        <v>4958.1765880307903</v>
      </c>
      <c r="J9" s="2">
        <f>I100</f>
        <v>6188.8354152225384</v>
      </c>
      <c r="K9" s="2">
        <f>J100</f>
        <v>534.14373252956204</v>
      </c>
      <c r="L9" s="2">
        <f>K100</f>
        <v>900</v>
      </c>
      <c r="M9" s="2">
        <f>L100</f>
        <v>2750</v>
      </c>
      <c r="N9" s="1" t="s">
        <v>116</v>
      </c>
      <c r="O9" s="1">
        <f>SUM(D86:D98)</f>
        <v>941.60636955186192</v>
      </c>
      <c r="P9" s="1">
        <f>SUM(E86:E98)</f>
        <v>9759.3875149013129</v>
      </c>
      <c r="Q9" s="1">
        <f t="shared" si="1"/>
        <v>15331.155735782891</v>
      </c>
    </row>
    <row r="10" spans="1:17" x14ac:dyDescent="0.3">
      <c r="A10" t="s">
        <v>14</v>
      </c>
      <c r="B10">
        <v>9</v>
      </c>
      <c r="C10">
        <v>0</v>
      </c>
      <c r="D10">
        <v>0</v>
      </c>
      <c r="E10">
        <v>0</v>
      </c>
      <c r="F10">
        <v>0</v>
      </c>
    </row>
    <row r="11" spans="1:17" x14ac:dyDescent="0.3">
      <c r="A11" t="s">
        <v>15</v>
      </c>
      <c r="B11">
        <v>10</v>
      </c>
      <c r="C11">
        <v>2294.1999999999998</v>
      </c>
      <c r="D11">
        <v>2294.1999999999998</v>
      </c>
      <c r="E11">
        <v>2294.1999999999998</v>
      </c>
      <c r="F11">
        <v>2294.1999999999998</v>
      </c>
    </row>
    <row r="12" spans="1:17" x14ac:dyDescent="0.3">
      <c r="A12" t="s">
        <v>16</v>
      </c>
      <c r="B12">
        <v>1</v>
      </c>
      <c r="C12">
        <v>3060</v>
      </c>
      <c r="D12">
        <v>3060</v>
      </c>
      <c r="E12">
        <v>0</v>
      </c>
      <c r="F12">
        <v>0</v>
      </c>
    </row>
    <row r="13" spans="1:17" x14ac:dyDescent="0.3">
      <c r="A13" t="s">
        <v>17</v>
      </c>
      <c r="B13">
        <v>2</v>
      </c>
      <c r="C13">
        <v>1850</v>
      </c>
      <c r="D13">
        <v>1850</v>
      </c>
      <c r="E13">
        <v>0</v>
      </c>
      <c r="F13">
        <v>0</v>
      </c>
    </row>
    <row r="14" spans="1:17" x14ac:dyDescent="0.3">
      <c r="A14" t="s">
        <v>18</v>
      </c>
      <c r="B14">
        <v>3</v>
      </c>
      <c r="C14">
        <v>3292</v>
      </c>
      <c r="D14">
        <v>3292</v>
      </c>
      <c r="E14">
        <v>0</v>
      </c>
      <c r="F14">
        <v>0</v>
      </c>
    </row>
    <row r="15" spans="1:17" x14ac:dyDescent="0.3">
      <c r="A15" t="s">
        <v>19</v>
      </c>
      <c r="B15">
        <v>5</v>
      </c>
      <c r="C15">
        <v>4040</v>
      </c>
      <c r="D15">
        <v>4040</v>
      </c>
      <c r="E15">
        <v>0</v>
      </c>
      <c r="F15">
        <v>0</v>
      </c>
    </row>
    <row r="16" spans="1:17" x14ac:dyDescent="0.3">
      <c r="A16" t="s">
        <v>20</v>
      </c>
      <c r="B16">
        <v>6</v>
      </c>
      <c r="C16">
        <v>4200</v>
      </c>
      <c r="D16">
        <v>4200</v>
      </c>
      <c r="E16">
        <v>0</v>
      </c>
      <c r="F16">
        <v>0</v>
      </c>
    </row>
    <row r="17" spans="1:12" x14ac:dyDescent="0.3">
      <c r="A17" t="s">
        <v>21</v>
      </c>
      <c r="B17">
        <v>8</v>
      </c>
      <c r="C17">
        <v>4630</v>
      </c>
      <c r="D17">
        <v>0</v>
      </c>
      <c r="E17">
        <v>0</v>
      </c>
      <c r="F17">
        <v>0</v>
      </c>
    </row>
    <row r="18" spans="1:12" x14ac:dyDescent="0.3">
      <c r="A18" t="s">
        <v>22</v>
      </c>
      <c r="B18">
        <v>1</v>
      </c>
      <c r="C18">
        <v>244</v>
      </c>
      <c r="D18">
        <v>244</v>
      </c>
      <c r="E18">
        <v>1131.57086577467</v>
      </c>
      <c r="F18">
        <v>1131.57086577467</v>
      </c>
    </row>
    <row r="19" spans="1:12" x14ac:dyDescent="0.3">
      <c r="A19" t="s">
        <v>23</v>
      </c>
      <c r="B19">
        <v>2</v>
      </c>
      <c r="C19">
        <v>180</v>
      </c>
      <c r="D19">
        <v>180</v>
      </c>
      <c r="E19">
        <v>598.74227663407498</v>
      </c>
      <c r="F19">
        <v>598.74227663407498</v>
      </c>
    </row>
    <row r="20" spans="1:12" x14ac:dyDescent="0.3">
      <c r="A20" t="s">
        <v>24</v>
      </c>
      <c r="B20">
        <v>3</v>
      </c>
      <c r="C20">
        <v>1100</v>
      </c>
      <c r="D20">
        <v>1100</v>
      </c>
      <c r="E20">
        <v>1100</v>
      </c>
      <c r="F20">
        <v>1809.5554948168201</v>
      </c>
    </row>
    <row r="21" spans="1:12" x14ac:dyDescent="0.3">
      <c r="A21" t="s">
        <v>25</v>
      </c>
      <c r="B21">
        <v>4</v>
      </c>
      <c r="C21">
        <v>0</v>
      </c>
      <c r="D21">
        <v>200.072146117654</v>
      </c>
      <c r="E21">
        <v>200.072146117654</v>
      </c>
      <c r="F21">
        <v>299.02664893806599</v>
      </c>
    </row>
    <row r="22" spans="1:12" x14ac:dyDescent="0.3">
      <c r="A22" t="s">
        <v>26</v>
      </c>
      <c r="B22">
        <v>5</v>
      </c>
      <c r="C22">
        <v>0</v>
      </c>
      <c r="D22">
        <v>103.091214453807</v>
      </c>
      <c r="E22">
        <v>779.18797723700698</v>
      </c>
      <c r="F22">
        <v>779.18797723700698</v>
      </c>
    </row>
    <row r="23" spans="1:12" x14ac:dyDescent="0.3">
      <c r="A23" t="s">
        <v>27</v>
      </c>
      <c r="B23">
        <v>6</v>
      </c>
      <c r="C23">
        <v>501.76999999999902</v>
      </c>
      <c r="D23">
        <v>2570.1529057369899</v>
      </c>
      <c r="E23">
        <v>3966.0996575458498</v>
      </c>
      <c r="F23">
        <v>3966.0996575458498</v>
      </c>
    </row>
    <row r="24" spans="1:12" x14ac:dyDescent="0.3">
      <c r="A24" t="s">
        <v>28</v>
      </c>
      <c r="B24">
        <v>7</v>
      </c>
      <c r="C24">
        <v>0</v>
      </c>
      <c r="D24">
        <v>570.89181945780297</v>
      </c>
      <c r="E24">
        <v>570.89181945780297</v>
      </c>
      <c r="F24">
        <v>570.89181945780297</v>
      </c>
      <c r="H24" t="s">
        <v>111</v>
      </c>
    </row>
    <row r="25" spans="1:12" x14ac:dyDescent="0.3">
      <c r="A25" t="s">
        <v>29</v>
      </c>
      <c r="B25">
        <v>8</v>
      </c>
      <c r="C25">
        <v>21</v>
      </c>
      <c r="D25">
        <v>3100.2981721340002</v>
      </c>
      <c r="E25">
        <v>3100.2981721340002</v>
      </c>
      <c r="F25">
        <v>3712.8085637907702</v>
      </c>
      <c r="H25" t="s">
        <v>106</v>
      </c>
      <c r="I25" t="s">
        <v>107</v>
      </c>
      <c r="J25" t="s">
        <v>108</v>
      </c>
      <c r="K25" t="s">
        <v>109</v>
      </c>
      <c r="L25" t="s">
        <v>110</v>
      </c>
    </row>
    <row r="26" spans="1:12" x14ac:dyDescent="0.3">
      <c r="A26" t="s">
        <v>30</v>
      </c>
      <c r="B26">
        <v>9</v>
      </c>
      <c r="C26">
        <v>713.4</v>
      </c>
      <c r="D26">
        <v>1079.2619318878899</v>
      </c>
      <c r="E26">
        <v>1079.2619318878899</v>
      </c>
      <c r="F26">
        <v>1079.2619318878899</v>
      </c>
      <c r="H26">
        <f>SUM(F18:F20)</f>
        <v>3539.8686372255652</v>
      </c>
      <c r="I26">
        <f>SUM(F21:F24)</f>
        <v>5615.2061031787252</v>
      </c>
      <c r="J26">
        <f>F25</f>
        <v>3712.8085637907702</v>
      </c>
      <c r="K26">
        <f>F26</f>
        <v>1079.2619318878899</v>
      </c>
      <c r="L26">
        <f>F27</f>
        <v>616.614340595729</v>
      </c>
    </row>
    <row r="27" spans="1:12" x14ac:dyDescent="0.3">
      <c r="A27" t="s">
        <v>31</v>
      </c>
      <c r="B27">
        <v>10</v>
      </c>
      <c r="C27">
        <v>208</v>
      </c>
      <c r="D27">
        <v>616.614340595729</v>
      </c>
      <c r="E27">
        <v>616.614340595729</v>
      </c>
      <c r="F27">
        <v>616.614340595729</v>
      </c>
    </row>
    <row r="28" spans="1:12" x14ac:dyDescent="0.3">
      <c r="A28" t="s">
        <v>32</v>
      </c>
      <c r="B28">
        <v>1</v>
      </c>
      <c r="C28">
        <v>120</v>
      </c>
      <c r="D28">
        <v>120</v>
      </c>
      <c r="E28">
        <v>212.88576491806299</v>
      </c>
      <c r="F28">
        <v>212.88576491806299</v>
      </c>
    </row>
    <row r="29" spans="1:12" x14ac:dyDescent="0.3">
      <c r="A29" t="s">
        <v>33</v>
      </c>
      <c r="B29">
        <v>2</v>
      </c>
      <c r="C29">
        <v>0</v>
      </c>
      <c r="D29">
        <v>1021.8980639866199</v>
      </c>
      <c r="E29">
        <v>10410.6885186161</v>
      </c>
      <c r="F29">
        <v>10410.6885186161</v>
      </c>
    </row>
    <row r="30" spans="1:12" x14ac:dyDescent="0.3">
      <c r="A30" t="s">
        <v>34</v>
      </c>
      <c r="B30">
        <v>3</v>
      </c>
      <c r="C30">
        <v>1600</v>
      </c>
      <c r="D30">
        <v>1600</v>
      </c>
      <c r="E30">
        <v>4615.3501833033197</v>
      </c>
      <c r="F30">
        <v>4615.3501833033197</v>
      </c>
    </row>
    <row r="31" spans="1:12" x14ac:dyDescent="0.3">
      <c r="A31" t="s">
        <v>35</v>
      </c>
      <c r="B31">
        <v>4</v>
      </c>
      <c r="C31">
        <v>16</v>
      </c>
      <c r="D31">
        <v>16</v>
      </c>
      <c r="E31">
        <v>1184.1779569599601</v>
      </c>
      <c r="F31">
        <v>1184.1779569599601</v>
      </c>
    </row>
    <row r="32" spans="1:12" x14ac:dyDescent="0.3">
      <c r="A32" t="s">
        <v>36</v>
      </c>
      <c r="B32">
        <v>5</v>
      </c>
      <c r="C32">
        <v>12</v>
      </c>
      <c r="D32">
        <v>12</v>
      </c>
      <c r="E32">
        <v>12</v>
      </c>
      <c r="F32">
        <v>12</v>
      </c>
    </row>
    <row r="33" spans="1:12" x14ac:dyDescent="0.3">
      <c r="A33" t="s">
        <v>37</v>
      </c>
      <c r="B33">
        <v>6</v>
      </c>
      <c r="C33">
        <v>1270</v>
      </c>
      <c r="D33">
        <v>1270</v>
      </c>
      <c r="E33">
        <v>1270</v>
      </c>
      <c r="F33">
        <v>1270</v>
      </c>
    </row>
    <row r="34" spans="1:12" x14ac:dyDescent="0.3">
      <c r="A34" t="s">
        <v>38</v>
      </c>
      <c r="B34">
        <v>7</v>
      </c>
      <c r="C34">
        <v>692</v>
      </c>
      <c r="D34">
        <v>692</v>
      </c>
      <c r="E34">
        <v>727.91907029858805</v>
      </c>
      <c r="F34">
        <v>727.91907029858805</v>
      </c>
      <c r="H34" t="s">
        <v>117</v>
      </c>
    </row>
    <row r="35" spans="1:12" x14ac:dyDescent="0.3">
      <c r="A35" t="s">
        <v>39</v>
      </c>
      <c r="B35">
        <v>8</v>
      </c>
      <c r="C35">
        <v>2400</v>
      </c>
      <c r="D35">
        <v>4214.6114495288602</v>
      </c>
      <c r="E35">
        <v>4214.6114495288602</v>
      </c>
      <c r="F35">
        <v>4214.6114495288602</v>
      </c>
      <c r="H35" t="s">
        <v>106</v>
      </c>
      <c r="I35" t="s">
        <v>107</v>
      </c>
      <c r="J35" t="s">
        <v>108</v>
      </c>
      <c r="K35" t="s">
        <v>109</v>
      </c>
      <c r="L35" t="s">
        <v>110</v>
      </c>
    </row>
    <row r="36" spans="1:12" x14ac:dyDescent="0.3">
      <c r="A36" t="s">
        <v>40</v>
      </c>
      <c r="B36">
        <v>9</v>
      </c>
      <c r="C36">
        <v>2000</v>
      </c>
      <c r="D36">
        <v>2106.2942553574799</v>
      </c>
      <c r="E36">
        <v>2106.2942553574799</v>
      </c>
      <c r="F36">
        <v>2106.2942553574799</v>
      </c>
      <c r="H36">
        <f>SUM(F28:F30)</f>
        <v>15238.924466837481</v>
      </c>
      <c r="I36">
        <f>SUM(F31:F34)</f>
        <v>3194.0970272585482</v>
      </c>
      <c r="J36">
        <f>F35</f>
        <v>4214.6114495288602</v>
      </c>
      <c r="K36">
        <f>F36</f>
        <v>2106.2942553574799</v>
      </c>
      <c r="L36">
        <f>F37</f>
        <v>2875.5504219403601</v>
      </c>
    </row>
    <row r="37" spans="1:12" x14ac:dyDescent="0.3">
      <c r="A37" t="s">
        <v>41</v>
      </c>
      <c r="B37">
        <v>10</v>
      </c>
      <c r="C37">
        <v>178</v>
      </c>
      <c r="D37">
        <v>1036.7772403154199</v>
      </c>
      <c r="E37">
        <v>2875.5504219403601</v>
      </c>
      <c r="F37">
        <v>2875.5504219403601</v>
      </c>
    </row>
    <row r="38" spans="1:12" x14ac:dyDescent="0.3">
      <c r="A38" t="s">
        <v>42</v>
      </c>
      <c r="B38">
        <v>1</v>
      </c>
      <c r="C38">
        <v>270</v>
      </c>
      <c r="D38">
        <v>0</v>
      </c>
      <c r="E38">
        <v>0</v>
      </c>
      <c r="F38">
        <v>0</v>
      </c>
    </row>
    <row r="39" spans="1:12" x14ac:dyDescent="0.3">
      <c r="A39" t="s">
        <v>43</v>
      </c>
      <c r="B39">
        <v>1</v>
      </c>
      <c r="C39">
        <v>24.112840890000001</v>
      </c>
      <c r="D39">
        <v>24.112840890000001</v>
      </c>
      <c r="E39">
        <v>1329.90981770348</v>
      </c>
      <c r="F39">
        <v>8000</v>
      </c>
    </row>
    <row r="40" spans="1:12" x14ac:dyDescent="0.3">
      <c r="A40" t="s">
        <v>44</v>
      </c>
      <c r="B40">
        <v>1</v>
      </c>
      <c r="C40">
        <v>916.1614677</v>
      </c>
      <c r="D40">
        <v>916.1614677</v>
      </c>
      <c r="E40">
        <v>916.1614677</v>
      </c>
      <c r="F40">
        <v>3400</v>
      </c>
    </row>
    <row r="41" spans="1:12" x14ac:dyDescent="0.3">
      <c r="A41" t="s">
        <v>45</v>
      </c>
      <c r="B41">
        <v>1</v>
      </c>
      <c r="C41">
        <v>423.0383483</v>
      </c>
      <c r="D41">
        <v>423.0383483</v>
      </c>
      <c r="E41">
        <v>423.0383483</v>
      </c>
      <c r="F41">
        <v>423.0383483</v>
      </c>
    </row>
    <row r="42" spans="1:12" x14ac:dyDescent="0.3">
      <c r="A42" t="s">
        <v>46</v>
      </c>
      <c r="B42">
        <v>2</v>
      </c>
      <c r="C42">
        <v>113.8374463</v>
      </c>
      <c r="D42">
        <v>113.8374463</v>
      </c>
      <c r="E42">
        <v>113.8374463</v>
      </c>
      <c r="F42">
        <v>283.82241562271003</v>
      </c>
    </row>
    <row r="43" spans="1:12" x14ac:dyDescent="0.3">
      <c r="A43" t="s">
        <v>47</v>
      </c>
      <c r="B43">
        <v>3</v>
      </c>
      <c r="C43">
        <v>427.91381059999998</v>
      </c>
      <c r="D43">
        <v>427.91381059999998</v>
      </c>
      <c r="E43">
        <v>427.91381059999998</v>
      </c>
      <c r="F43">
        <v>961.20402281379802</v>
      </c>
    </row>
    <row r="44" spans="1:12" x14ac:dyDescent="0.3">
      <c r="A44" t="s">
        <v>48</v>
      </c>
      <c r="B44">
        <v>3</v>
      </c>
      <c r="C44">
        <v>1694.9360859999999</v>
      </c>
      <c r="D44">
        <v>1694.9360859999999</v>
      </c>
      <c r="E44">
        <v>2315.6920816188999</v>
      </c>
      <c r="F44">
        <v>7000</v>
      </c>
    </row>
    <row r="45" spans="1:12" x14ac:dyDescent="0.3">
      <c r="A45" t="s">
        <v>49</v>
      </c>
      <c r="B45">
        <v>4</v>
      </c>
      <c r="C45">
        <v>494.84026310000002</v>
      </c>
      <c r="D45">
        <v>494.84026310000002</v>
      </c>
      <c r="E45">
        <v>500</v>
      </c>
      <c r="F45">
        <v>500</v>
      </c>
    </row>
    <row r="46" spans="1:12" x14ac:dyDescent="0.3">
      <c r="A46" t="s">
        <v>50</v>
      </c>
      <c r="B46">
        <v>4</v>
      </c>
      <c r="C46">
        <v>710.38597349999998</v>
      </c>
      <c r="D46">
        <v>710.38597349999998</v>
      </c>
      <c r="E46">
        <v>710.38597349999998</v>
      </c>
      <c r="F46">
        <v>7000</v>
      </c>
    </row>
    <row r="47" spans="1:12" x14ac:dyDescent="0.3">
      <c r="A47" t="s">
        <v>51</v>
      </c>
      <c r="B47">
        <v>5</v>
      </c>
      <c r="C47">
        <v>1004.92394899999</v>
      </c>
      <c r="D47">
        <v>1157.6181251256301</v>
      </c>
      <c r="E47">
        <v>6567.0810852140703</v>
      </c>
      <c r="F47">
        <v>8000</v>
      </c>
    </row>
    <row r="48" spans="1:12" x14ac:dyDescent="0.3">
      <c r="A48" t="s">
        <v>52</v>
      </c>
      <c r="B48">
        <v>7</v>
      </c>
      <c r="C48">
        <v>1389.47513</v>
      </c>
      <c r="D48">
        <v>1389.47513</v>
      </c>
      <c r="E48">
        <v>1389.47513</v>
      </c>
      <c r="F48">
        <v>3200</v>
      </c>
      <c r="H48" t="s">
        <v>118</v>
      </c>
    </row>
    <row r="49" spans="1:12" x14ac:dyDescent="0.3">
      <c r="A49" t="s">
        <v>53</v>
      </c>
      <c r="B49">
        <v>6</v>
      </c>
      <c r="C49">
        <v>0</v>
      </c>
      <c r="D49">
        <v>0</v>
      </c>
      <c r="E49">
        <v>0</v>
      </c>
      <c r="F49">
        <v>1000</v>
      </c>
      <c r="H49" t="s">
        <v>106</v>
      </c>
      <c r="I49" t="s">
        <v>107</v>
      </c>
      <c r="J49" t="s">
        <v>108</v>
      </c>
      <c r="K49" t="s">
        <v>109</v>
      </c>
      <c r="L49" t="s">
        <v>110</v>
      </c>
    </row>
    <row r="50" spans="1:12" x14ac:dyDescent="0.3">
      <c r="A50" t="s">
        <v>54</v>
      </c>
      <c r="B50">
        <v>8</v>
      </c>
      <c r="C50">
        <v>696.51</v>
      </c>
      <c r="D50">
        <v>696.51</v>
      </c>
      <c r="E50">
        <v>5083.4109767384598</v>
      </c>
      <c r="F50">
        <v>5700</v>
      </c>
      <c r="H50">
        <f>SUM(F39:F44)</f>
        <v>20068.064786736508</v>
      </c>
      <c r="I50">
        <f>SUM(F45:F49)</f>
        <v>19700</v>
      </c>
      <c r="J50">
        <f>SUM(F50:F51)</f>
        <v>7700</v>
      </c>
      <c r="K50">
        <f>SUM(F52:F54)</f>
        <v>7700</v>
      </c>
      <c r="L50">
        <f>F55</f>
        <v>150</v>
      </c>
    </row>
    <row r="51" spans="1:12" x14ac:dyDescent="0.3">
      <c r="A51" t="s">
        <v>55</v>
      </c>
      <c r="B51">
        <v>8</v>
      </c>
      <c r="C51">
        <v>400.59</v>
      </c>
      <c r="D51">
        <v>400.59</v>
      </c>
      <c r="E51">
        <v>400.59</v>
      </c>
      <c r="F51">
        <v>2000</v>
      </c>
    </row>
    <row r="52" spans="1:12" x14ac:dyDescent="0.3">
      <c r="A52" t="s">
        <v>56</v>
      </c>
      <c r="B52">
        <v>9</v>
      </c>
      <c r="C52">
        <v>0</v>
      </c>
      <c r="D52">
        <v>0</v>
      </c>
      <c r="E52">
        <v>0</v>
      </c>
      <c r="F52">
        <v>4000</v>
      </c>
    </row>
    <row r="53" spans="1:12" x14ac:dyDescent="0.3">
      <c r="A53" t="s">
        <v>57</v>
      </c>
      <c r="B53">
        <v>9</v>
      </c>
      <c r="C53">
        <v>175</v>
      </c>
      <c r="D53">
        <v>175</v>
      </c>
      <c r="E53">
        <v>700</v>
      </c>
      <c r="F53">
        <v>700</v>
      </c>
    </row>
    <row r="54" spans="1:12" x14ac:dyDescent="0.3">
      <c r="A54" t="s">
        <v>58</v>
      </c>
      <c r="B54">
        <v>9</v>
      </c>
      <c r="C54">
        <v>175</v>
      </c>
      <c r="D54">
        <v>175</v>
      </c>
      <c r="E54">
        <v>2973.0654207275702</v>
      </c>
      <c r="F54">
        <v>3000</v>
      </c>
    </row>
    <row r="55" spans="1:12" x14ac:dyDescent="0.3">
      <c r="A55" t="s">
        <v>59</v>
      </c>
      <c r="B55">
        <v>10</v>
      </c>
      <c r="C55">
        <v>0</v>
      </c>
      <c r="D55">
        <v>0</v>
      </c>
      <c r="E55">
        <v>0</v>
      </c>
      <c r="F55">
        <v>150</v>
      </c>
    </row>
    <row r="56" spans="1:12" x14ac:dyDescent="0.3">
      <c r="A56" t="s">
        <v>60</v>
      </c>
      <c r="B56">
        <v>1</v>
      </c>
      <c r="C56">
        <v>180.52</v>
      </c>
      <c r="D56">
        <v>1400</v>
      </c>
      <c r="E56">
        <v>1400</v>
      </c>
      <c r="F56">
        <v>1400</v>
      </c>
    </row>
    <row r="57" spans="1:12" x14ac:dyDescent="0.3">
      <c r="A57" t="s">
        <v>61</v>
      </c>
      <c r="B57">
        <v>1</v>
      </c>
      <c r="C57">
        <v>212</v>
      </c>
      <c r="D57">
        <v>6000</v>
      </c>
      <c r="E57">
        <v>6000</v>
      </c>
      <c r="F57">
        <v>6000</v>
      </c>
    </row>
    <row r="58" spans="1:12" x14ac:dyDescent="0.3">
      <c r="A58" t="s">
        <v>62</v>
      </c>
      <c r="B58">
        <v>1</v>
      </c>
      <c r="C58">
        <v>0</v>
      </c>
      <c r="D58">
        <v>0</v>
      </c>
      <c r="E58">
        <v>3800</v>
      </c>
      <c r="F58">
        <v>3800</v>
      </c>
    </row>
    <row r="59" spans="1:12" x14ac:dyDescent="0.3">
      <c r="A59" t="s">
        <v>63</v>
      </c>
      <c r="B59">
        <v>1</v>
      </c>
      <c r="C59">
        <v>0</v>
      </c>
      <c r="D59">
        <v>0</v>
      </c>
      <c r="E59">
        <v>2985.0860308411402</v>
      </c>
      <c r="F59">
        <v>5500</v>
      </c>
    </row>
    <row r="60" spans="1:12" x14ac:dyDescent="0.3">
      <c r="A60" t="s">
        <v>64</v>
      </c>
      <c r="B60">
        <v>2</v>
      </c>
      <c r="C60">
        <v>0</v>
      </c>
      <c r="D60">
        <v>264.64942782121301</v>
      </c>
      <c r="E60">
        <v>264.64942782121301</v>
      </c>
      <c r="F60">
        <v>3500</v>
      </c>
    </row>
    <row r="61" spans="1:12" x14ac:dyDescent="0.3">
      <c r="A61" t="s">
        <v>65</v>
      </c>
      <c r="B61">
        <v>3</v>
      </c>
      <c r="C61">
        <v>625.88</v>
      </c>
      <c r="D61">
        <v>5413.34941788585</v>
      </c>
      <c r="E61">
        <v>8618.29195710764</v>
      </c>
      <c r="F61">
        <v>9000</v>
      </c>
    </row>
    <row r="62" spans="1:12" x14ac:dyDescent="0.3">
      <c r="A62" t="s">
        <v>66</v>
      </c>
      <c r="B62">
        <v>4</v>
      </c>
      <c r="C62">
        <v>270</v>
      </c>
      <c r="D62">
        <v>1298.6195548816099</v>
      </c>
      <c r="E62">
        <v>6416.5497474293998</v>
      </c>
      <c r="F62">
        <v>7400</v>
      </c>
    </row>
    <row r="63" spans="1:12" x14ac:dyDescent="0.3">
      <c r="A63" t="s">
        <v>67</v>
      </c>
      <c r="B63">
        <v>5</v>
      </c>
      <c r="C63">
        <v>723.52</v>
      </c>
      <c r="D63">
        <v>6971.8017796484801</v>
      </c>
      <c r="E63">
        <v>8000</v>
      </c>
      <c r="F63">
        <v>8000</v>
      </c>
    </row>
    <row r="64" spans="1:12" x14ac:dyDescent="0.3">
      <c r="A64" t="s">
        <v>68</v>
      </c>
      <c r="B64">
        <v>6</v>
      </c>
      <c r="C64">
        <v>0</v>
      </c>
      <c r="D64">
        <v>1600</v>
      </c>
      <c r="E64">
        <v>1600</v>
      </c>
      <c r="F64">
        <v>1600</v>
      </c>
    </row>
    <row r="65" spans="1:12" x14ac:dyDescent="0.3">
      <c r="A65" t="s">
        <v>69</v>
      </c>
      <c r="B65">
        <v>7</v>
      </c>
      <c r="C65">
        <v>1588.21</v>
      </c>
      <c r="D65">
        <v>3000</v>
      </c>
      <c r="E65">
        <v>3000</v>
      </c>
      <c r="F65">
        <v>3000</v>
      </c>
    </row>
    <row r="66" spans="1:12" x14ac:dyDescent="0.3">
      <c r="A66" t="s">
        <v>70</v>
      </c>
      <c r="B66">
        <v>8</v>
      </c>
      <c r="C66">
        <v>2360</v>
      </c>
      <c r="D66">
        <v>2360</v>
      </c>
      <c r="E66">
        <v>2600</v>
      </c>
      <c r="F66">
        <v>2600</v>
      </c>
    </row>
    <row r="67" spans="1:12" x14ac:dyDescent="0.3">
      <c r="A67" t="s">
        <v>71</v>
      </c>
      <c r="B67">
        <v>8</v>
      </c>
      <c r="C67">
        <v>2000</v>
      </c>
      <c r="D67">
        <v>3885.7822221912502</v>
      </c>
      <c r="E67">
        <v>4322.2017434801501</v>
      </c>
      <c r="F67">
        <v>4500</v>
      </c>
      <c r="H67" t="s">
        <v>119</v>
      </c>
    </row>
    <row r="68" spans="1:12" x14ac:dyDescent="0.3">
      <c r="A68" t="s">
        <v>72</v>
      </c>
      <c r="B68">
        <v>8</v>
      </c>
      <c r="C68">
        <v>0</v>
      </c>
      <c r="D68">
        <v>2000</v>
      </c>
      <c r="E68">
        <v>2000</v>
      </c>
      <c r="F68">
        <v>2000</v>
      </c>
      <c r="H68" t="s">
        <v>106</v>
      </c>
      <c r="I68" t="s">
        <v>107</v>
      </c>
      <c r="J68" t="s">
        <v>108</v>
      </c>
      <c r="K68" t="s">
        <v>109</v>
      </c>
      <c r="L68" t="s">
        <v>110</v>
      </c>
    </row>
    <row r="69" spans="1:12" x14ac:dyDescent="0.3">
      <c r="A69" t="s">
        <v>73</v>
      </c>
      <c r="B69">
        <v>8</v>
      </c>
      <c r="C69">
        <v>0</v>
      </c>
      <c r="D69">
        <v>0</v>
      </c>
      <c r="E69">
        <v>0</v>
      </c>
      <c r="F69">
        <v>2712.40915651666</v>
      </c>
      <c r="H69">
        <f>SUM(F56:F61)</f>
        <v>29200</v>
      </c>
      <c r="I69">
        <f>SUM(F62:F65)</f>
        <v>20000</v>
      </c>
      <c r="J69">
        <f>SUM(F66:F69)</f>
        <v>11812.40915651666</v>
      </c>
      <c r="K69">
        <f>SUM(F70:F72)</f>
        <v>6500</v>
      </c>
      <c r="L69">
        <f>SUM(F73:F75)</f>
        <v>3700</v>
      </c>
    </row>
    <row r="70" spans="1:12" x14ac:dyDescent="0.3">
      <c r="A70" t="s">
        <v>74</v>
      </c>
      <c r="B70">
        <v>9</v>
      </c>
      <c r="C70">
        <v>392.29328759999999</v>
      </c>
      <c r="D70">
        <v>392.29328759999999</v>
      </c>
      <c r="E70">
        <v>392.29328759999999</v>
      </c>
      <c r="F70">
        <v>1100</v>
      </c>
    </row>
    <row r="71" spans="1:12" x14ac:dyDescent="0.3">
      <c r="A71" t="s">
        <v>75</v>
      </c>
      <c r="B71">
        <v>9</v>
      </c>
      <c r="C71">
        <v>1801.322991</v>
      </c>
      <c r="D71">
        <v>1801.322991</v>
      </c>
      <c r="E71">
        <v>4600</v>
      </c>
      <c r="F71">
        <v>4600</v>
      </c>
    </row>
    <row r="72" spans="1:12" x14ac:dyDescent="0.3">
      <c r="A72" t="s">
        <v>76</v>
      </c>
      <c r="B72">
        <v>9</v>
      </c>
      <c r="C72">
        <v>566.38372140000001</v>
      </c>
      <c r="D72">
        <v>566.38372140000001</v>
      </c>
      <c r="E72">
        <v>566.38372140000001</v>
      </c>
      <c r="F72">
        <v>800</v>
      </c>
    </row>
    <row r="73" spans="1:12" x14ac:dyDescent="0.3">
      <c r="A73" t="s">
        <v>77</v>
      </c>
      <c r="B73">
        <v>10</v>
      </c>
      <c r="C73">
        <v>168</v>
      </c>
      <c r="D73">
        <v>168</v>
      </c>
      <c r="E73">
        <v>168</v>
      </c>
      <c r="F73">
        <v>600</v>
      </c>
    </row>
    <row r="74" spans="1:12" x14ac:dyDescent="0.3">
      <c r="A74" t="s">
        <v>78</v>
      </c>
      <c r="B74">
        <v>10</v>
      </c>
      <c r="C74">
        <v>393.6</v>
      </c>
      <c r="D74">
        <v>393.6</v>
      </c>
      <c r="E74">
        <v>538.37495926765905</v>
      </c>
      <c r="F74">
        <v>800</v>
      </c>
    </row>
    <row r="75" spans="1:12" x14ac:dyDescent="0.3">
      <c r="A75" t="s">
        <v>79</v>
      </c>
      <c r="B75">
        <v>10</v>
      </c>
      <c r="C75">
        <v>0</v>
      </c>
      <c r="D75">
        <v>928.66740815978301</v>
      </c>
      <c r="E75">
        <v>2300</v>
      </c>
      <c r="F75">
        <v>2300</v>
      </c>
    </row>
    <row r="76" spans="1:12" x14ac:dyDescent="0.3">
      <c r="A76" t="s">
        <v>80</v>
      </c>
      <c r="B76">
        <v>1</v>
      </c>
      <c r="C76">
        <v>52</v>
      </c>
      <c r="D76">
        <v>52</v>
      </c>
      <c r="E76">
        <v>52</v>
      </c>
      <c r="F76">
        <v>1208.7504589008099</v>
      </c>
    </row>
    <row r="77" spans="1:12" x14ac:dyDescent="0.3">
      <c r="A77" t="s">
        <v>81</v>
      </c>
      <c r="B77">
        <v>2</v>
      </c>
      <c r="C77">
        <v>0</v>
      </c>
      <c r="D77">
        <v>0</v>
      </c>
      <c r="E77">
        <v>10.6455441979583</v>
      </c>
      <c r="F77">
        <v>258.73114578705599</v>
      </c>
    </row>
    <row r="78" spans="1:12" x14ac:dyDescent="0.3">
      <c r="A78" t="s">
        <v>82</v>
      </c>
      <c r="B78">
        <v>3</v>
      </c>
      <c r="C78">
        <v>200</v>
      </c>
      <c r="D78">
        <v>200</v>
      </c>
      <c r="E78">
        <v>553.44039040454504</v>
      </c>
      <c r="F78">
        <v>7485.6586567300001</v>
      </c>
    </row>
    <row r="79" spans="1:12" x14ac:dyDescent="0.3">
      <c r="A79" t="s">
        <v>83</v>
      </c>
      <c r="B79">
        <v>4</v>
      </c>
      <c r="C79">
        <v>0</v>
      </c>
      <c r="D79">
        <v>0</v>
      </c>
      <c r="E79">
        <v>0</v>
      </c>
      <c r="F79">
        <v>4297.7041226557903</v>
      </c>
    </row>
    <row r="80" spans="1:12" x14ac:dyDescent="0.3">
      <c r="A80" t="s">
        <v>84</v>
      </c>
      <c r="B80">
        <v>5</v>
      </c>
      <c r="C80">
        <v>0</v>
      </c>
      <c r="D80">
        <v>0</v>
      </c>
      <c r="E80">
        <v>0</v>
      </c>
      <c r="F80">
        <v>0</v>
      </c>
    </row>
    <row r="81" spans="1:12" x14ac:dyDescent="0.3">
      <c r="A81" t="s">
        <v>85</v>
      </c>
      <c r="B81">
        <v>6</v>
      </c>
      <c r="C81">
        <v>50</v>
      </c>
      <c r="D81">
        <v>50</v>
      </c>
      <c r="E81">
        <v>447.59372893173202</v>
      </c>
      <c r="F81">
        <v>1875.75190979986</v>
      </c>
    </row>
    <row r="82" spans="1:12" x14ac:dyDescent="0.3">
      <c r="A82" t="s">
        <v>86</v>
      </c>
      <c r="B82">
        <v>7</v>
      </c>
      <c r="C82">
        <v>310.32</v>
      </c>
      <c r="D82">
        <v>310.32</v>
      </c>
      <c r="E82">
        <v>310.32</v>
      </c>
      <c r="F82">
        <v>310.32</v>
      </c>
    </row>
    <row r="83" spans="1:12" x14ac:dyDescent="0.3">
      <c r="A83" t="s">
        <v>87</v>
      </c>
      <c r="B83">
        <v>8</v>
      </c>
      <c r="C83">
        <v>580.4</v>
      </c>
      <c r="D83">
        <v>580.4</v>
      </c>
      <c r="E83">
        <v>580.4</v>
      </c>
      <c r="F83">
        <v>1192.8639382098399</v>
      </c>
    </row>
    <row r="84" spans="1:12" x14ac:dyDescent="0.3">
      <c r="A84" t="s">
        <v>88</v>
      </c>
      <c r="B84">
        <v>9</v>
      </c>
      <c r="C84">
        <v>512.42999999999995</v>
      </c>
      <c r="D84">
        <v>512.42999999999995</v>
      </c>
      <c r="E84">
        <v>512.42999999999995</v>
      </c>
      <c r="F84">
        <v>3097.0861701745598</v>
      </c>
    </row>
    <row r="85" spans="1:12" x14ac:dyDescent="0.3">
      <c r="A85" t="s">
        <v>89</v>
      </c>
      <c r="B85">
        <v>10</v>
      </c>
      <c r="C85">
        <v>0</v>
      </c>
      <c r="D85">
        <v>0</v>
      </c>
      <c r="E85">
        <v>0</v>
      </c>
      <c r="F85">
        <v>0</v>
      </c>
    </row>
    <row r="86" spans="1:12" x14ac:dyDescent="0.3">
      <c r="A86" t="s">
        <v>90</v>
      </c>
      <c r="B86">
        <v>1</v>
      </c>
      <c r="C86">
        <v>0</v>
      </c>
      <c r="D86">
        <v>0</v>
      </c>
      <c r="E86">
        <v>0</v>
      </c>
      <c r="F86">
        <v>2708.1765880307898</v>
      </c>
    </row>
    <row r="87" spans="1:12" x14ac:dyDescent="0.3">
      <c r="A87" t="s">
        <v>91</v>
      </c>
      <c r="B87">
        <v>2</v>
      </c>
      <c r="C87">
        <v>0</v>
      </c>
      <c r="D87">
        <v>0</v>
      </c>
      <c r="E87">
        <v>0</v>
      </c>
      <c r="F87">
        <v>0</v>
      </c>
      <c r="H87" t="s">
        <v>120</v>
      </c>
    </row>
    <row r="88" spans="1:12" x14ac:dyDescent="0.3">
      <c r="A88" t="s">
        <v>92</v>
      </c>
      <c r="B88">
        <v>3</v>
      </c>
      <c r="C88">
        <v>570</v>
      </c>
      <c r="D88">
        <v>570</v>
      </c>
      <c r="E88">
        <v>1713.7515272134699</v>
      </c>
      <c r="F88">
        <v>2000</v>
      </c>
      <c r="H88" t="s">
        <v>106</v>
      </c>
      <c r="I88" t="s">
        <v>107</v>
      </c>
      <c r="J88" t="s">
        <v>108</v>
      </c>
      <c r="K88" t="s">
        <v>109</v>
      </c>
      <c r="L88" t="s">
        <v>110</v>
      </c>
    </row>
    <row r="89" spans="1:12" x14ac:dyDescent="0.3">
      <c r="A89" t="s">
        <v>93</v>
      </c>
      <c r="B89">
        <v>4</v>
      </c>
      <c r="C89">
        <v>0</v>
      </c>
      <c r="D89">
        <v>0</v>
      </c>
      <c r="E89">
        <v>577.76731589165502</v>
      </c>
      <c r="F89">
        <v>2250</v>
      </c>
      <c r="H89">
        <f>SUM(F76:F78)</f>
        <v>8953.140261417866</v>
      </c>
      <c r="I89">
        <f>SUM(F79:F82)</f>
        <v>6483.7760324556502</v>
      </c>
      <c r="J89">
        <f>F83</f>
        <v>1192.8639382098399</v>
      </c>
      <c r="K89">
        <f>F84</f>
        <v>3097.0861701745598</v>
      </c>
      <c r="L89">
        <f>F85</f>
        <v>0</v>
      </c>
    </row>
    <row r="90" spans="1:12" x14ac:dyDescent="0.3">
      <c r="A90" t="s">
        <v>94</v>
      </c>
      <c r="B90">
        <v>5</v>
      </c>
      <c r="C90">
        <v>0</v>
      </c>
      <c r="D90">
        <v>0</v>
      </c>
      <c r="E90">
        <v>842.647606750161</v>
      </c>
      <c r="F90">
        <v>1213.61435017651</v>
      </c>
    </row>
    <row r="91" spans="1:12" x14ac:dyDescent="0.3">
      <c r="A91" t="s">
        <v>95</v>
      </c>
      <c r="B91">
        <v>6</v>
      </c>
      <c r="C91">
        <v>0</v>
      </c>
      <c r="D91">
        <v>0</v>
      </c>
      <c r="E91">
        <v>0</v>
      </c>
      <c r="F91">
        <v>0</v>
      </c>
    </row>
    <row r="92" spans="1:12" x14ac:dyDescent="0.3">
      <c r="A92" t="s">
        <v>96</v>
      </c>
      <c r="B92">
        <v>7</v>
      </c>
      <c r="C92">
        <v>250</v>
      </c>
      <c r="D92">
        <v>371.60636955186197</v>
      </c>
      <c r="E92">
        <v>685.221065046028</v>
      </c>
      <c r="F92">
        <v>685.221065046028</v>
      </c>
    </row>
    <row r="93" spans="1:12" x14ac:dyDescent="0.3">
      <c r="A93" t="s">
        <v>97</v>
      </c>
      <c r="B93">
        <v>8</v>
      </c>
      <c r="C93">
        <v>0</v>
      </c>
      <c r="D93">
        <v>0</v>
      </c>
      <c r="E93">
        <v>0</v>
      </c>
      <c r="F93">
        <v>534.14373252956204</v>
      </c>
    </row>
    <row r="94" spans="1:12" x14ac:dyDescent="0.3">
      <c r="A94" t="s">
        <v>98</v>
      </c>
      <c r="B94">
        <v>9</v>
      </c>
      <c r="C94">
        <v>0</v>
      </c>
      <c r="D94">
        <v>0</v>
      </c>
      <c r="E94">
        <v>900</v>
      </c>
      <c r="F94">
        <v>900</v>
      </c>
    </row>
    <row r="95" spans="1:12" x14ac:dyDescent="0.3">
      <c r="A95" t="s">
        <v>99</v>
      </c>
      <c r="B95">
        <v>10</v>
      </c>
      <c r="C95">
        <v>0</v>
      </c>
      <c r="D95">
        <v>0</v>
      </c>
      <c r="E95">
        <v>0</v>
      </c>
      <c r="F95">
        <v>0</v>
      </c>
    </row>
    <row r="96" spans="1:12" x14ac:dyDescent="0.3">
      <c r="A96" t="s">
        <v>100</v>
      </c>
      <c r="B96">
        <v>1</v>
      </c>
      <c r="C96">
        <v>0</v>
      </c>
      <c r="D96">
        <v>0</v>
      </c>
      <c r="E96">
        <v>250</v>
      </c>
      <c r="F96">
        <v>250</v>
      </c>
    </row>
    <row r="97" spans="1:12" x14ac:dyDescent="0.3">
      <c r="A97" t="s">
        <v>101</v>
      </c>
      <c r="B97">
        <v>7</v>
      </c>
      <c r="C97">
        <v>0</v>
      </c>
      <c r="D97">
        <v>0</v>
      </c>
      <c r="E97">
        <v>2040</v>
      </c>
      <c r="F97">
        <v>2040</v>
      </c>
    </row>
    <row r="98" spans="1:12" x14ac:dyDescent="0.3">
      <c r="A98" t="s">
        <v>102</v>
      </c>
      <c r="B98">
        <v>10</v>
      </c>
      <c r="C98">
        <v>0</v>
      </c>
      <c r="D98">
        <v>0</v>
      </c>
      <c r="E98">
        <v>2750</v>
      </c>
      <c r="F98">
        <v>2750</v>
      </c>
      <c r="H98" t="s">
        <v>116</v>
      </c>
    </row>
    <row r="99" spans="1:12" x14ac:dyDescent="0.3">
      <c r="A99" t="s">
        <v>103</v>
      </c>
      <c r="B99" t="s">
        <v>104</v>
      </c>
      <c r="C99">
        <v>62224.57531539</v>
      </c>
      <c r="D99">
        <v>95326.439211227902</v>
      </c>
      <c r="E99">
        <v>143560.65642009201</v>
      </c>
      <c r="F99">
        <v>210921.56327889499</v>
      </c>
      <c r="H99" t="s">
        <v>106</v>
      </c>
      <c r="I99" t="s">
        <v>107</v>
      </c>
      <c r="J99" t="s">
        <v>108</v>
      </c>
      <c r="K99" t="s">
        <v>109</v>
      </c>
      <c r="L99" t="s">
        <v>110</v>
      </c>
    </row>
    <row r="100" spans="1:12" x14ac:dyDescent="0.3">
      <c r="H100">
        <f>SUM(F86:F88)+F96</f>
        <v>4958.1765880307903</v>
      </c>
      <c r="I100">
        <f>SUM(F89:F92,F97)</f>
        <v>6188.8354152225384</v>
      </c>
      <c r="J100">
        <f>F93</f>
        <v>534.14373252956204</v>
      </c>
      <c r="K100">
        <f>F94</f>
        <v>900</v>
      </c>
      <c r="L100">
        <f>F95+F98</f>
        <v>2750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capacities_multi_stage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Oliverio</cp:lastModifiedBy>
  <dcterms:created xsi:type="dcterms:W3CDTF">2024-08-20T23:07:32Z</dcterms:created>
  <dcterms:modified xsi:type="dcterms:W3CDTF">2024-08-20T23:09:49Z</dcterms:modified>
</cp:coreProperties>
</file>