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lob\Downloads\"/>
    </mc:Choice>
  </mc:AlternateContent>
  <xr:revisionPtr revIDLastSave="0" documentId="13_ncr:1_{39173B93-2A6F-4F08-800D-F4A6B154C0A5}" xr6:coauthVersionLast="47" xr6:coauthVersionMax="47" xr10:uidLastSave="{00000000-0000-0000-0000-000000000000}"/>
  <bookViews>
    <workbookView xWindow="-108" yWindow="-108" windowWidth="23256" windowHeight="13176" xr2:uid="{15F5E92F-FE06-4CBE-89F4-327B2859B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7" i="1"/>
  <c r="G35" i="1"/>
  <c r="G33" i="1"/>
  <c r="G31" i="1"/>
  <c r="G29" i="1"/>
  <c r="F40" i="1"/>
  <c r="F38" i="1"/>
  <c r="F39" i="1"/>
  <c r="F37" i="1"/>
  <c r="F35" i="1"/>
  <c r="F33" i="1"/>
  <c r="F31" i="1"/>
  <c r="F29" i="1"/>
  <c r="F28" i="1"/>
  <c r="G45" i="1"/>
  <c r="F45" i="1"/>
  <c r="F44" i="1"/>
  <c r="G43" i="1"/>
  <c r="F43" i="1"/>
  <c r="F36" i="1"/>
  <c r="F34" i="1"/>
  <c r="F32" i="1"/>
  <c r="F30" i="1"/>
  <c r="G27" i="1"/>
  <c r="F27" i="1"/>
  <c r="G9" i="1"/>
  <c r="G7" i="1"/>
  <c r="G5" i="1"/>
  <c r="G3" i="1"/>
  <c r="F4" i="1"/>
  <c r="F6" i="1"/>
  <c r="F8" i="1"/>
  <c r="F10" i="1"/>
  <c r="F12" i="1"/>
  <c r="F14" i="1"/>
  <c r="F16" i="1"/>
  <c r="F20" i="1"/>
  <c r="F3" i="1"/>
  <c r="F5" i="1"/>
  <c r="F19" i="1"/>
  <c r="F21" i="1"/>
  <c r="F15" i="1"/>
  <c r="G15" i="1"/>
  <c r="F13" i="1"/>
  <c r="G13" i="1"/>
  <c r="F7" i="1"/>
  <c r="F11" i="1"/>
  <c r="F9" i="1"/>
  <c r="G21" i="1"/>
  <c r="G19" i="1"/>
  <c r="G11" i="1"/>
  <c r="G46" i="1" l="1"/>
  <c r="F46" i="1"/>
  <c r="G22" i="1"/>
  <c r="F22" i="1"/>
</calcChain>
</file>

<file path=xl/sharedStrings.xml><?xml version="1.0" encoding="utf-8"?>
<sst xmlns="http://schemas.openxmlformats.org/spreadsheetml/2006/main" count="188" uniqueCount="23">
  <si>
    <t>Layers</t>
  </si>
  <si>
    <t>Parameters</t>
  </si>
  <si>
    <t>MACs</t>
  </si>
  <si>
    <t>Output Size</t>
  </si>
  <si>
    <t>Conv2D</t>
  </si>
  <si>
    <t>BatchNorm</t>
  </si>
  <si>
    <t>MaxPooling</t>
  </si>
  <si>
    <t>Dense</t>
  </si>
  <si>
    <t>Input</t>
  </si>
  <si>
    <t>Kernel</t>
  </si>
  <si>
    <t>Stride</t>
  </si>
  <si>
    <t>Filters</t>
  </si>
  <si>
    <t>Flatten</t>
  </si>
  <si>
    <t>32x32x3</t>
  </si>
  <si>
    <t>16x16x32</t>
  </si>
  <si>
    <t>8x8x64</t>
  </si>
  <si>
    <t>4x4x128</t>
  </si>
  <si>
    <t>1x1x128</t>
  </si>
  <si>
    <t>N/A</t>
  </si>
  <si>
    <t>TOTAL</t>
  </si>
  <si>
    <t>Model 1</t>
  </si>
  <si>
    <t>Model 2</t>
  </si>
  <si>
    <t>Separable Conv2D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</si>
</sst>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C21D-B89F-4DC5-BB61-9FD910E71D6A}">
  <dimension ref="A1:H46"/>
  <sheetViews>
    <sheetView tabSelected="1" topLeftCell="A19" workbookViewId="0">
      <selection activeCell="J43" sqref="J43"/>
    </sheetView>
  </sheetViews>
  <sheetFormatPr defaultRowHeight="14.4" x14ac:dyDescent="0.3"/>
  <cols>
    <col min="1" max="1" width="15.77734375" bestFit="1" customWidth="1"/>
    <col min="2" max="2" width="8.77734375" bestFit="1" customWidth="1"/>
    <col min="3" max="3" width="6.44140625" bestFit="1" customWidth="1"/>
    <col min="4" max="4" width="9.109375" customWidth="1"/>
    <col min="5" max="5" width="6.109375" bestFit="1" customWidth="1"/>
    <col min="6" max="6" width="11.109375" bestFit="1" customWidth="1"/>
    <col min="7" max="7" width="9" bestFit="1" customWidth="1"/>
    <col min="8" max="9" width="11" bestFit="1" customWidth="1"/>
  </cols>
  <sheetData>
    <row r="1" spans="1:8" x14ac:dyDescent="0.3">
      <c r="A1" s="7" t="s">
        <v>20</v>
      </c>
    </row>
    <row r="2" spans="1:8" x14ac:dyDescent="0.3">
      <c r="A2" s="1" t="s">
        <v>0</v>
      </c>
      <c r="B2" s="1" t="s">
        <v>8</v>
      </c>
      <c r="C2" s="1" t="s">
        <v>11</v>
      </c>
      <c r="D2" s="1" t="s">
        <v>9</v>
      </c>
      <c r="E2" s="1" t="s">
        <v>10</v>
      </c>
      <c r="F2" s="1" t="s">
        <v>1</v>
      </c>
      <c r="G2" s="1" t="s">
        <v>2</v>
      </c>
      <c r="H2" s="1" t="s">
        <v>3</v>
      </c>
    </row>
    <row r="3" spans="1:8" x14ac:dyDescent="0.3">
      <c r="A3" s="1" t="s">
        <v>4</v>
      </c>
      <c r="B3" s="2" t="s">
        <v>13</v>
      </c>
      <c r="C3" s="2">
        <v>32</v>
      </c>
      <c r="D3" s="2">
        <v>3</v>
      </c>
      <c r="E3" s="2">
        <v>2</v>
      </c>
      <c r="F3" s="1">
        <f>((D3*D3*3)+1)*C3</f>
        <v>896</v>
      </c>
      <c r="G3" s="2">
        <f>(16*16*32*3*32*32)</f>
        <v>25165824</v>
      </c>
      <c r="H3" s="2" t="s">
        <v>14</v>
      </c>
    </row>
    <row r="4" spans="1:8" x14ac:dyDescent="0.3">
      <c r="A4" s="1" t="s">
        <v>5</v>
      </c>
      <c r="B4" s="2" t="s">
        <v>14</v>
      </c>
      <c r="C4" s="2" t="s">
        <v>18</v>
      </c>
      <c r="D4" s="2" t="s">
        <v>18</v>
      </c>
      <c r="E4" s="2" t="s">
        <v>18</v>
      </c>
      <c r="F4" s="2">
        <f>C3*4</f>
        <v>128</v>
      </c>
      <c r="G4" s="2">
        <v>0</v>
      </c>
      <c r="H4" s="2" t="s">
        <v>14</v>
      </c>
    </row>
    <row r="5" spans="1:8" x14ac:dyDescent="0.3">
      <c r="A5" s="1" t="s">
        <v>4</v>
      </c>
      <c r="B5" s="2" t="s">
        <v>14</v>
      </c>
      <c r="C5" s="2">
        <v>64</v>
      </c>
      <c r="D5" s="2">
        <v>3</v>
      </c>
      <c r="E5" s="2">
        <v>2</v>
      </c>
      <c r="F5" s="2">
        <f>((D5*D5*C3)+1)*C5</f>
        <v>18496</v>
      </c>
      <c r="G5" s="2">
        <f>(16*16*32)*(8*8*64)</f>
        <v>33554432</v>
      </c>
      <c r="H5" s="2" t="s">
        <v>15</v>
      </c>
    </row>
    <row r="6" spans="1:8" x14ac:dyDescent="0.3">
      <c r="A6" s="1" t="s">
        <v>5</v>
      </c>
      <c r="B6" s="2" t="s">
        <v>15</v>
      </c>
      <c r="C6" s="2" t="s">
        <v>18</v>
      </c>
      <c r="D6" s="2" t="s">
        <v>18</v>
      </c>
      <c r="E6" s="2" t="s">
        <v>18</v>
      </c>
      <c r="F6" s="2">
        <f>C5*4</f>
        <v>256</v>
      </c>
      <c r="G6" s="2">
        <v>0</v>
      </c>
      <c r="H6" s="2" t="s">
        <v>15</v>
      </c>
    </row>
    <row r="7" spans="1:8" x14ac:dyDescent="0.3">
      <c r="A7" s="1" t="s">
        <v>4</v>
      </c>
      <c r="B7" s="2" t="s">
        <v>15</v>
      </c>
      <c r="C7" s="2">
        <v>128</v>
      </c>
      <c r="D7" s="2">
        <v>3</v>
      </c>
      <c r="E7" s="2">
        <v>2</v>
      </c>
      <c r="F7" s="2">
        <f>((D7*D7*C5)+1)*C7</f>
        <v>73856</v>
      </c>
      <c r="G7" s="2">
        <f>8*8*64*4*4*128</f>
        <v>8388608</v>
      </c>
      <c r="H7" s="2" t="s">
        <v>16</v>
      </c>
    </row>
    <row r="8" spans="1:8" x14ac:dyDescent="0.3">
      <c r="A8" s="1" t="s">
        <v>5</v>
      </c>
      <c r="B8" s="2" t="s">
        <v>16</v>
      </c>
      <c r="C8" s="2" t="s">
        <v>18</v>
      </c>
      <c r="D8" s="2" t="s">
        <v>18</v>
      </c>
      <c r="E8" s="2" t="s">
        <v>18</v>
      </c>
      <c r="F8" s="2">
        <f>C7*4</f>
        <v>512</v>
      </c>
      <c r="G8" s="2">
        <v>0</v>
      </c>
      <c r="H8" s="2" t="s">
        <v>16</v>
      </c>
    </row>
    <row r="9" spans="1:8" x14ac:dyDescent="0.3">
      <c r="A9" s="1" t="s">
        <v>4</v>
      </c>
      <c r="B9" s="2" t="s">
        <v>16</v>
      </c>
      <c r="C9" s="2">
        <v>128</v>
      </c>
      <c r="D9" s="2">
        <v>3</v>
      </c>
      <c r="E9" s="2">
        <v>1</v>
      </c>
      <c r="F9" s="2">
        <f>((D9*D9*C7)+1)*C9</f>
        <v>147584</v>
      </c>
      <c r="G9" s="2">
        <f>4*4*128*4*4*128</f>
        <v>4194304</v>
      </c>
      <c r="H9" s="2" t="s">
        <v>16</v>
      </c>
    </row>
    <row r="10" spans="1:8" x14ac:dyDescent="0.3">
      <c r="A10" s="1" t="s">
        <v>5</v>
      </c>
      <c r="B10" s="2" t="s">
        <v>16</v>
      </c>
      <c r="C10" s="2" t="s">
        <v>18</v>
      </c>
      <c r="D10" s="2" t="s">
        <v>18</v>
      </c>
      <c r="E10" s="2" t="s">
        <v>18</v>
      </c>
      <c r="F10" s="2">
        <f>C9*4</f>
        <v>512</v>
      </c>
      <c r="G10" s="2">
        <v>0</v>
      </c>
      <c r="H10" s="2" t="s">
        <v>16</v>
      </c>
    </row>
    <row r="11" spans="1:8" x14ac:dyDescent="0.3">
      <c r="A11" s="1" t="s">
        <v>4</v>
      </c>
      <c r="B11" s="2" t="s">
        <v>16</v>
      </c>
      <c r="C11" s="2">
        <v>128</v>
      </c>
      <c r="D11" s="2">
        <v>3</v>
      </c>
      <c r="E11" s="2">
        <v>1</v>
      </c>
      <c r="F11" s="2">
        <f>((D11*D11*C9)+1)*C11</f>
        <v>147584</v>
      </c>
      <c r="G11" s="2">
        <f>4*4*128*4*4*128</f>
        <v>4194304</v>
      </c>
      <c r="H11" s="2" t="s">
        <v>16</v>
      </c>
    </row>
    <row r="12" spans="1:8" x14ac:dyDescent="0.3">
      <c r="A12" s="1" t="s">
        <v>5</v>
      </c>
      <c r="B12" s="2" t="s">
        <v>16</v>
      </c>
      <c r="C12" s="2" t="s">
        <v>18</v>
      </c>
      <c r="D12" s="2" t="s">
        <v>18</v>
      </c>
      <c r="E12" s="2" t="s">
        <v>18</v>
      </c>
      <c r="F12" s="2">
        <f>C11*4</f>
        <v>512</v>
      </c>
      <c r="G12" s="2">
        <v>0</v>
      </c>
      <c r="H12" s="2" t="s">
        <v>16</v>
      </c>
    </row>
    <row r="13" spans="1:8" x14ac:dyDescent="0.3">
      <c r="A13" s="1" t="s">
        <v>4</v>
      </c>
      <c r="B13" s="2" t="s">
        <v>16</v>
      </c>
      <c r="C13" s="2">
        <v>128</v>
      </c>
      <c r="D13" s="2">
        <v>3</v>
      </c>
      <c r="E13" s="2">
        <v>1</v>
      </c>
      <c r="F13" s="2">
        <f>((D13*D13*C11)+1)*C13</f>
        <v>147584</v>
      </c>
      <c r="G13" s="2">
        <f>4*4*128*4*4*128</f>
        <v>4194304</v>
      </c>
      <c r="H13" s="2" t="s">
        <v>16</v>
      </c>
    </row>
    <row r="14" spans="1:8" x14ac:dyDescent="0.3">
      <c r="A14" s="1" t="s">
        <v>5</v>
      </c>
      <c r="B14" s="2" t="s">
        <v>16</v>
      </c>
      <c r="C14" s="2" t="s">
        <v>18</v>
      </c>
      <c r="D14" s="2" t="s">
        <v>18</v>
      </c>
      <c r="E14" s="2" t="s">
        <v>18</v>
      </c>
      <c r="F14" s="2">
        <f>C13*4</f>
        <v>512</v>
      </c>
      <c r="G14" s="2">
        <v>0</v>
      </c>
      <c r="H14" s="2" t="s">
        <v>16</v>
      </c>
    </row>
    <row r="15" spans="1:8" x14ac:dyDescent="0.3">
      <c r="A15" s="1" t="s">
        <v>4</v>
      </c>
      <c r="B15" s="2" t="s">
        <v>16</v>
      </c>
      <c r="C15" s="2">
        <v>128</v>
      </c>
      <c r="D15" s="2">
        <v>3</v>
      </c>
      <c r="E15" s="2">
        <v>1</v>
      </c>
      <c r="F15" s="2">
        <f>((D15*D15*C13)+1)*C15</f>
        <v>147584</v>
      </c>
      <c r="G15" s="2">
        <f>4*4*128*4*4*128</f>
        <v>4194304</v>
      </c>
      <c r="H15" s="2" t="s">
        <v>16</v>
      </c>
    </row>
    <row r="16" spans="1:8" x14ac:dyDescent="0.3">
      <c r="A16" s="1" t="s">
        <v>5</v>
      </c>
      <c r="B16" s="2" t="s">
        <v>16</v>
      </c>
      <c r="C16" s="2" t="s">
        <v>18</v>
      </c>
      <c r="D16" s="2" t="s">
        <v>18</v>
      </c>
      <c r="E16" s="2" t="s">
        <v>18</v>
      </c>
      <c r="F16" s="2">
        <f>C15*4</f>
        <v>512</v>
      </c>
      <c r="G16" s="2">
        <v>0</v>
      </c>
      <c r="H16" s="2" t="s">
        <v>16</v>
      </c>
    </row>
    <row r="17" spans="1:8" x14ac:dyDescent="0.3">
      <c r="A17" s="1" t="s">
        <v>6</v>
      </c>
      <c r="B17" s="2" t="s">
        <v>16</v>
      </c>
      <c r="C17" s="2" t="s">
        <v>18</v>
      </c>
      <c r="D17" s="2">
        <v>4</v>
      </c>
      <c r="E17" s="2">
        <v>4</v>
      </c>
      <c r="F17" s="2">
        <v>0</v>
      </c>
      <c r="G17" s="2">
        <v>0</v>
      </c>
      <c r="H17" s="2" t="s">
        <v>17</v>
      </c>
    </row>
    <row r="18" spans="1:8" x14ac:dyDescent="0.3">
      <c r="A18" s="1" t="s">
        <v>12</v>
      </c>
      <c r="B18" s="2" t="s">
        <v>17</v>
      </c>
      <c r="C18" s="2" t="s">
        <v>18</v>
      </c>
      <c r="D18" s="2" t="s">
        <v>18</v>
      </c>
      <c r="E18" s="2" t="s">
        <v>18</v>
      </c>
      <c r="F18" s="2">
        <v>0</v>
      </c>
      <c r="G18" s="2">
        <v>0</v>
      </c>
      <c r="H18" s="2">
        <v>128</v>
      </c>
    </row>
    <row r="19" spans="1:8" x14ac:dyDescent="0.3">
      <c r="A19" s="1" t="s">
        <v>7</v>
      </c>
      <c r="B19" s="2">
        <v>128</v>
      </c>
      <c r="C19" s="2" t="s">
        <v>18</v>
      </c>
      <c r="D19" s="2" t="s">
        <v>18</v>
      </c>
      <c r="E19" s="2" t="s">
        <v>18</v>
      </c>
      <c r="F19" s="2">
        <f>(128*128)+128</f>
        <v>16512</v>
      </c>
      <c r="G19" s="2">
        <f>128*128</f>
        <v>16384</v>
      </c>
      <c r="H19" s="2">
        <v>128</v>
      </c>
    </row>
    <row r="20" spans="1:8" x14ac:dyDescent="0.3">
      <c r="A20" s="1" t="s">
        <v>5</v>
      </c>
      <c r="B20" s="2">
        <v>128</v>
      </c>
      <c r="C20" s="2" t="s">
        <v>18</v>
      </c>
      <c r="D20" s="2" t="s">
        <v>18</v>
      </c>
      <c r="E20" s="2" t="s">
        <v>18</v>
      </c>
      <c r="F20" s="2">
        <f>B19*4</f>
        <v>512</v>
      </c>
      <c r="G20" s="2">
        <v>0</v>
      </c>
      <c r="H20" s="2">
        <v>128</v>
      </c>
    </row>
    <row r="21" spans="1:8" ht="15" thickBot="1" x14ac:dyDescent="0.35">
      <c r="A21" s="3" t="s">
        <v>7</v>
      </c>
      <c r="B21" s="4">
        <v>128</v>
      </c>
      <c r="C21" s="4" t="s">
        <v>18</v>
      </c>
      <c r="D21" s="4" t="s">
        <v>18</v>
      </c>
      <c r="E21" s="4" t="s">
        <v>18</v>
      </c>
      <c r="F21" s="4">
        <f>(128*10)+10</f>
        <v>1290</v>
      </c>
      <c r="G21" s="4">
        <f>128*10</f>
        <v>1280</v>
      </c>
      <c r="H21" s="4">
        <v>10</v>
      </c>
    </row>
    <row r="22" spans="1:8" ht="15" thickBot="1" x14ac:dyDescent="0.35">
      <c r="A22" s="8" t="s">
        <v>19</v>
      </c>
      <c r="B22" s="9"/>
      <c r="C22" s="9"/>
      <c r="D22" s="9"/>
      <c r="E22" s="10"/>
      <c r="F22" s="5">
        <f>SUM(F3:F21)</f>
        <v>704842</v>
      </c>
      <c r="G22" s="5">
        <f>SUM(G3:G21)</f>
        <v>83903744</v>
      </c>
      <c r="H22" s="6"/>
    </row>
    <row r="25" spans="1:8" x14ac:dyDescent="0.3">
      <c r="A25" s="7" t="s">
        <v>21</v>
      </c>
    </row>
    <row r="26" spans="1:8" x14ac:dyDescent="0.3">
      <c r="A26" s="1" t="s">
        <v>0</v>
      </c>
      <c r="B26" s="1" t="s">
        <v>8</v>
      </c>
      <c r="C26" s="1" t="s">
        <v>11</v>
      </c>
      <c r="D26" s="1" t="s">
        <v>9</v>
      </c>
      <c r="E26" s="1" t="s">
        <v>10</v>
      </c>
      <c r="F26" s="1" t="s">
        <v>1</v>
      </c>
      <c r="G26" s="1" t="s">
        <v>2</v>
      </c>
      <c r="H26" s="1" t="s">
        <v>3</v>
      </c>
    </row>
    <row r="27" spans="1:8" x14ac:dyDescent="0.3">
      <c r="A27" s="1" t="s">
        <v>4</v>
      </c>
      <c r="B27" s="2" t="s">
        <v>13</v>
      </c>
      <c r="C27" s="2">
        <v>32</v>
      </c>
      <c r="D27" s="2">
        <v>3</v>
      </c>
      <c r="E27" s="2">
        <v>2</v>
      </c>
      <c r="F27" s="1">
        <f>((D27*D27*3)+1)*C27</f>
        <v>896</v>
      </c>
      <c r="G27" s="2">
        <f>(16*16*32*3*32*32)</f>
        <v>25165824</v>
      </c>
      <c r="H27" s="2" t="s">
        <v>14</v>
      </c>
    </row>
    <row r="28" spans="1:8" x14ac:dyDescent="0.3">
      <c r="A28" s="1" t="s">
        <v>5</v>
      </c>
      <c r="B28" s="2" t="s">
        <v>14</v>
      </c>
      <c r="C28" s="2" t="s">
        <v>18</v>
      </c>
      <c r="D28" s="2" t="s">
        <v>18</v>
      </c>
      <c r="E28" s="2" t="s">
        <v>18</v>
      </c>
      <c r="F28" s="2">
        <f>C27*4</f>
        <v>128</v>
      </c>
      <c r="G28" s="2">
        <v>0</v>
      </c>
      <c r="H28" s="2" t="s">
        <v>14</v>
      </c>
    </row>
    <row r="29" spans="1:8" x14ac:dyDescent="0.3">
      <c r="A29" s="1" t="s">
        <v>22</v>
      </c>
      <c r="B29" s="2" t="s">
        <v>14</v>
      </c>
      <c r="C29" s="2">
        <v>64</v>
      </c>
      <c r="D29" s="2">
        <v>3</v>
      </c>
      <c r="E29" s="2">
        <v>2</v>
      </c>
      <c r="F29" s="2">
        <f>D29*D29*32 + C29 + 32*C29</f>
        <v>2400</v>
      </c>
      <c r="G29" s="2">
        <f>16*16*32*C29</f>
        <v>524288</v>
      </c>
      <c r="H29" s="2" t="s">
        <v>15</v>
      </c>
    </row>
    <row r="30" spans="1:8" x14ac:dyDescent="0.3">
      <c r="A30" s="1" t="s">
        <v>5</v>
      </c>
      <c r="B30" s="2" t="s">
        <v>15</v>
      </c>
      <c r="C30" s="2" t="s">
        <v>18</v>
      </c>
      <c r="D30" s="2" t="s">
        <v>18</v>
      </c>
      <c r="E30" s="2" t="s">
        <v>18</v>
      </c>
      <c r="F30" s="2">
        <f>C29*4</f>
        <v>256</v>
      </c>
      <c r="G30" s="2">
        <v>0</v>
      </c>
      <c r="H30" s="2" t="s">
        <v>15</v>
      </c>
    </row>
    <row r="31" spans="1:8" x14ac:dyDescent="0.3">
      <c r="A31" s="1" t="s">
        <v>22</v>
      </c>
      <c r="B31" s="2" t="s">
        <v>15</v>
      </c>
      <c r="C31" s="2">
        <v>128</v>
      </c>
      <c r="D31" s="2">
        <v>3</v>
      </c>
      <c r="E31" s="2">
        <v>2</v>
      </c>
      <c r="F31" s="2">
        <f>D31*D31*64 + C31 + 64*C31</f>
        <v>8896</v>
      </c>
      <c r="G31" s="2">
        <f>8*8*64*C31</f>
        <v>524288</v>
      </c>
      <c r="H31" s="2" t="s">
        <v>16</v>
      </c>
    </row>
    <row r="32" spans="1:8" x14ac:dyDescent="0.3">
      <c r="A32" s="1" t="s">
        <v>5</v>
      </c>
      <c r="B32" s="2" t="s">
        <v>16</v>
      </c>
      <c r="C32" s="2" t="s">
        <v>18</v>
      </c>
      <c r="D32" s="2" t="s">
        <v>18</v>
      </c>
      <c r="E32" s="2" t="s">
        <v>18</v>
      </c>
      <c r="F32" s="2">
        <f>C31*4</f>
        <v>512</v>
      </c>
      <c r="G32" s="2">
        <v>0</v>
      </c>
      <c r="H32" s="2" t="s">
        <v>16</v>
      </c>
    </row>
    <row r="33" spans="1:8" x14ac:dyDescent="0.3">
      <c r="A33" s="1" t="s">
        <v>22</v>
      </c>
      <c r="B33" s="2" t="s">
        <v>16</v>
      </c>
      <c r="C33" s="2">
        <v>128</v>
      </c>
      <c r="D33" s="2">
        <v>3</v>
      </c>
      <c r="E33" s="2">
        <v>1</v>
      </c>
      <c r="F33" s="2">
        <f>D33*D33*128 + C33 + 128*C33</f>
        <v>17664</v>
      </c>
      <c r="G33" s="2">
        <f>4*4*128*C33</f>
        <v>262144</v>
      </c>
      <c r="H33" s="2" t="s">
        <v>16</v>
      </c>
    </row>
    <row r="34" spans="1:8" x14ac:dyDescent="0.3">
      <c r="A34" s="1" t="s">
        <v>5</v>
      </c>
      <c r="B34" s="2" t="s">
        <v>16</v>
      </c>
      <c r="C34" s="2" t="s">
        <v>18</v>
      </c>
      <c r="D34" s="2" t="s">
        <v>18</v>
      </c>
      <c r="E34" s="2" t="s">
        <v>18</v>
      </c>
      <c r="F34" s="2">
        <f>C33*4</f>
        <v>512</v>
      </c>
      <c r="G34" s="2">
        <v>0</v>
      </c>
      <c r="H34" s="2" t="s">
        <v>16</v>
      </c>
    </row>
    <row r="35" spans="1:8" x14ac:dyDescent="0.3">
      <c r="A35" s="1" t="s">
        <v>22</v>
      </c>
      <c r="B35" s="2" t="s">
        <v>16</v>
      </c>
      <c r="C35" s="2">
        <v>128</v>
      </c>
      <c r="D35" s="2">
        <v>3</v>
      </c>
      <c r="E35" s="2">
        <v>1</v>
      </c>
      <c r="F35" s="2">
        <f>D33*D33*128 + C33 + 128*C33</f>
        <v>17664</v>
      </c>
      <c r="G35" s="2">
        <f>4*4*128*C35</f>
        <v>262144</v>
      </c>
      <c r="H35" s="2" t="s">
        <v>16</v>
      </c>
    </row>
    <row r="36" spans="1:8" x14ac:dyDescent="0.3">
      <c r="A36" s="1" t="s">
        <v>5</v>
      </c>
      <c r="B36" s="2" t="s">
        <v>16</v>
      </c>
      <c r="C36" s="2" t="s">
        <v>18</v>
      </c>
      <c r="D36" s="2" t="s">
        <v>18</v>
      </c>
      <c r="E36" s="2" t="s">
        <v>18</v>
      </c>
      <c r="F36" s="2">
        <f>C35*4</f>
        <v>512</v>
      </c>
      <c r="G36" s="2">
        <v>0</v>
      </c>
      <c r="H36" s="2" t="s">
        <v>16</v>
      </c>
    </row>
    <row r="37" spans="1:8" x14ac:dyDescent="0.3">
      <c r="A37" s="1" t="s">
        <v>22</v>
      </c>
      <c r="B37" s="2" t="s">
        <v>16</v>
      </c>
      <c r="C37" s="2">
        <v>128</v>
      </c>
      <c r="D37" s="2">
        <v>3</v>
      </c>
      <c r="E37" s="2">
        <v>1</v>
      </c>
      <c r="F37" s="2">
        <f>D33*D33*128 + C33 + 128*C33</f>
        <v>17664</v>
      </c>
      <c r="G37" s="2">
        <f>4*4*128*C37</f>
        <v>262144</v>
      </c>
      <c r="H37" s="2" t="s">
        <v>16</v>
      </c>
    </row>
    <row r="38" spans="1:8" x14ac:dyDescent="0.3">
      <c r="A38" s="1" t="s">
        <v>5</v>
      </c>
      <c r="B38" s="2" t="s">
        <v>16</v>
      </c>
      <c r="C38" s="2" t="s">
        <v>18</v>
      </c>
      <c r="D38" s="2" t="s">
        <v>18</v>
      </c>
      <c r="E38" s="2" t="s">
        <v>18</v>
      </c>
      <c r="F38" s="2">
        <f>C37*4</f>
        <v>512</v>
      </c>
      <c r="G38" s="2">
        <v>0</v>
      </c>
      <c r="H38" s="2" t="s">
        <v>16</v>
      </c>
    </row>
    <row r="39" spans="1:8" x14ac:dyDescent="0.3">
      <c r="A39" s="1" t="s">
        <v>22</v>
      </c>
      <c r="B39" s="2" t="s">
        <v>16</v>
      </c>
      <c r="C39" s="2">
        <v>128</v>
      </c>
      <c r="D39" s="2">
        <v>3</v>
      </c>
      <c r="E39" s="2">
        <v>1</v>
      </c>
      <c r="F39" s="2">
        <f>D33*D33*128 + C33 + 128*C33</f>
        <v>17664</v>
      </c>
      <c r="G39" s="2">
        <f>4*4*128*C39</f>
        <v>262144</v>
      </c>
      <c r="H39" s="2" t="s">
        <v>16</v>
      </c>
    </row>
    <row r="40" spans="1:8" x14ac:dyDescent="0.3">
      <c r="A40" s="1" t="s">
        <v>5</v>
      </c>
      <c r="B40" s="2" t="s">
        <v>16</v>
      </c>
      <c r="C40" s="2" t="s">
        <v>18</v>
      </c>
      <c r="D40" s="2" t="s">
        <v>18</v>
      </c>
      <c r="E40" s="2" t="s">
        <v>18</v>
      </c>
      <c r="F40" s="2">
        <f>C39*4</f>
        <v>512</v>
      </c>
      <c r="G40" s="2">
        <v>0</v>
      </c>
      <c r="H40" s="2" t="s">
        <v>16</v>
      </c>
    </row>
    <row r="41" spans="1:8" x14ac:dyDescent="0.3">
      <c r="A41" s="1" t="s">
        <v>6</v>
      </c>
      <c r="B41" s="2" t="s">
        <v>16</v>
      </c>
      <c r="C41" s="2" t="s">
        <v>18</v>
      </c>
      <c r="D41" s="2">
        <v>4</v>
      </c>
      <c r="E41" s="2">
        <v>4</v>
      </c>
      <c r="F41" s="2">
        <v>0</v>
      </c>
      <c r="G41" s="2">
        <v>0</v>
      </c>
      <c r="H41" s="2" t="s">
        <v>17</v>
      </c>
    </row>
    <row r="42" spans="1:8" x14ac:dyDescent="0.3">
      <c r="A42" s="1" t="s">
        <v>12</v>
      </c>
      <c r="B42" s="2" t="s">
        <v>17</v>
      </c>
      <c r="C42" s="2" t="s">
        <v>18</v>
      </c>
      <c r="D42" s="2" t="s">
        <v>18</v>
      </c>
      <c r="E42" s="2" t="s">
        <v>18</v>
      </c>
      <c r="F42" s="2">
        <v>0</v>
      </c>
      <c r="G42" s="2">
        <v>0</v>
      </c>
      <c r="H42" s="2">
        <v>128</v>
      </c>
    </row>
    <row r="43" spans="1:8" x14ac:dyDescent="0.3">
      <c r="A43" s="1" t="s">
        <v>7</v>
      </c>
      <c r="B43" s="2">
        <v>128</v>
      </c>
      <c r="C43" s="2" t="s">
        <v>18</v>
      </c>
      <c r="D43" s="2" t="s">
        <v>18</v>
      </c>
      <c r="E43" s="2" t="s">
        <v>18</v>
      </c>
      <c r="F43" s="2">
        <f>(128*128)+128</f>
        <v>16512</v>
      </c>
      <c r="G43" s="2">
        <f>128*128</f>
        <v>16384</v>
      </c>
      <c r="H43" s="2">
        <v>128</v>
      </c>
    </row>
    <row r="44" spans="1:8" x14ac:dyDescent="0.3">
      <c r="A44" s="1" t="s">
        <v>5</v>
      </c>
      <c r="B44" s="2">
        <v>128</v>
      </c>
      <c r="C44" s="2" t="s">
        <v>18</v>
      </c>
      <c r="D44" s="2" t="s">
        <v>18</v>
      </c>
      <c r="E44" s="2" t="s">
        <v>18</v>
      </c>
      <c r="F44" s="2">
        <f>B43*4</f>
        <v>512</v>
      </c>
      <c r="G44" s="2">
        <v>0</v>
      </c>
      <c r="H44" s="2">
        <v>128</v>
      </c>
    </row>
    <row r="45" spans="1:8" ht="15" thickBot="1" x14ac:dyDescent="0.35">
      <c r="A45" s="3" t="s">
        <v>7</v>
      </c>
      <c r="B45" s="4">
        <v>128</v>
      </c>
      <c r="C45" s="4" t="s">
        <v>18</v>
      </c>
      <c r="D45" s="4" t="s">
        <v>18</v>
      </c>
      <c r="E45" s="4" t="s">
        <v>18</v>
      </c>
      <c r="F45" s="4">
        <f>(128*10)+10</f>
        <v>1290</v>
      </c>
      <c r="G45" s="4">
        <f>128*10</f>
        <v>1280</v>
      </c>
      <c r="H45" s="4">
        <v>10</v>
      </c>
    </row>
    <row r="46" spans="1:8" ht="15" thickBot="1" x14ac:dyDescent="0.35">
      <c r="A46" s="8" t="s">
        <v>19</v>
      </c>
      <c r="B46" s="9"/>
      <c r="C46" s="9"/>
      <c r="D46" s="9"/>
      <c r="E46" s="10"/>
      <c r="F46" s="5">
        <f>SUM(F27:F45)</f>
        <v>104106</v>
      </c>
      <c r="G46" s="5">
        <f>SUM(G27:G45)</f>
        <v>27280640</v>
      </c>
      <c r="H46" s="6"/>
    </row>
  </sheetData>
  <mergeCells count="2">
    <mergeCell ref="A22:E22"/>
    <mergeCell ref="A46:E4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28b9b4-4396-4d7f-8b39-2e82d97ffe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7AC580F03CF4C950CEC26A93ACCEF" ma:contentTypeVersion="7" ma:contentTypeDescription="Create a new document." ma:contentTypeScope="" ma:versionID="262ceb8d4baa8ff4009d0f3c09574145">
  <xsd:schema xmlns:xsd="http://www.w3.org/2001/XMLSchema" xmlns:xs="http://www.w3.org/2001/XMLSchema" xmlns:p="http://schemas.microsoft.com/office/2006/metadata/properties" xmlns:ns3="e628b9b4-4396-4d7f-8b39-2e82d97ffe59" targetNamespace="http://schemas.microsoft.com/office/2006/metadata/properties" ma:root="true" ma:fieldsID="f1f2101940bcc8713dfacb66d5e2d61d" ns3:_="">
    <xsd:import namespace="e628b9b4-4396-4d7f-8b39-2e82d97ffe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8b9b4-4396-4d7f-8b39-2e82d97ffe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8CDF27-9434-459D-8C05-0751833ABC67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e628b9b4-4396-4d7f-8b39-2e82d97ffe5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B61D087-9819-4680-8017-BC4DFFF43B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7A455A-93BA-4E39-A981-0E883410D1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28b9b4-4396-4d7f-8b39-2e82d97ff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Cowan</dc:creator>
  <cp:lastModifiedBy>Lauren Bourque</cp:lastModifiedBy>
  <dcterms:created xsi:type="dcterms:W3CDTF">2024-02-03T05:18:31Z</dcterms:created>
  <dcterms:modified xsi:type="dcterms:W3CDTF">2024-02-10T02:36:34Z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0x01010051C7AC580F03CF4C950CEC26A93ACCEF</vt:lpwstr>
  </property>
</Properties>
</file>