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igosh\OneDrive\Рабочий стол\Учёба\materials\4 курс 2 семестр\Экономика\"/>
    </mc:Choice>
  </mc:AlternateContent>
  <xr:revisionPtr revIDLastSave="0" documentId="13_ncr:1_{6A8A1C28-B0AF-4C8E-8A86-C95133C8444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" l="1"/>
  <c r="F23" i="1" s="1"/>
  <c r="F25" i="1" s="1"/>
  <c r="F40" i="1"/>
  <c r="F20" i="1"/>
  <c r="F10" i="1"/>
  <c r="I37" i="1"/>
  <c r="I44" i="1" s="1"/>
  <c r="F37" i="1"/>
  <c r="F44" i="1" s="1"/>
  <c r="I36" i="1"/>
  <c r="I43" i="1" s="1"/>
  <c r="F36" i="1"/>
  <c r="I35" i="1"/>
  <c r="F35" i="1"/>
  <c r="F42" i="1" s="1"/>
  <c r="F21" i="1"/>
  <c r="F24" i="1" s="1"/>
  <c r="F12" i="1"/>
  <c r="F11" i="1"/>
  <c r="I38" i="1" l="1"/>
  <c r="F46" i="1" s="1"/>
  <c r="F50" i="1" s="1"/>
  <c r="F38" i="1"/>
  <c r="F45" i="1" s="1"/>
  <c r="I42" i="1"/>
  <c r="F47" i="1" s="1"/>
  <c r="F51" i="1"/>
  <c r="F43" i="1"/>
  <c r="F48" i="1" s="1"/>
  <c r="F49" i="1"/>
</calcChain>
</file>

<file path=xl/sharedStrings.xml><?xml version="1.0" encoding="utf-8"?>
<sst xmlns="http://schemas.openxmlformats.org/spreadsheetml/2006/main" count="77" uniqueCount="53">
  <si>
    <t>Практическая работа №10</t>
  </si>
  <si>
    <r>
      <rPr>
        <b/>
        <sz val="12"/>
        <rFont val="Times New Roman"/>
        <family val="1"/>
        <charset val="204"/>
      </rPr>
      <t>Цель работы:</t>
    </r>
    <r>
      <rPr>
        <sz val="12"/>
        <rFont val="Times New Roman"/>
        <family val="1"/>
        <charset val="204"/>
      </rPr>
      <t xml:space="preserve"> научиться определять прибыль и рентабельность организации.</t>
    </r>
  </si>
  <si>
    <t>Прибыль от реализации имущества</t>
  </si>
  <si>
    <t>Прибыль от внереализационных операций</t>
  </si>
  <si>
    <t>Убытки от содержания жилого фонда</t>
  </si>
  <si>
    <t>Ср</t>
  </si>
  <si>
    <t>Пр</t>
  </si>
  <si>
    <t>Р прод</t>
  </si>
  <si>
    <t>%</t>
  </si>
  <si>
    <t>Рентабельность продукции</t>
  </si>
  <si>
    <t>17, 65%</t>
  </si>
  <si>
    <t>Балансовая прибыль</t>
  </si>
  <si>
    <t>Плановая выручка-</t>
  </si>
  <si>
    <t>Фактическая выручка-</t>
  </si>
  <si>
    <t>Плановая себестоимость-</t>
  </si>
  <si>
    <t xml:space="preserve">себестоимость снизилась </t>
  </si>
  <si>
    <t>Пп​</t>
  </si>
  <si>
    <t>Фактическая себестоимость</t>
  </si>
  <si>
    <t>Пф</t>
  </si>
  <si>
    <t>Рп​</t>
  </si>
  <si>
    <t>8,7 %</t>
  </si>
  <si>
    <t>Рф</t>
  </si>
  <si>
    <t>Бизнес является высокорентабельным, так как рентабельность выросла с 8,7 % до 27,6 %</t>
  </si>
  <si>
    <t>Вид изделия</t>
  </si>
  <si>
    <t>Базисный год</t>
  </si>
  <si>
    <t>Плановый год</t>
  </si>
  <si>
    <t>А</t>
  </si>
  <si>
    <t>Б</t>
  </si>
  <si>
    <t>В</t>
  </si>
  <si>
    <t>базисный</t>
  </si>
  <si>
    <t>плановый</t>
  </si>
  <si>
    <t>Па</t>
  </si>
  <si>
    <t>Пб</t>
  </si>
  <si>
    <t>Пв</t>
  </si>
  <si>
    <t xml:space="preserve">П </t>
  </si>
  <si>
    <t>Темп прироста</t>
  </si>
  <si>
    <t xml:space="preserve">Ра </t>
  </si>
  <si>
    <t xml:space="preserve">Рб </t>
  </si>
  <si>
    <t xml:space="preserve">Рв </t>
  </si>
  <si>
    <t>Р (базисный)</t>
  </si>
  <si>
    <t>Р (плановый)</t>
  </si>
  <si>
    <t>Ра</t>
  </si>
  <si>
    <t>Рб</t>
  </si>
  <si>
    <t>Рв</t>
  </si>
  <si>
    <t>Р</t>
  </si>
  <si>
    <t>Общая рентабельность выросла на</t>
  </si>
  <si>
    <t>Выручка</t>
  </si>
  <si>
    <t>Затраты</t>
  </si>
  <si>
    <t>руб</t>
  </si>
  <si>
    <t>Цена без НДС за изделие</t>
  </si>
  <si>
    <t>Себестоимость изделия</t>
  </si>
  <si>
    <t>Годовой объем</t>
  </si>
  <si>
    <t>Вывод: cамый рентабельный продукт - B с показателем рентабельности 12,9%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</si>
</sst>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[$₽-419]_-;\-* #,##0.00\ [$₽-419]_-;_-* &quot;-&quot;??\ [$₽-419]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2"/>
      <color rgb="FF404040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4" fillId="0" borderId="0" xfId="0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quotePrefix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2" fontId="5" fillId="0" borderId="0" xfId="1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</cellXfs>
  <cellStyles count="2">
    <cellStyle name="Обычный" xfId="0" builtinId="0"/>
    <cellStyle name="Обычный 2" xfId="1" xr:uid="{A26A3A27-4CE0-4733-9D79-DE026F2787D0}"/>
  </cellStyles>
  <dxfs count="0"/>
  <tableStyles count="1" defaultTableStyle="TableStyleMedium2" defaultPivotStyle="PivotStyleLight16">
    <tableStyle name="Invisible" pivot="0" table="0" count="0" xr9:uid="{13141ECD-23E9-420F-9DD1-18D9245E4A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28222</xdr:colOff>
      <xdr:row>2</xdr:row>
      <xdr:rowOff>294535</xdr:rowOff>
    </xdr:from>
    <xdr:to>
      <xdr:col>13</xdr:col>
      <xdr:colOff>949600</xdr:colOff>
      <xdr:row>14</xdr:row>
      <xdr:rowOff>156682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90508312-D7F5-4E92-87B4-BD9FB069C7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5778" y="943646"/>
          <a:ext cx="8047489" cy="2388036"/>
        </a:xfrm>
        <a:prstGeom prst="rect">
          <a:avLst/>
        </a:prstGeom>
      </xdr:spPr>
    </xdr:pic>
    <xdr:clientData/>
  </xdr:twoCellAnchor>
  <xdr:twoCellAnchor editAs="oneCell">
    <xdr:from>
      <xdr:col>7</xdr:col>
      <xdr:colOff>691444</xdr:colOff>
      <xdr:row>16</xdr:row>
      <xdr:rowOff>8557</xdr:rowOff>
    </xdr:from>
    <xdr:to>
      <xdr:col>14</xdr:col>
      <xdr:colOff>176714</xdr:colOff>
      <xdr:row>25</xdr:row>
      <xdr:rowOff>36929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505F9E0-1604-470B-80C8-2F4C8EFC8E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859000" y="3550446"/>
          <a:ext cx="7839047" cy="1679372"/>
        </a:xfrm>
        <a:prstGeom prst="rect">
          <a:avLst/>
        </a:prstGeom>
      </xdr:spPr>
    </xdr:pic>
    <xdr:clientData/>
  </xdr:twoCellAnchor>
  <xdr:twoCellAnchor editAs="oneCell">
    <xdr:from>
      <xdr:col>11</xdr:col>
      <xdr:colOff>141111</xdr:colOff>
      <xdr:row>25</xdr:row>
      <xdr:rowOff>147213</xdr:rowOff>
    </xdr:from>
    <xdr:to>
      <xdr:col>20</xdr:col>
      <xdr:colOff>61229</xdr:colOff>
      <xdr:row>59</xdr:row>
      <xdr:rowOff>134847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B74E706-30A4-41A7-BEEE-ACF5358B23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556111" y="5340102"/>
          <a:ext cx="7751785" cy="62247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2</xdr:col>
      <xdr:colOff>833198</xdr:colOff>
      <xdr:row>60</xdr:row>
      <xdr:rowOff>28223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A416FF21-2B79-A6BD-F607-8A7BB12E9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649111"/>
          <a:ext cx="7705309" cy="109925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8"/>
  <sheetViews>
    <sheetView tabSelected="1" topLeftCell="C24" zoomScale="65" workbookViewId="0"/>
  </sheetViews>
  <sheetFormatPr defaultColWidth="8.90625" defaultRowHeight="14.4" customHeight="1" x14ac:dyDescent="0.35"/>
  <cols>
    <col min="1" max="1" width="57.90625" style="6" customWidth="1"/>
    <col min="2" max="2" width="40.453125" style="6" customWidth="1"/>
    <col min="3" max="3" width="12.08984375" style="6" bestFit="1" customWidth="1"/>
    <col min="4" max="4" width="8.1796875" style="6" customWidth="1"/>
    <col min="5" max="5" width="44.08984375" style="6" customWidth="1"/>
    <col min="6" max="6" width="23.81640625" style="6" customWidth="1"/>
    <col min="7" max="7" width="16.1796875" style="6" customWidth="1"/>
    <col min="8" max="8" width="17.453125" style="6" customWidth="1"/>
    <col min="9" max="9" width="18.453125" style="6" customWidth="1"/>
    <col min="10" max="10" width="13" style="6" customWidth="1"/>
    <col min="11" max="11" width="12.08984375" style="6" customWidth="1"/>
    <col min="12" max="12" width="32.36328125" style="6" customWidth="1"/>
    <col min="13" max="13" width="8.90625" style="6"/>
    <col min="14" max="14" width="17.6328125" style="6" customWidth="1"/>
    <col min="15" max="16384" width="8.90625" style="6"/>
  </cols>
  <sheetData>
    <row r="1" spans="1:11" ht="25.75" customHeight="1" x14ac:dyDescent="0.35">
      <c r="A1" s="12" t="s">
        <v>0</v>
      </c>
      <c r="B1" s="1"/>
    </row>
    <row r="2" spans="1:11" ht="25.25" customHeight="1" x14ac:dyDescent="0.35">
      <c r="A2" s="25" t="s">
        <v>1</v>
      </c>
      <c r="B2" s="25"/>
    </row>
    <row r="3" spans="1:11" ht="23.4" customHeight="1" x14ac:dyDescent="0.35">
      <c r="C3" s="12"/>
      <c r="D3" s="12"/>
      <c r="H3" s="12"/>
      <c r="I3" s="12"/>
      <c r="J3" s="12"/>
      <c r="K3" s="12"/>
    </row>
    <row r="4" spans="1:11" ht="23.4" customHeight="1" x14ac:dyDescent="0.35"/>
    <row r="5" spans="1:11" ht="22" customHeight="1" x14ac:dyDescent="0.35">
      <c r="E5" s="16" t="s">
        <v>46</v>
      </c>
      <c r="F5" s="16">
        <v>800000</v>
      </c>
      <c r="G5" s="6" t="s">
        <v>48</v>
      </c>
    </row>
    <row r="6" spans="1:11" ht="14.4" customHeight="1" x14ac:dyDescent="0.35">
      <c r="E6" s="16" t="s">
        <v>47</v>
      </c>
      <c r="F6" s="16">
        <v>680000</v>
      </c>
      <c r="G6" s="6" t="s">
        <v>48</v>
      </c>
    </row>
    <row r="7" spans="1:11" ht="14.4" customHeight="1" x14ac:dyDescent="0.35">
      <c r="E7" s="16" t="s">
        <v>2</v>
      </c>
      <c r="F7" s="16">
        <v>15000</v>
      </c>
      <c r="G7" s="6" t="s">
        <v>48</v>
      </c>
    </row>
    <row r="8" spans="1:11" ht="14.4" customHeight="1" x14ac:dyDescent="0.35">
      <c r="E8" s="16" t="s">
        <v>3</v>
      </c>
      <c r="F8" s="16">
        <v>14000</v>
      </c>
      <c r="G8" s="6" t="s">
        <v>48</v>
      </c>
    </row>
    <row r="9" spans="1:11" ht="14.4" customHeight="1" x14ac:dyDescent="0.35">
      <c r="E9" s="16" t="s">
        <v>4</v>
      </c>
      <c r="F9" s="16">
        <v>45000</v>
      </c>
      <c r="G9" s="6" t="s">
        <v>48</v>
      </c>
    </row>
    <row r="10" spans="1:11" ht="14.4" customHeight="1" x14ac:dyDescent="0.35">
      <c r="E10" s="13" t="s">
        <v>5</v>
      </c>
      <c r="F10" s="16">
        <f>(F5+F7+F8)-(F6+F9)</f>
        <v>104000</v>
      </c>
      <c r="G10" s="6" t="s">
        <v>48</v>
      </c>
    </row>
    <row r="11" spans="1:11" ht="14.4" customHeight="1" x14ac:dyDescent="0.35">
      <c r="E11" s="13" t="s">
        <v>6</v>
      </c>
      <c r="F11" s="16">
        <f>F5-F6</f>
        <v>120000</v>
      </c>
      <c r="G11" s="6" t="s">
        <v>48</v>
      </c>
    </row>
    <row r="12" spans="1:11" ht="14.4" customHeight="1" x14ac:dyDescent="0.35">
      <c r="E12" s="13" t="s">
        <v>7</v>
      </c>
      <c r="F12" s="16">
        <f>(F5-F6)/F6*100</f>
        <v>17.647058823529413</v>
      </c>
      <c r="G12" s="6" t="s">
        <v>8</v>
      </c>
    </row>
    <row r="13" spans="1:11" ht="14.4" customHeight="1" x14ac:dyDescent="0.35">
      <c r="E13" s="20" t="s">
        <v>9</v>
      </c>
      <c r="F13" s="20" t="s">
        <v>10</v>
      </c>
    </row>
    <row r="14" spans="1:11" ht="14.4" customHeight="1" x14ac:dyDescent="0.35">
      <c r="E14" s="20" t="s">
        <v>11</v>
      </c>
      <c r="F14" s="20">
        <v>104000</v>
      </c>
    </row>
    <row r="17" spans="1:14" ht="14.4" customHeight="1" x14ac:dyDescent="0.35">
      <c r="E17" s="13" t="s">
        <v>12</v>
      </c>
      <c r="F17" s="13">
        <v>25000000</v>
      </c>
      <c r="G17" s="6" t="s">
        <v>48</v>
      </c>
      <c r="N17" s="5"/>
    </row>
    <row r="18" spans="1:14" ht="14.4" customHeight="1" x14ac:dyDescent="0.35">
      <c r="E18" s="13" t="s">
        <v>13</v>
      </c>
      <c r="F18" s="13">
        <v>27000000</v>
      </c>
      <c r="G18" s="6" t="s">
        <v>48</v>
      </c>
      <c r="N18" s="5"/>
    </row>
    <row r="19" spans="1:14" ht="14.4" customHeight="1" x14ac:dyDescent="0.35">
      <c r="E19" s="13" t="s">
        <v>14</v>
      </c>
      <c r="F19" s="13">
        <v>23000000</v>
      </c>
      <c r="G19" s="6" t="s">
        <v>48</v>
      </c>
    </row>
    <row r="20" spans="1:14" ht="14.4" customHeight="1" x14ac:dyDescent="0.35">
      <c r="E20" s="13" t="s">
        <v>15</v>
      </c>
      <c r="F20" s="17">
        <f>8/100</f>
        <v>0.08</v>
      </c>
    </row>
    <row r="21" spans="1:14" ht="14.4" customHeight="1" x14ac:dyDescent="0.35">
      <c r="E21" s="18" t="s">
        <v>16</v>
      </c>
      <c r="F21" s="16">
        <f>F17-F19</f>
        <v>2000000</v>
      </c>
      <c r="G21" s="6" t="s">
        <v>48</v>
      </c>
    </row>
    <row r="22" spans="1:14" ht="14.4" customHeight="1" x14ac:dyDescent="0.35">
      <c r="E22" s="16" t="s">
        <v>17</v>
      </c>
      <c r="F22" s="16">
        <f>F19*(1-F20)</f>
        <v>21160000</v>
      </c>
      <c r="G22" s="6" t="s">
        <v>48</v>
      </c>
    </row>
    <row r="23" spans="1:14" ht="14.4" customHeight="1" x14ac:dyDescent="0.35">
      <c r="E23" s="16" t="s">
        <v>18</v>
      </c>
      <c r="F23" s="16">
        <f>F18-F22</f>
        <v>5840000</v>
      </c>
      <c r="G23" s="6" t="s">
        <v>48</v>
      </c>
    </row>
    <row r="24" spans="1:14" ht="14.4" customHeight="1" x14ac:dyDescent="0.35">
      <c r="D24" s="12"/>
      <c r="E24" s="16" t="s">
        <v>19</v>
      </c>
      <c r="F24" s="16">
        <f>(F21/F19)*100</f>
        <v>8.695652173913043</v>
      </c>
      <c r="G24" s="6" t="s">
        <v>20</v>
      </c>
    </row>
    <row r="25" spans="1:14" ht="14.4" customHeight="1" x14ac:dyDescent="0.35">
      <c r="E25" s="22" t="s">
        <v>21</v>
      </c>
      <c r="F25" s="20">
        <f>(F23/F22)*100</f>
        <v>27.599243856332706</v>
      </c>
      <c r="K25" s="7"/>
      <c r="L25" s="8"/>
    </row>
    <row r="26" spans="1:14" ht="14.4" customHeight="1" x14ac:dyDescent="0.35">
      <c r="E26" s="1" t="s">
        <v>22</v>
      </c>
      <c r="L26" s="8"/>
      <c r="M26" s="5"/>
      <c r="N26" s="5"/>
    </row>
    <row r="27" spans="1:14" ht="14.4" customHeight="1" x14ac:dyDescent="0.35">
      <c r="L27" s="5"/>
      <c r="M27" s="5"/>
      <c r="N27" s="5"/>
    </row>
    <row r="28" spans="1:14" ht="14.4" customHeight="1" x14ac:dyDescent="0.35">
      <c r="E28" s="30" t="s">
        <v>23</v>
      </c>
      <c r="F28" s="28" t="s">
        <v>49</v>
      </c>
      <c r="G28" s="29"/>
      <c r="H28" s="28" t="s">
        <v>50</v>
      </c>
      <c r="I28" s="29"/>
      <c r="J28" s="28" t="s">
        <v>51</v>
      </c>
      <c r="K28" s="29"/>
      <c r="L28" s="5"/>
      <c r="M28" s="5"/>
      <c r="N28" s="5"/>
    </row>
    <row r="29" spans="1:14" ht="14.4" customHeight="1" x14ac:dyDescent="0.35">
      <c r="A29" s="2"/>
      <c r="E29" s="31"/>
      <c r="F29" s="23" t="s">
        <v>24</v>
      </c>
      <c r="G29" s="23" t="s">
        <v>25</v>
      </c>
      <c r="H29" s="23" t="s">
        <v>24</v>
      </c>
      <c r="I29" s="23" t="s">
        <v>25</v>
      </c>
      <c r="J29" s="23" t="s">
        <v>24</v>
      </c>
      <c r="K29" s="23" t="s">
        <v>25</v>
      </c>
      <c r="L29" s="5"/>
      <c r="M29" s="5"/>
      <c r="N29" s="5"/>
    </row>
    <row r="30" spans="1:14" ht="14.4" customHeight="1" x14ac:dyDescent="0.35">
      <c r="A30" s="2"/>
      <c r="E30" s="13" t="s">
        <v>26</v>
      </c>
      <c r="F30" s="13">
        <v>200</v>
      </c>
      <c r="G30" s="13">
        <v>210</v>
      </c>
      <c r="H30" s="13">
        <v>180</v>
      </c>
      <c r="I30" s="13">
        <v>182</v>
      </c>
      <c r="J30" s="13">
        <v>1000</v>
      </c>
      <c r="K30" s="13">
        <v>1100</v>
      </c>
    </row>
    <row r="31" spans="1:14" ht="14.4" customHeight="1" x14ac:dyDescent="0.35">
      <c r="A31" s="2"/>
      <c r="E31" s="13" t="s">
        <v>27</v>
      </c>
      <c r="F31" s="13">
        <v>280</v>
      </c>
      <c r="G31" s="13">
        <v>300</v>
      </c>
      <c r="H31" s="13">
        <v>260</v>
      </c>
      <c r="I31" s="13">
        <v>265</v>
      </c>
      <c r="J31" s="13">
        <v>1600</v>
      </c>
      <c r="K31" s="13">
        <v>1800</v>
      </c>
    </row>
    <row r="32" spans="1:14" ht="14.4" customHeight="1" x14ac:dyDescent="0.35">
      <c r="A32" s="2"/>
      <c r="B32" s="10"/>
      <c r="C32" s="2"/>
      <c r="E32" s="13" t="s">
        <v>28</v>
      </c>
      <c r="F32" s="13">
        <v>350</v>
      </c>
      <c r="G32" s="13">
        <v>370</v>
      </c>
      <c r="H32" s="13">
        <v>310</v>
      </c>
      <c r="I32" s="13">
        <v>300</v>
      </c>
      <c r="J32" s="13">
        <v>2000</v>
      </c>
      <c r="K32" s="13">
        <v>2600</v>
      </c>
      <c r="L32" s="2"/>
      <c r="M32" s="2"/>
    </row>
    <row r="33" spans="1:13" ht="14.4" customHeight="1" x14ac:dyDescent="0.35">
      <c r="A33" s="2"/>
      <c r="B33" s="10"/>
      <c r="C33" s="2"/>
      <c r="D33" s="9"/>
      <c r="E33" s="11"/>
      <c r="F33" s="11"/>
      <c r="G33" s="11"/>
      <c r="H33" s="11"/>
      <c r="I33" s="11"/>
      <c r="J33" s="11"/>
      <c r="K33" s="11"/>
      <c r="L33" s="3"/>
      <c r="M33" s="2"/>
    </row>
    <row r="34" spans="1:13" ht="14.4" customHeight="1" x14ac:dyDescent="0.35">
      <c r="A34" s="2"/>
      <c r="B34" s="10"/>
      <c r="C34" s="2"/>
      <c r="E34" s="26" t="s">
        <v>29</v>
      </c>
      <c r="F34" s="27"/>
      <c r="G34" s="14"/>
      <c r="H34" s="26" t="s">
        <v>30</v>
      </c>
      <c r="I34" s="27"/>
      <c r="J34" s="11"/>
      <c r="K34" s="11"/>
      <c r="L34" s="2"/>
      <c r="M34" s="2"/>
    </row>
    <row r="35" spans="1:13" ht="14.4" customHeight="1" x14ac:dyDescent="0.35">
      <c r="A35" s="2"/>
      <c r="B35" s="3"/>
      <c r="C35" s="4"/>
      <c r="D35" s="3"/>
      <c r="E35" s="13" t="s">
        <v>31</v>
      </c>
      <c r="F35" s="13">
        <f>(F30-H30)*J30</f>
        <v>20000</v>
      </c>
      <c r="G35" s="11"/>
      <c r="H35" s="13" t="s">
        <v>31</v>
      </c>
      <c r="I35" s="16">
        <f>(G30-I30)*K30</f>
        <v>30800</v>
      </c>
      <c r="J35" s="11"/>
      <c r="K35" s="11"/>
      <c r="L35" s="2"/>
      <c r="M35" s="2"/>
    </row>
    <row r="36" spans="1:13" ht="14.4" customHeight="1" x14ac:dyDescent="0.35">
      <c r="B36" s="2"/>
      <c r="C36" s="2"/>
      <c r="D36" s="3"/>
      <c r="E36" s="13" t="s">
        <v>32</v>
      </c>
      <c r="F36" s="13">
        <f>(F31-H31)*J31</f>
        <v>32000</v>
      </c>
      <c r="G36" s="11"/>
      <c r="H36" s="13" t="s">
        <v>32</v>
      </c>
      <c r="I36" s="16">
        <f>(G31-I31)*K31</f>
        <v>63000</v>
      </c>
      <c r="J36" s="11"/>
      <c r="K36" s="11"/>
      <c r="L36" s="2"/>
      <c r="M36" s="2"/>
    </row>
    <row r="37" spans="1:13" ht="14.4" customHeight="1" x14ac:dyDescent="0.35">
      <c r="D37" s="2"/>
      <c r="E37" s="13" t="s">
        <v>33</v>
      </c>
      <c r="F37" s="13">
        <f>(F32-H32)*J32</f>
        <v>80000</v>
      </c>
      <c r="G37" s="11"/>
      <c r="H37" s="13" t="s">
        <v>33</v>
      </c>
      <c r="I37" s="16">
        <f>(G32-I32)*K32</f>
        <v>182000</v>
      </c>
      <c r="J37" s="11"/>
      <c r="K37" s="11"/>
      <c r="L37" s="2"/>
      <c r="M37" s="2"/>
    </row>
    <row r="38" spans="1:13" ht="14.4" customHeight="1" x14ac:dyDescent="0.35">
      <c r="D38" s="2"/>
      <c r="E38" s="13" t="s">
        <v>34</v>
      </c>
      <c r="F38" s="16">
        <f>SUM(F35:F37)</f>
        <v>132000</v>
      </c>
      <c r="G38" s="11"/>
      <c r="H38" s="13" t="s">
        <v>34</v>
      </c>
      <c r="I38" s="16">
        <f>SUM(I35:I37)</f>
        <v>275800</v>
      </c>
      <c r="J38" s="11"/>
      <c r="K38" s="11"/>
      <c r="L38" s="2"/>
      <c r="M38" s="2"/>
    </row>
    <row r="39" spans="1:13" ht="14.4" customHeight="1" x14ac:dyDescent="0.35">
      <c r="D39" s="2"/>
      <c r="L39" s="2"/>
      <c r="M39" s="2"/>
    </row>
    <row r="40" spans="1:13" ht="14.4" customHeight="1" x14ac:dyDescent="0.35">
      <c r="D40" s="2"/>
      <c r="E40" s="24" t="s">
        <v>35</v>
      </c>
      <c r="F40" s="21">
        <f>(I38-F38)/F38*100</f>
        <v>108.93939393939394</v>
      </c>
      <c r="G40" s="11" t="s">
        <v>8</v>
      </c>
      <c r="I40" s="15"/>
      <c r="L40" s="2"/>
      <c r="M40" s="2"/>
    </row>
    <row r="41" spans="1:13" ht="14.4" customHeight="1" x14ac:dyDescent="0.35">
      <c r="D41" s="2"/>
      <c r="I41" s="15"/>
      <c r="L41" s="2"/>
      <c r="M41" s="2"/>
    </row>
    <row r="42" spans="1:13" ht="14.4" customHeight="1" x14ac:dyDescent="0.35">
      <c r="E42" s="13" t="s">
        <v>36</v>
      </c>
      <c r="F42" s="16">
        <f>F35/(H30*J30)*100</f>
        <v>11.111111111111111</v>
      </c>
      <c r="G42" s="11"/>
      <c r="H42" s="13" t="s">
        <v>36</v>
      </c>
      <c r="I42" s="16">
        <f>I35/(I30*K30)*100</f>
        <v>15.384615384615385</v>
      </c>
      <c r="L42" s="2"/>
      <c r="M42" s="2"/>
    </row>
    <row r="43" spans="1:13" ht="14.4" customHeight="1" x14ac:dyDescent="0.35">
      <c r="E43" s="13" t="s">
        <v>37</v>
      </c>
      <c r="F43" s="16">
        <f>F36/(H31*J31)*100</f>
        <v>7.6923076923076925</v>
      </c>
      <c r="G43" s="11"/>
      <c r="H43" s="13" t="s">
        <v>37</v>
      </c>
      <c r="I43" s="16">
        <f>I36/(I31*K31)*100</f>
        <v>13.20754716981132</v>
      </c>
    </row>
    <row r="44" spans="1:13" ht="14.4" customHeight="1" x14ac:dyDescent="0.35">
      <c r="E44" s="13" t="s">
        <v>38</v>
      </c>
      <c r="F44" s="16">
        <f>F37/(H32*J32)*100</f>
        <v>12.903225806451612</v>
      </c>
      <c r="G44" s="11"/>
      <c r="H44" s="13" t="s">
        <v>38</v>
      </c>
      <c r="I44" s="16">
        <f>I37/(I32*K32)*100</f>
        <v>23.333333333333332</v>
      </c>
    </row>
    <row r="45" spans="1:13" ht="14.4" customHeight="1" x14ac:dyDescent="0.35">
      <c r="E45" s="13" t="s">
        <v>39</v>
      </c>
      <c r="F45" s="16">
        <f>F38/(H30*J30+H31*J31+H32*J32)*100</f>
        <v>10.855263157894738</v>
      </c>
      <c r="I45" s="15"/>
    </row>
    <row r="46" spans="1:13" ht="14.4" customHeight="1" x14ac:dyDescent="0.35">
      <c r="E46" s="13" t="s">
        <v>40</v>
      </c>
      <c r="F46" s="16">
        <f>I38/(I30*K30+I31*K31+I32*K32)*100</f>
        <v>18.926708756519353</v>
      </c>
      <c r="I46" s="15"/>
    </row>
    <row r="47" spans="1:13" ht="14.4" customHeight="1" x14ac:dyDescent="0.35">
      <c r="E47" s="13" t="s">
        <v>41</v>
      </c>
      <c r="F47" s="16">
        <f>(I42-F42)/F42*100</f>
        <v>38.461538461538467</v>
      </c>
      <c r="I47" s="15"/>
    </row>
    <row r="48" spans="1:13" ht="14.4" customHeight="1" x14ac:dyDescent="0.35">
      <c r="E48" s="13" t="s">
        <v>42</v>
      </c>
      <c r="F48" s="16">
        <f>(I43-F43)/F43*100</f>
        <v>71.698113207547166</v>
      </c>
    </row>
    <row r="49" spans="1:15" ht="14.4" customHeight="1" x14ac:dyDescent="0.35">
      <c r="E49" s="13" t="s">
        <v>43</v>
      </c>
      <c r="F49" s="16">
        <f>(I44-F44)/F44*100</f>
        <v>80.833333333333329</v>
      </c>
    </row>
    <row r="50" spans="1:15" ht="14.4" customHeight="1" x14ac:dyDescent="0.35">
      <c r="D50" s="19"/>
      <c r="E50" s="13" t="s">
        <v>44</v>
      </c>
      <c r="F50" s="16">
        <f>(F46-F45)/F45*100</f>
        <v>74.355135211572204</v>
      </c>
    </row>
    <row r="51" spans="1:15" ht="14.4" customHeight="1" x14ac:dyDescent="0.35">
      <c r="A51" s="11"/>
      <c r="B51" s="5"/>
      <c r="C51" s="5"/>
      <c r="D51" s="5"/>
      <c r="E51" s="21" t="s">
        <v>45</v>
      </c>
      <c r="F51" s="21">
        <f>I44-F45</f>
        <v>12.478070175438594</v>
      </c>
      <c r="L51" s="2"/>
      <c r="M51" s="2"/>
      <c r="N51" s="2"/>
      <c r="O51" s="2"/>
    </row>
    <row r="52" spans="1:15" ht="14.4" customHeight="1" x14ac:dyDescent="0.35">
      <c r="A52" s="11"/>
      <c r="B52" s="12"/>
      <c r="C52" s="12"/>
      <c r="M52" s="2"/>
      <c r="N52" s="2"/>
      <c r="O52" s="2"/>
    </row>
    <row r="53" spans="1:15" ht="14.4" customHeight="1" x14ac:dyDescent="0.35">
      <c r="A53" s="11"/>
      <c r="E53" s="1" t="s">
        <v>52</v>
      </c>
      <c r="M53" s="2"/>
      <c r="N53" s="2"/>
      <c r="O53" s="2"/>
    </row>
    <row r="54" spans="1:15" ht="14.4" customHeight="1" x14ac:dyDescent="0.35">
      <c r="A54" s="11"/>
      <c r="B54" s="12"/>
      <c r="C54" s="12"/>
      <c r="M54" s="2"/>
      <c r="N54" s="2"/>
      <c r="O54" s="2"/>
    </row>
    <row r="55" spans="1:15" ht="14.4" customHeight="1" x14ac:dyDescent="0.35">
      <c r="A55" s="11"/>
      <c r="M55" s="2"/>
      <c r="N55" s="2"/>
      <c r="O55" s="2"/>
    </row>
    <row r="56" spans="1:15" ht="14.4" customHeight="1" x14ac:dyDescent="0.35">
      <c r="A56" s="11"/>
      <c r="F56" s="19"/>
    </row>
    <row r="57" spans="1:15" ht="14.4" customHeight="1" x14ac:dyDescent="0.35">
      <c r="A57" s="11"/>
    </row>
    <row r="58" spans="1:15" ht="14.4" customHeight="1" x14ac:dyDescent="0.35">
      <c r="A58" s="11"/>
    </row>
    <row r="59" spans="1:15" ht="14.4" customHeight="1" x14ac:dyDescent="0.35">
      <c r="A59" s="11"/>
    </row>
    <row r="60" spans="1:15" ht="14.4" customHeight="1" x14ac:dyDescent="0.35">
      <c r="A60" s="11"/>
    </row>
    <row r="87" spans="8:8" ht="14.4" customHeight="1" x14ac:dyDescent="0.35">
      <c r="H87" s="2"/>
    </row>
    <row r="88" spans="8:8" ht="14.4" customHeight="1" x14ac:dyDescent="0.35">
      <c r="H88" s="2"/>
    </row>
  </sheetData>
  <mergeCells count="7">
    <mergeCell ref="A2:B2"/>
    <mergeCell ref="H34:I34"/>
    <mergeCell ref="E34:F34"/>
    <mergeCell ref="J28:K28"/>
    <mergeCell ref="E28:E29"/>
    <mergeCell ref="F28:G28"/>
    <mergeCell ref="H28:I2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Ростислав Игошев</dc:creator>
  <cp:lastModifiedBy>Ростислав Игошев</cp:lastModifiedBy>
  <dcterms:created xsi:type="dcterms:W3CDTF">2015-06-05T18:19:34Z</dcterms:created>
  <dcterms:modified xsi:type="dcterms:W3CDTF">2025-04-08T09:39:45Z</dcterms:modified>
</cp:coreProperties>
</file>