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EL_computer\Desktop\R_version\"/>
    </mc:Choice>
  </mc:AlternateContent>
  <bookViews>
    <workbookView xWindow="480" yWindow="60" windowWidth="18195" windowHeight="1176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K13" i="1" l="1"/>
  <c r="J7" i="1"/>
  <c r="D22" i="1" s="1"/>
  <c r="J6" i="1"/>
  <c r="C3" i="1" s="1"/>
  <c r="F3" i="1" s="1"/>
  <c r="C28" i="1" l="1"/>
  <c r="F28" i="1" s="1"/>
  <c r="C2" i="1"/>
  <c r="F2" i="1" s="1"/>
  <c r="C27" i="1"/>
  <c r="C21" i="1"/>
  <c r="D14" i="1"/>
  <c r="G14" i="1" s="1"/>
  <c r="C8" i="1"/>
  <c r="F8" i="1" s="1"/>
  <c r="D2" i="1"/>
  <c r="G2" i="1" s="1"/>
  <c r="C15" i="1"/>
  <c r="F15" i="1" s="1"/>
  <c r="C9" i="1"/>
  <c r="F9" i="1" s="1"/>
  <c r="C33" i="1"/>
  <c r="F33" i="1" s="1"/>
  <c r="D26" i="1"/>
  <c r="C20" i="1"/>
  <c r="F20" i="1" s="1"/>
  <c r="C14" i="1"/>
  <c r="F14" i="1" s="1"/>
  <c r="C7" i="1"/>
  <c r="F7" i="1" s="1"/>
  <c r="C32" i="1"/>
  <c r="F32" i="1" s="1"/>
  <c r="C26" i="1"/>
  <c r="F26" i="1" s="1"/>
  <c r="C19" i="1"/>
  <c r="F19" i="1" s="1"/>
  <c r="C13" i="1"/>
  <c r="F13" i="1" s="1"/>
  <c r="D6" i="1"/>
  <c r="C31" i="1"/>
  <c r="F31" i="1" s="1"/>
  <c r="C25" i="1"/>
  <c r="F25" i="1" s="1"/>
  <c r="D18" i="1"/>
  <c r="G18" i="1" s="1"/>
  <c r="C12" i="1"/>
  <c r="F12" i="1" s="1"/>
  <c r="C6" i="1"/>
  <c r="F6" i="1" s="1"/>
  <c r="C22" i="1"/>
  <c r="F22" i="1" s="1"/>
  <c r="D30" i="1"/>
  <c r="G30" i="1" s="1"/>
  <c r="C24" i="1"/>
  <c r="F24" i="1" s="1"/>
  <c r="C18" i="1"/>
  <c r="F18" i="1" s="1"/>
  <c r="C11" i="1"/>
  <c r="F11" i="1" s="1"/>
  <c r="C5" i="1"/>
  <c r="F5" i="1" s="1"/>
  <c r="C30" i="1"/>
  <c r="F30" i="1" s="1"/>
  <c r="C23" i="1"/>
  <c r="F23" i="1" s="1"/>
  <c r="C17" i="1"/>
  <c r="F17" i="1" s="1"/>
  <c r="D10" i="1"/>
  <c r="G10" i="1" s="1"/>
  <c r="C4" i="1"/>
  <c r="F4" i="1" s="1"/>
  <c r="C29" i="1"/>
  <c r="C16" i="1"/>
  <c r="F16" i="1" s="1"/>
  <c r="C10" i="1"/>
  <c r="F10" i="1" s="1"/>
  <c r="G26" i="1"/>
  <c r="G22" i="1"/>
  <c r="E22" i="1"/>
  <c r="G6" i="1"/>
  <c r="D3" i="1"/>
  <c r="G3" i="1" s="1"/>
  <c r="D5" i="1"/>
  <c r="G5" i="1" s="1"/>
  <c r="D7" i="1"/>
  <c r="D9" i="1"/>
  <c r="G9" i="1" s="1"/>
  <c r="D11" i="1"/>
  <c r="D13" i="1"/>
  <c r="G13" i="1" s="1"/>
  <c r="D15" i="1"/>
  <c r="D17" i="1"/>
  <c r="G17" i="1" s="1"/>
  <c r="D19" i="1"/>
  <c r="G19" i="1" s="1"/>
  <c r="D21" i="1"/>
  <c r="G21" i="1" s="1"/>
  <c r="D23" i="1"/>
  <c r="D25" i="1"/>
  <c r="G25" i="1" s="1"/>
  <c r="D27" i="1"/>
  <c r="G27" i="1" s="1"/>
  <c r="D29" i="1"/>
  <c r="G29" i="1" s="1"/>
  <c r="D31" i="1"/>
  <c r="D33" i="1"/>
  <c r="G33" i="1" s="1"/>
  <c r="D32" i="1"/>
  <c r="G32" i="1" s="1"/>
  <c r="D24" i="1"/>
  <c r="G24" i="1" s="1"/>
  <c r="D16" i="1"/>
  <c r="G16" i="1" s="1"/>
  <c r="D8" i="1"/>
  <c r="G8" i="1" s="1"/>
  <c r="F27" i="1"/>
  <c r="F29" i="1"/>
  <c r="F21" i="1"/>
  <c r="D28" i="1"/>
  <c r="G28" i="1" s="1"/>
  <c r="D20" i="1"/>
  <c r="G20" i="1" s="1"/>
  <c r="D12" i="1"/>
  <c r="G12" i="1" s="1"/>
  <c r="D4" i="1"/>
  <c r="G4" i="1" s="1"/>
  <c r="E10" i="1" l="1"/>
  <c r="E18" i="1"/>
  <c r="E27" i="1"/>
  <c r="E9" i="1"/>
  <c r="E17" i="1"/>
  <c r="E25" i="1"/>
  <c r="E8" i="1"/>
  <c r="J9" i="1"/>
  <c r="E3" i="1"/>
  <c r="E19" i="1"/>
  <c r="E14" i="1"/>
  <c r="E32" i="1"/>
  <c r="E33" i="1"/>
  <c r="E30" i="1"/>
  <c r="E29" i="1"/>
  <c r="E4" i="1"/>
  <c r="E2" i="1"/>
  <c r="E16" i="1"/>
  <c r="E20" i="1"/>
  <c r="E6" i="1"/>
  <c r="E26" i="1"/>
  <c r="G31" i="1"/>
  <c r="E31" i="1"/>
  <c r="G23" i="1"/>
  <c r="E23" i="1"/>
  <c r="G7" i="1"/>
  <c r="E7" i="1"/>
  <c r="E24" i="1"/>
  <c r="E5" i="1"/>
  <c r="E13" i="1"/>
  <c r="E21" i="1"/>
  <c r="G11" i="1"/>
  <c r="E11" i="1"/>
  <c r="E12" i="1"/>
  <c r="E28" i="1"/>
  <c r="G15" i="1"/>
  <c r="E15" i="1"/>
  <c r="J8" i="1" l="1"/>
  <c r="K12" i="1" s="1"/>
  <c r="J10" i="1"/>
</calcChain>
</file>

<file path=xl/sharedStrings.xml><?xml version="1.0" encoding="utf-8"?>
<sst xmlns="http://schemas.openxmlformats.org/spreadsheetml/2006/main" count="16" uniqueCount="15">
  <si>
    <t>X</t>
    <phoneticPr fontId="1" type="noConversion"/>
  </si>
  <si>
    <t>Y</t>
    <phoneticPr fontId="1" type="noConversion"/>
  </si>
  <si>
    <t>MEAN of X</t>
    <phoneticPr fontId="1" type="noConversion"/>
  </si>
  <si>
    <t>MEAN of Y</t>
    <phoneticPr fontId="1" type="noConversion"/>
  </si>
  <si>
    <t>X-X(MEAN)</t>
    <phoneticPr fontId="1" type="noConversion"/>
  </si>
  <si>
    <t>Y-Y(MEAN)</t>
    <phoneticPr fontId="1" type="noConversion"/>
  </si>
  <si>
    <t>(Y-Y(MEAN))^2</t>
    <phoneticPr fontId="1" type="noConversion"/>
  </si>
  <si>
    <t>r</t>
    <phoneticPr fontId="1" type="noConversion"/>
  </si>
  <si>
    <t>use "correl" function</t>
    <phoneticPr fontId="1" type="noConversion"/>
  </si>
  <si>
    <t>use Equation 8.1</t>
    <phoneticPr fontId="1" type="noConversion"/>
  </si>
  <si>
    <t>(X-X(MEAN)*(Y-Y(MEAN))</t>
    <phoneticPr fontId="1" type="noConversion"/>
  </si>
  <si>
    <t>sum of (X-X(MEAN)*(Y-Y(MEAN))</t>
    <phoneticPr fontId="1" type="noConversion"/>
  </si>
  <si>
    <t>(X-X(MEAN))^2</t>
    <phoneticPr fontId="1" type="noConversion"/>
  </si>
  <si>
    <t>sum of (X-X(MEAN))^2</t>
    <phoneticPr fontId="1" type="noConversion"/>
  </si>
  <si>
    <t>sum of (Y-Y(MEAN))^2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</si>
</sst>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_ "/>
    <numFmt numFmtId="177" formatCode="0.0000_ "/>
    <numFmt numFmtId="178" formatCode="0.000000000_ "/>
    <numFmt numFmtId="179" formatCode="0.0000000000_ "/>
    <numFmt numFmtId="180" formatCode="0.00000000000_ "/>
    <numFmt numFmtId="181" formatCode="0.000000000000_ "/>
  </numFmts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177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15" xfId="0" applyBorder="1" applyAlignment="1">
      <alignment horizontal="right" vertical="center"/>
    </xf>
    <xf numFmtId="176" fontId="0" fillId="0" borderId="16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144553</xdr:colOff>
      <xdr:row>0</xdr:row>
      <xdr:rowOff>45414</xdr:rowOff>
    </xdr:from>
    <xdr:ext cx="3960315" cy="75116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9326653" y="45414"/>
              <a:ext cx="3960315" cy="751168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altLang="ko-KR" sz="20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ko-KR" sz="20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acc>
                            <m:r>
                              <a:rPr lang="en-US" altLang="ko-KR" sz="2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</m:acc>
                            <m:r>
                              <a:rPr lang="en-US" altLang="ko-KR" sz="20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rad>
                          <m:radPr>
                            <m:degHide m:val="on"/>
                            <m:ctrlPr>
                              <a:rPr lang="en-US" altLang="ko-KR" sz="20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ctrlPr>
                                  <a:rPr lang="en-US" altLang="ko-KR" sz="20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20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altLang="ko-KR" sz="2000" b="0" i="1">
                                    <a:latin typeface="Cambria Math" panose="02040503050406030204" pitchFamily="18" charset="0"/>
                                  </a:rPr>
                                  <m:t>=</m:t>
                                </m:r>
                                <m:r>
                                  <m:rPr>
                                    <m:brk m:alnAt="23"/>
                                  </m:rPr>
                                  <a:rPr lang="en-US" altLang="ko-KR" sz="20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altLang="ko-KR" sz="20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altLang="ko-KR" sz="20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2000" b="0" i="1">
                                        <a:latin typeface="Cambria Math" panose="02040503050406030204" pitchFamily="18" charset="0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altLang="ko-KR" sz="20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ko-KR" sz="2000" b="0" i="1">
                                            <a:latin typeface="Cambria Math" panose="02040503050406030204" pitchFamily="18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altLang="ko-KR" sz="20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altLang="ko-KR" sz="20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US" altLang="ko-KR" sz="2000" b="0" i="1">
                                        <a:latin typeface="Cambria Math" panose="02040503050406030204" pitchFamily="18" charset="0"/>
                                      </a:rPr>
                                      <m:t>𝑋</m:t>
                                    </m:r>
                                    <m:r>
                                      <a:rPr lang="en-US" altLang="ko-KR" sz="2000" b="0" i="1">
                                        <a:latin typeface="Cambria Math" panose="02040503050406030204" pitchFamily="18" charset="0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altLang="ko-KR" sz="20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  <m:rad>
                          <m:radPr>
                            <m:degHide m:val="on"/>
                            <m:ctrlPr>
                              <a:rPr lang="en-US" altLang="ko-KR" sz="20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ctrlPr>
                                  <a:rPr lang="en-US" altLang="ko-KR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=</m:t>
                                </m:r>
                                <m: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altLang="ko-KR" sz="20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altLang="ko-KR" sz="2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altLang="ko-KR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altLang="ko-KR" sz="20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altLang="ko-KR" sz="20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e>
                                      <m:sub>
                                        <m:r>
                                          <a:rPr lang="en-US" altLang="ko-KR" sz="20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altLang="ko-KR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altLang="ko-KR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  <m:r>
                                      <a:rPr lang="en-US" altLang="ko-KR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altLang="ko-KR" sz="20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lang="ko-KR" altLang="en-US" sz="20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9326653" y="45414"/>
              <a:ext cx="3960315" cy="751168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</a:rPr>
                <a:t>𝑟</a:t>
              </a:r>
              <a:r>
                <a:rPr lang="en-US" altLang="ko-KR" sz="2000" i="0">
                  <a:latin typeface="Cambria Math" panose="02040503050406030204" pitchFamily="18" charset="0"/>
                </a:rPr>
                <a:t>=(</a:t>
              </a:r>
              <a:r>
                <a:rPr lang="en-US" altLang="ko-KR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_(𝑖=1)^𝑛▒〖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(𝑋_𝑖−𝑋 ̅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)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_𝑖−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̅)〗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)/(√(∑24_(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𝑖=1)^𝑛▒〖(𝑋_𝑖−𝑋)〗^2 )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√(∑_(𝑖=1)^𝑛▒〖(𝑌_𝑖−𝑌)〗^2 )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ko-KR" altLang="en-US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Normal="100" workbookViewId="0">
      <selection activeCell="K18" sqref="K18"/>
    </sheetView>
  </sheetViews>
  <sheetFormatPr defaultRowHeight="16.5" x14ac:dyDescent="0.3"/>
  <cols>
    <col min="1" max="2" width="9" style="2"/>
    <col min="3" max="3" width="20.125" bestFit="1" customWidth="1"/>
    <col min="4" max="4" width="11.125" bestFit="1" customWidth="1"/>
    <col min="5" max="5" width="24.5" bestFit="1" customWidth="1"/>
    <col min="6" max="6" width="18.375" bestFit="1" customWidth="1"/>
    <col min="7" max="7" width="19.375" bestFit="1" customWidth="1"/>
    <col min="9" max="9" width="31.75" bestFit="1" customWidth="1"/>
    <col min="10" max="10" width="11.125" bestFit="1" customWidth="1"/>
    <col min="11" max="11" width="12.75" bestFit="1" customWidth="1"/>
    <col min="12" max="13" width="18.375" bestFit="1" customWidth="1"/>
  </cols>
  <sheetData>
    <row r="1" spans="1:13" x14ac:dyDescent="0.3">
      <c r="A1" s="2" t="s">
        <v>0</v>
      </c>
      <c r="B1" s="2" t="s">
        <v>1</v>
      </c>
      <c r="C1" t="s">
        <v>4</v>
      </c>
      <c r="D1" t="s">
        <v>5</v>
      </c>
      <c r="E1" t="s">
        <v>10</v>
      </c>
      <c r="F1" t="s">
        <v>12</v>
      </c>
      <c r="G1" t="s">
        <v>6</v>
      </c>
      <c r="I1" s="14"/>
      <c r="J1" s="15"/>
      <c r="K1" s="16"/>
    </row>
    <row r="2" spans="1:13" x14ac:dyDescent="0.3">
      <c r="A2" s="1">
        <v>156</v>
      </c>
      <c r="B2" s="1">
        <v>17</v>
      </c>
      <c r="C2" s="3">
        <f>A2-$J$6</f>
        <v>-473.88526249999995</v>
      </c>
      <c r="D2" s="3">
        <f>B2-$J$7</f>
        <v>-80.03125</v>
      </c>
      <c r="E2" s="3">
        <f>C2*D2</f>
        <v>37925.629914453122</v>
      </c>
      <c r="F2" s="4">
        <f>C2^2</f>
        <v>224567.24201469385</v>
      </c>
      <c r="G2" s="5">
        <f>D2^2</f>
        <v>6405.0009765625</v>
      </c>
      <c r="I2" s="17"/>
      <c r="J2" s="18"/>
      <c r="K2" s="19"/>
    </row>
    <row r="3" spans="1:13" x14ac:dyDescent="0.3">
      <c r="A3" s="1">
        <v>230.5</v>
      </c>
      <c r="B3" s="1">
        <v>26</v>
      </c>
      <c r="C3" s="3">
        <f>A3-$J$6</f>
        <v>-399.38526249999995</v>
      </c>
      <c r="D3" s="3">
        <f>B3-$J$7</f>
        <v>-71.03125</v>
      </c>
      <c r="E3" s="3">
        <f t="shared" ref="E3:E33" si="0">C3*D3</f>
        <v>28368.834426953123</v>
      </c>
      <c r="F3" s="4">
        <f t="shared" ref="F3:F33" si="1">C3^2</f>
        <v>159508.58790219386</v>
      </c>
      <c r="G3" s="5">
        <f t="shared" ref="G3:G33" si="2">D3^2</f>
        <v>5045.4384765625</v>
      </c>
      <c r="I3" s="17"/>
      <c r="J3" s="20"/>
      <c r="K3" s="19"/>
    </row>
    <row r="4" spans="1:13" ht="17.25" thickBot="1" x14ac:dyDescent="0.35">
      <c r="A4" s="1">
        <v>291.3</v>
      </c>
      <c r="B4" s="1">
        <v>22</v>
      </c>
      <c r="C4" s="3">
        <f>A4-$J$6</f>
        <v>-338.58526249999994</v>
      </c>
      <c r="D4" s="3">
        <f>B4-$J$7</f>
        <v>-75.03125</v>
      </c>
      <c r="E4" s="3">
        <f t="shared" si="0"/>
        <v>25404.475476953121</v>
      </c>
      <c r="F4" s="4">
        <f t="shared" si="1"/>
        <v>114639.97998219386</v>
      </c>
      <c r="G4" s="5">
        <f t="shared" si="2"/>
        <v>5629.6884765625</v>
      </c>
      <c r="I4" s="21"/>
      <c r="J4" s="22"/>
      <c r="K4" s="23"/>
    </row>
    <row r="5" spans="1:13" ht="17.25" thickBot="1" x14ac:dyDescent="0.35">
      <c r="A5" s="1">
        <v>337.48900000000003</v>
      </c>
      <c r="B5" s="1">
        <v>99</v>
      </c>
      <c r="C5" s="3">
        <f>A5-$J$6</f>
        <v>-292.39626249999992</v>
      </c>
      <c r="D5" s="3">
        <f>B5-$J$7</f>
        <v>1.96875</v>
      </c>
      <c r="E5" s="3">
        <f t="shared" si="0"/>
        <v>-575.65514179687489</v>
      </c>
      <c r="F5" s="4">
        <f t="shared" si="1"/>
        <v>85495.57432396886</v>
      </c>
      <c r="G5" s="5">
        <f t="shared" si="2"/>
        <v>3.8759765625</v>
      </c>
    </row>
    <row r="6" spans="1:13" x14ac:dyDescent="0.3">
      <c r="A6" s="1">
        <v>360.22500000000002</v>
      </c>
      <c r="B6" s="1">
        <v>43</v>
      </c>
      <c r="C6" s="3">
        <f>A6-$J$6</f>
        <v>-269.66026249999993</v>
      </c>
      <c r="D6" s="3">
        <f>B6-$J$7</f>
        <v>-54.03125</v>
      </c>
      <c r="E6" s="3">
        <f t="shared" si="0"/>
        <v>14570.081058203121</v>
      </c>
      <c r="F6" s="4">
        <f t="shared" si="1"/>
        <v>72716.657171568862</v>
      </c>
      <c r="G6" s="5">
        <f t="shared" si="2"/>
        <v>2919.3759765625</v>
      </c>
      <c r="I6" s="8" t="s">
        <v>2</v>
      </c>
      <c r="J6" s="24">
        <f>AVERAGE(A2:A33)</f>
        <v>629.88526249999995</v>
      </c>
    </row>
    <row r="7" spans="1:13" x14ac:dyDescent="0.3">
      <c r="A7" s="1">
        <v>391.72300000000001</v>
      </c>
      <c r="B7" s="1">
        <v>25</v>
      </c>
      <c r="C7" s="3">
        <f>A7-$J$6</f>
        <v>-238.16226249999994</v>
      </c>
      <c r="D7" s="3">
        <f>B7-$J$7</f>
        <v>-72.03125</v>
      </c>
      <c r="E7" s="3">
        <f t="shared" si="0"/>
        <v>17155.125470703122</v>
      </c>
      <c r="F7" s="4">
        <f t="shared" si="1"/>
        <v>56721.263279118881</v>
      </c>
      <c r="G7" s="5">
        <f t="shared" si="2"/>
        <v>5188.5009765625</v>
      </c>
      <c r="I7" s="25" t="s">
        <v>3</v>
      </c>
      <c r="J7" s="26">
        <f>AVERAGE(B2:B33)</f>
        <v>97.03125</v>
      </c>
    </row>
    <row r="8" spans="1:13" x14ac:dyDescent="0.3">
      <c r="A8" s="1">
        <v>368.01</v>
      </c>
      <c r="B8" s="1">
        <v>44</v>
      </c>
      <c r="C8" s="3">
        <f>A8-$J$6</f>
        <v>-261.87526249999996</v>
      </c>
      <c r="D8" s="3">
        <f>B8-$J$7</f>
        <v>-53.03125</v>
      </c>
      <c r="E8" s="3">
        <f t="shared" si="0"/>
        <v>13887.572514453122</v>
      </c>
      <c r="F8" s="4">
        <f t="shared" si="1"/>
        <v>68578.653109443883</v>
      </c>
      <c r="G8" s="5">
        <f t="shared" si="2"/>
        <v>2812.3134765625</v>
      </c>
      <c r="I8" s="25" t="s">
        <v>11</v>
      </c>
      <c r="J8" s="26">
        <f>SUM(E2:E33)</f>
        <v>831478.97733749985</v>
      </c>
    </row>
    <row r="9" spans="1:13" x14ac:dyDescent="0.3">
      <c r="A9" s="1">
        <v>490.09400000000005</v>
      </c>
      <c r="B9" s="1">
        <v>31</v>
      </c>
      <c r="C9" s="3">
        <f>A9-$J$6</f>
        <v>-139.7912624999999</v>
      </c>
      <c r="D9" s="3">
        <f>B9-$J$7</f>
        <v>-66.03125</v>
      </c>
      <c r="E9" s="3">
        <f t="shared" si="0"/>
        <v>9230.5918019531182</v>
      </c>
      <c r="F9" s="4">
        <f t="shared" si="1"/>
        <v>19541.59707134388</v>
      </c>
      <c r="G9" s="5">
        <f t="shared" si="2"/>
        <v>4360.1259765625</v>
      </c>
      <c r="I9" s="25" t="s">
        <v>13</v>
      </c>
      <c r="J9" s="26">
        <f>SUM(F2:F33)</f>
        <v>5465613.2610194748</v>
      </c>
    </row>
    <row r="10" spans="1:13" ht="17.25" thickBot="1" x14ac:dyDescent="0.35">
      <c r="A10" s="1">
        <v>928.21600000000001</v>
      </c>
      <c r="B10" s="1">
        <v>47</v>
      </c>
      <c r="C10" s="3">
        <f>A10-$J$6</f>
        <v>298.33073750000005</v>
      </c>
      <c r="D10" s="3">
        <f>B10-$J$7</f>
        <v>-50.03125</v>
      </c>
      <c r="E10" s="3">
        <f t="shared" si="0"/>
        <v>-14925.859710546878</v>
      </c>
      <c r="F10" s="4">
        <f t="shared" si="1"/>
        <v>89001.228937293941</v>
      </c>
      <c r="G10" s="5">
        <f t="shared" si="2"/>
        <v>2503.1259765625</v>
      </c>
      <c r="I10" s="11" t="s">
        <v>14</v>
      </c>
      <c r="J10" s="27">
        <f>SUM(G2:G33)</f>
        <v>353238.96875</v>
      </c>
    </row>
    <row r="11" spans="1:13" ht="17.25" thickBot="1" x14ac:dyDescent="0.35">
      <c r="A11" s="1">
        <v>1363.66</v>
      </c>
      <c r="B11" s="1">
        <v>44</v>
      </c>
      <c r="C11" s="3">
        <f>A11-$J$6</f>
        <v>733.77473750000013</v>
      </c>
      <c r="D11" s="3">
        <f>B11-$J$7</f>
        <v>-53.03125</v>
      </c>
      <c r="E11" s="3">
        <f t="shared" si="0"/>
        <v>-38912.991548046884</v>
      </c>
      <c r="F11" s="4">
        <f t="shared" si="1"/>
        <v>538425.36539319414</v>
      </c>
      <c r="G11" s="5">
        <f t="shared" si="2"/>
        <v>2812.3134765625</v>
      </c>
    </row>
    <row r="12" spans="1:13" x14ac:dyDescent="0.3">
      <c r="A12" s="1">
        <v>1776.732</v>
      </c>
      <c r="B12" s="1">
        <v>104</v>
      </c>
      <c r="C12" s="3">
        <f>A12-$J$6</f>
        <v>1146.8467375</v>
      </c>
      <c r="D12" s="3">
        <f>B12-$J$7</f>
        <v>6.96875</v>
      </c>
      <c r="E12" s="3">
        <f t="shared" si="0"/>
        <v>7992.0882019531255</v>
      </c>
      <c r="F12" s="4">
        <f t="shared" si="1"/>
        <v>1315257.439314394</v>
      </c>
      <c r="G12" s="5">
        <f t="shared" si="2"/>
        <v>48.5634765625</v>
      </c>
      <c r="I12" s="8" t="s">
        <v>9</v>
      </c>
      <c r="J12" s="9" t="s">
        <v>7</v>
      </c>
      <c r="K12" s="10">
        <f>J8/(J9^0.5*J10^0.5)</f>
        <v>0.5984081777968786</v>
      </c>
      <c r="L12" s="6"/>
      <c r="M12" s="7"/>
    </row>
    <row r="13" spans="1:13" ht="17.25" thickBot="1" x14ac:dyDescent="0.35">
      <c r="A13" s="1">
        <v>1213.96</v>
      </c>
      <c r="B13" s="1">
        <v>63</v>
      </c>
      <c r="C13" s="3">
        <f>A13-$J$6</f>
        <v>584.07473750000008</v>
      </c>
      <c r="D13" s="3">
        <f>B13-$J$7</f>
        <v>-34.03125</v>
      </c>
      <c r="E13" s="3">
        <f t="shared" si="0"/>
        <v>-19876.793410546878</v>
      </c>
      <c r="F13" s="4">
        <f t="shared" si="1"/>
        <v>341143.29898569401</v>
      </c>
      <c r="G13" s="5">
        <f t="shared" si="2"/>
        <v>1158.1259765625</v>
      </c>
      <c r="I13" s="11" t="s">
        <v>8</v>
      </c>
      <c r="J13" s="12" t="s">
        <v>7</v>
      </c>
      <c r="K13" s="13">
        <f>CORREL(A2:A33,B2:B33)</f>
        <v>0.59840817779687849</v>
      </c>
    </row>
    <row r="14" spans="1:13" x14ac:dyDescent="0.3">
      <c r="A14" s="1">
        <v>581.37999999999988</v>
      </c>
      <c r="B14" s="1">
        <v>62</v>
      </c>
      <c r="C14" s="3">
        <f>A14-$J$6</f>
        <v>-48.505262500000072</v>
      </c>
      <c r="D14" s="3">
        <f>B14-$J$7</f>
        <v>-35.03125</v>
      </c>
      <c r="E14" s="3">
        <f t="shared" si="0"/>
        <v>1699.1999769531276</v>
      </c>
      <c r="F14" s="4">
        <f t="shared" si="1"/>
        <v>2352.760490193913</v>
      </c>
      <c r="G14" s="5">
        <f t="shared" si="2"/>
        <v>1227.1884765625</v>
      </c>
    </row>
    <row r="15" spans="1:13" x14ac:dyDescent="0.3">
      <c r="A15" s="1">
        <v>257.85000000000002</v>
      </c>
      <c r="B15" s="1">
        <v>52</v>
      </c>
      <c r="C15" s="3">
        <f>A15-$J$6</f>
        <v>-372.03526249999993</v>
      </c>
      <c r="D15" s="3">
        <f>B15-$J$7</f>
        <v>-45.03125</v>
      </c>
      <c r="E15" s="3">
        <f t="shared" si="0"/>
        <v>16753.212914453121</v>
      </c>
      <c r="F15" s="4">
        <f t="shared" si="1"/>
        <v>138410.23654344387</v>
      </c>
      <c r="G15" s="5">
        <f t="shared" si="2"/>
        <v>2027.8134765625</v>
      </c>
    </row>
    <row r="16" spans="1:13" x14ac:dyDescent="0.3">
      <c r="A16" s="1">
        <v>375.4</v>
      </c>
      <c r="B16" s="1">
        <v>143</v>
      </c>
      <c r="C16" s="3">
        <f>A16-$J$6</f>
        <v>-254.48526249999998</v>
      </c>
      <c r="D16" s="3">
        <f>B16-$J$7</f>
        <v>45.96875</v>
      </c>
      <c r="E16" s="3">
        <f t="shared" si="0"/>
        <v>-11698.369410546873</v>
      </c>
      <c r="F16" s="4">
        <f t="shared" si="1"/>
        <v>64762.748829693897</v>
      </c>
      <c r="G16" s="5">
        <f t="shared" si="2"/>
        <v>2113.1259765625</v>
      </c>
    </row>
    <row r="17" spans="1:7" x14ac:dyDescent="0.3">
      <c r="A17" s="1">
        <v>400.7</v>
      </c>
      <c r="B17" s="1">
        <v>72</v>
      </c>
      <c r="C17" s="3">
        <f>A17-$J$6</f>
        <v>-229.18526249999996</v>
      </c>
      <c r="D17" s="3">
        <f>B17-$J$7</f>
        <v>-25.03125</v>
      </c>
      <c r="E17" s="3">
        <f t="shared" si="0"/>
        <v>5736.7936019531244</v>
      </c>
      <c r="F17" s="4">
        <f t="shared" si="1"/>
        <v>52525.884547193891</v>
      </c>
      <c r="G17" s="5">
        <f t="shared" si="2"/>
        <v>626.5634765625</v>
      </c>
    </row>
    <row r="18" spans="1:7" x14ac:dyDescent="0.3">
      <c r="A18" s="1">
        <v>385</v>
      </c>
      <c r="B18" s="1">
        <v>50</v>
      </c>
      <c r="C18" s="3">
        <f>A18-$J$6</f>
        <v>-244.88526249999995</v>
      </c>
      <c r="D18" s="3">
        <f>B18-$J$7</f>
        <v>-47.03125</v>
      </c>
      <c r="E18" s="3">
        <f t="shared" si="0"/>
        <v>11517.260001953124</v>
      </c>
      <c r="F18" s="4">
        <f t="shared" si="1"/>
        <v>59968.791789693882</v>
      </c>
      <c r="G18" s="5">
        <f t="shared" si="2"/>
        <v>2211.9384765625</v>
      </c>
    </row>
    <row r="19" spans="1:7" x14ac:dyDescent="0.3">
      <c r="A19" s="1">
        <v>300</v>
      </c>
      <c r="B19" s="1">
        <v>27</v>
      </c>
      <c r="C19" s="3">
        <f>A19-$J$6</f>
        <v>-329.88526249999995</v>
      </c>
      <c r="D19" s="3">
        <f>B19-$J$7</f>
        <v>-70.03125</v>
      </c>
      <c r="E19" s="3">
        <f t="shared" si="0"/>
        <v>23102.277289453123</v>
      </c>
      <c r="F19" s="4">
        <f t="shared" si="1"/>
        <v>108824.28641469388</v>
      </c>
      <c r="G19" s="5">
        <f t="shared" si="2"/>
        <v>4904.3759765625</v>
      </c>
    </row>
    <row r="20" spans="1:7" x14ac:dyDescent="0.3">
      <c r="A20" s="1">
        <v>284</v>
      </c>
      <c r="B20" s="1">
        <v>28</v>
      </c>
      <c r="C20" s="3">
        <f>A20-$J$6</f>
        <v>-345.88526249999995</v>
      </c>
      <c r="D20" s="3">
        <f>B20-$J$7</f>
        <v>-69.03125</v>
      </c>
      <c r="E20" s="3">
        <f t="shared" si="0"/>
        <v>23876.892026953123</v>
      </c>
      <c r="F20" s="4">
        <f t="shared" si="1"/>
        <v>119636.61481469388</v>
      </c>
      <c r="G20" s="5">
        <f t="shared" si="2"/>
        <v>4765.3134765625</v>
      </c>
    </row>
    <row r="21" spans="1:7" x14ac:dyDescent="0.3">
      <c r="A21" s="1">
        <v>347</v>
      </c>
      <c r="B21" s="1">
        <v>36</v>
      </c>
      <c r="C21" s="3">
        <f>A21-$J$6</f>
        <v>-282.88526249999995</v>
      </c>
      <c r="D21" s="3">
        <f>B21-$J$7</f>
        <v>-61.03125</v>
      </c>
      <c r="E21" s="3">
        <f t="shared" si="0"/>
        <v>17264.841176953123</v>
      </c>
      <c r="F21" s="4">
        <f t="shared" si="1"/>
        <v>80024.071739693885</v>
      </c>
      <c r="G21" s="5">
        <f t="shared" si="2"/>
        <v>3724.8134765625</v>
      </c>
    </row>
    <row r="22" spans="1:7" x14ac:dyDescent="0.3">
      <c r="A22" s="1">
        <v>447.09199999999998</v>
      </c>
      <c r="B22" s="1">
        <v>41</v>
      </c>
      <c r="C22" s="3">
        <f>A22-$J$6</f>
        <v>-182.79326249999997</v>
      </c>
      <c r="D22" s="3">
        <f>B22-$J$7</f>
        <v>-56.03125</v>
      </c>
      <c r="E22" s="3">
        <f t="shared" si="0"/>
        <v>10242.134989453123</v>
      </c>
      <c r="F22" s="4">
        <f t="shared" si="1"/>
        <v>33413.376815393895</v>
      </c>
      <c r="G22" s="5">
        <f t="shared" si="2"/>
        <v>3139.5009765625</v>
      </c>
    </row>
    <row r="23" spans="1:7" x14ac:dyDescent="0.3">
      <c r="A23" s="1">
        <v>835.78899999999999</v>
      </c>
      <c r="B23" s="1">
        <v>111</v>
      </c>
      <c r="C23" s="3">
        <f>A23-$J$6</f>
        <v>205.90373750000003</v>
      </c>
      <c r="D23" s="3">
        <f>B23-$J$7</f>
        <v>13.96875</v>
      </c>
      <c r="E23" s="3">
        <f t="shared" si="0"/>
        <v>2876.2178332031253</v>
      </c>
      <c r="F23" s="4">
        <f t="shared" si="1"/>
        <v>42396.349116468919</v>
      </c>
      <c r="G23" s="5">
        <f t="shared" si="2"/>
        <v>195.1259765625</v>
      </c>
    </row>
    <row r="24" spans="1:7" x14ac:dyDescent="0.3">
      <c r="A24" s="1">
        <v>1061.425</v>
      </c>
      <c r="B24" s="1">
        <v>152</v>
      </c>
      <c r="C24" s="3">
        <f>A24-$J$6</f>
        <v>431.5397375</v>
      </c>
      <c r="D24" s="3">
        <f>B24-$J$7</f>
        <v>54.96875</v>
      </c>
      <c r="E24" s="3">
        <f t="shared" si="0"/>
        <v>23721.199945703123</v>
      </c>
      <c r="F24" s="4">
        <f t="shared" si="1"/>
        <v>186226.5450415689</v>
      </c>
      <c r="G24" s="5">
        <f t="shared" si="2"/>
        <v>3021.5634765625</v>
      </c>
    </row>
    <row r="25" spans="1:7" x14ac:dyDescent="0.3">
      <c r="A25" s="1">
        <v>1157.2089999999998</v>
      </c>
      <c r="B25" s="1">
        <v>345</v>
      </c>
      <c r="C25" s="3">
        <f>A25-$J$6</f>
        <v>527.32373749999988</v>
      </c>
      <c r="D25" s="3">
        <f>B25-$J$7</f>
        <v>247.96875</v>
      </c>
      <c r="E25" s="3">
        <f t="shared" si="0"/>
        <v>130759.80803320309</v>
      </c>
      <c r="F25" s="4">
        <f t="shared" si="1"/>
        <v>278070.32413096877</v>
      </c>
      <c r="G25" s="5">
        <f t="shared" si="2"/>
        <v>61488.5009765625</v>
      </c>
    </row>
    <row r="26" spans="1:7" x14ac:dyDescent="0.3">
      <c r="A26" s="1">
        <v>1223.6528000000001</v>
      </c>
      <c r="B26" s="1">
        <v>430</v>
      </c>
      <c r="C26" s="3">
        <f>A26-$J$6</f>
        <v>593.76753750000012</v>
      </c>
      <c r="D26" s="3">
        <f>B26-$J$7</f>
        <v>332.96875</v>
      </c>
      <c r="E26" s="3">
        <f t="shared" si="0"/>
        <v>197706.03475195315</v>
      </c>
      <c r="F26" s="4">
        <f t="shared" si="1"/>
        <v>352559.88858881406</v>
      </c>
      <c r="G26" s="5">
        <f t="shared" si="2"/>
        <v>110868.1884765625</v>
      </c>
    </row>
    <row r="27" spans="1:7" x14ac:dyDescent="0.3">
      <c r="A27" s="1">
        <v>1187.5527999999999</v>
      </c>
      <c r="B27" s="1">
        <v>330</v>
      </c>
      <c r="C27" s="3">
        <f>A27-$J$6</f>
        <v>557.66753749999998</v>
      </c>
      <c r="D27" s="3">
        <f>B27-$J$7</f>
        <v>232.96875</v>
      </c>
      <c r="E27" s="3">
        <f t="shared" si="0"/>
        <v>129919.10912695312</v>
      </c>
      <c r="F27" s="4">
        <f t="shared" si="1"/>
        <v>310993.0823813139</v>
      </c>
      <c r="G27" s="5">
        <f t="shared" si="2"/>
        <v>54274.4384765625</v>
      </c>
    </row>
    <row r="28" spans="1:7" x14ac:dyDescent="0.3">
      <c r="A28" s="1">
        <v>1039.596</v>
      </c>
      <c r="B28" s="1">
        <v>294</v>
      </c>
      <c r="C28" s="3">
        <f>A28-$J$6</f>
        <v>409.71073750000005</v>
      </c>
      <c r="D28" s="3">
        <f>B28-$J$7</f>
        <v>196.96875</v>
      </c>
      <c r="E28" s="3">
        <f t="shared" si="0"/>
        <v>80700.211826953135</v>
      </c>
      <c r="F28" s="4">
        <f t="shared" si="1"/>
        <v>167862.88842279394</v>
      </c>
      <c r="G28" s="5">
        <f t="shared" si="2"/>
        <v>38796.6884765625</v>
      </c>
    </row>
    <row r="29" spans="1:7" x14ac:dyDescent="0.3">
      <c r="A29" s="1">
        <v>920.05</v>
      </c>
      <c r="B29" s="1">
        <v>192</v>
      </c>
      <c r="C29" s="3">
        <f>A29-$J$6</f>
        <v>290.1647375</v>
      </c>
      <c r="D29" s="3">
        <f>B29-$J$7</f>
        <v>94.96875</v>
      </c>
      <c r="E29" s="3">
        <f t="shared" si="0"/>
        <v>27556.582414453125</v>
      </c>
      <c r="F29" s="4">
        <f t="shared" si="1"/>
        <v>84195.574888443909</v>
      </c>
      <c r="G29" s="5">
        <f t="shared" si="2"/>
        <v>9019.0634765625</v>
      </c>
    </row>
    <row r="30" spans="1:7" x14ac:dyDescent="0.3">
      <c r="A30" s="1">
        <v>416.12159999999994</v>
      </c>
      <c r="B30" s="1">
        <v>56</v>
      </c>
      <c r="C30" s="3">
        <f>A30-$J$6</f>
        <v>-213.76366250000001</v>
      </c>
      <c r="D30" s="3">
        <f>B30-$J$7</f>
        <v>-41.03125</v>
      </c>
      <c r="E30" s="3">
        <f t="shared" si="0"/>
        <v>8770.9902769531254</v>
      </c>
      <c r="F30" s="4">
        <f t="shared" si="1"/>
        <v>45694.903405413912</v>
      </c>
      <c r="G30" s="5">
        <f t="shared" si="2"/>
        <v>1683.5634765625</v>
      </c>
    </row>
    <row r="31" spans="1:7" x14ac:dyDescent="0.3">
      <c r="A31" s="1">
        <v>384.07119999999998</v>
      </c>
      <c r="B31" s="1">
        <v>54</v>
      </c>
      <c r="C31" s="3">
        <f>A31-$J$6</f>
        <v>-245.81406249999998</v>
      </c>
      <c r="D31" s="3">
        <f>B31-$J$7</f>
        <v>-43.03125</v>
      </c>
      <c r="E31" s="3">
        <f t="shared" si="0"/>
        <v>10577.686376953125</v>
      </c>
      <c r="F31" s="4">
        <f t="shared" si="1"/>
        <v>60424.553322753898</v>
      </c>
      <c r="G31" s="5">
        <f t="shared" si="2"/>
        <v>1851.6884765625</v>
      </c>
    </row>
    <row r="32" spans="1:7" x14ac:dyDescent="0.3">
      <c r="A32" s="1">
        <v>357</v>
      </c>
      <c r="B32" s="1">
        <v>39</v>
      </c>
      <c r="C32" s="3">
        <f>A32-$J$6</f>
        <v>-272.88526249999995</v>
      </c>
      <c r="D32" s="3">
        <f>B32-$J$7</f>
        <v>-58.03125</v>
      </c>
      <c r="E32" s="3">
        <f t="shared" si="0"/>
        <v>15835.872889453123</v>
      </c>
      <c r="F32" s="4">
        <f t="shared" si="1"/>
        <v>74466.366489693886</v>
      </c>
      <c r="G32" s="5">
        <f t="shared" si="2"/>
        <v>3367.6259765625</v>
      </c>
    </row>
    <row r="33" spans="1:7" x14ac:dyDescent="0.3">
      <c r="A33" s="1">
        <v>287.52999999999997</v>
      </c>
      <c r="B33" s="1">
        <v>26</v>
      </c>
      <c r="C33" s="3">
        <f>A33-$J$6</f>
        <v>-342.35526249999998</v>
      </c>
      <c r="D33" s="3">
        <f>B33-$J$7</f>
        <v>-71.03125</v>
      </c>
      <c r="E33" s="3">
        <f t="shared" si="0"/>
        <v>24317.922239453124</v>
      </c>
      <c r="F33" s="4">
        <f t="shared" si="1"/>
        <v>117207.12576144389</v>
      </c>
      <c r="G33" s="5">
        <f t="shared" si="2"/>
        <v>5045.4384765625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ESEL</cp:lastModifiedBy>
  <dcterms:created xsi:type="dcterms:W3CDTF">2011-10-20T05:44:51Z</dcterms:created>
  <dcterms:modified xsi:type="dcterms:W3CDTF">2018-01-12T08:46:35Z</dcterms:modified>
</cp:coreProperties>
</file>