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em\My Personal Files\Class6\"/>
    </mc:Choice>
  </mc:AlternateContent>
  <xr:revisionPtr revIDLastSave="0" documentId="13_ncr:1_{8DF9FF1A-6FBC-4C19-9519-74C4C7DA0D00}" xr6:coauthVersionLast="47" xr6:coauthVersionMax="47" xr10:uidLastSave="{00000000-0000-0000-0000-000000000000}"/>
  <bookViews>
    <workbookView xWindow="-120" yWindow="-120" windowWidth="20730" windowHeight="11160" xr2:uid="{64D226CA-EDFB-4181-A523-D4B904F2025C}"/>
  </bookViews>
  <sheets>
    <sheet name="Overall" sheetId="1" r:id="rId1"/>
    <sheet name="Unit 1" sheetId="2" r:id="rId2"/>
    <sheet name="HYE" sheetId="3" r:id="rId3"/>
    <sheet name="Unit 2" sheetId="4" r:id="rId4"/>
    <sheet name="Annual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6" i="1" l="1"/>
  <c r="U25" i="1"/>
  <c r="U9" i="1"/>
  <c r="U8" i="1"/>
  <c r="U17" i="1"/>
  <c r="W6" i="1"/>
  <c r="U15" i="1"/>
  <c r="R4" i="1"/>
  <c r="R5" i="1"/>
  <c r="R6" i="1"/>
  <c r="R7" i="1"/>
  <c r="R8" i="1"/>
  <c r="R9" i="1"/>
  <c r="R10" i="1"/>
  <c r="R11" i="1"/>
  <c r="R12" i="1"/>
  <c r="R13" i="1"/>
  <c r="R14" i="1"/>
  <c r="R15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3" i="1"/>
  <c r="O16" i="1"/>
  <c r="U14" i="1"/>
  <c r="K16" i="1"/>
  <c r="N4" i="1"/>
  <c r="N5" i="1"/>
  <c r="N6" i="1"/>
  <c r="N7" i="1"/>
  <c r="N8" i="1"/>
  <c r="N9" i="1"/>
  <c r="N10" i="1"/>
  <c r="N11" i="1"/>
  <c r="N12" i="1"/>
  <c r="N13" i="1"/>
  <c r="N14" i="1"/>
  <c r="N15" i="1"/>
  <c r="N3" i="1"/>
  <c r="J3" i="1"/>
  <c r="M4" i="1"/>
  <c r="M5" i="1"/>
  <c r="M6" i="1"/>
  <c r="M7" i="1"/>
  <c r="M8" i="1"/>
  <c r="M9" i="1"/>
  <c r="M10" i="1"/>
  <c r="M11" i="1"/>
  <c r="M12" i="1"/>
  <c r="M13" i="1"/>
  <c r="M14" i="1"/>
  <c r="M1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W5" i="1"/>
  <c r="I15" i="1"/>
  <c r="I14" i="1"/>
  <c r="W4" i="1"/>
  <c r="H14" i="1"/>
  <c r="G16" i="1"/>
  <c r="U13" i="1"/>
  <c r="J4" i="1"/>
  <c r="J5" i="1"/>
  <c r="J6" i="1"/>
  <c r="J7" i="1"/>
  <c r="J8" i="1"/>
  <c r="J9" i="1"/>
  <c r="J10" i="1"/>
  <c r="J11" i="1"/>
  <c r="J12" i="1"/>
  <c r="J13" i="1"/>
  <c r="J14" i="1"/>
  <c r="J15" i="1"/>
  <c r="I4" i="1"/>
  <c r="I5" i="1"/>
  <c r="I6" i="1"/>
  <c r="I7" i="1"/>
  <c r="I8" i="1"/>
  <c r="I9" i="1"/>
  <c r="I10" i="1"/>
  <c r="I11" i="1"/>
  <c r="I12" i="1"/>
  <c r="I13" i="1"/>
  <c r="I3" i="1"/>
  <c r="H4" i="1"/>
  <c r="H5" i="1"/>
  <c r="H6" i="1"/>
  <c r="H7" i="1"/>
  <c r="H8" i="1"/>
  <c r="H9" i="1"/>
  <c r="H10" i="1"/>
  <c r="H11" i="1"/>
  <c r="H12" i="1"/>
  <c r="H13" i="1"/>
  <c r="H15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F10" i="1"/>
  <c r="F7" i="1"/>
  <c r="F5" i="1"/>
  <c r="F3" i="1"/>
  <c r="E15" i="1"/>
  <c r="E4" i="1"/>
  <c r="E5" i="1"/>
  <c r="E6" i="1"/>
  <c r="E7" i="1"/>
  <c r="E8" i="1"/>
  <c r="E9" i="1"/>
  <c r="E10" i="1"/>
  <c r="E11" i="1"/>
  <c r="E12" i="1"/>
  <c r="E13" i="1"/>
  <c r="E14" i="1"/>
  <c r="E3" i="1"/>
  <c r="C19" i="1"/>
  <c r="F4" i="1"/>
  <c r="F6" i="1"/>
  <c r="F8" i="1"/>
  <c r="F9" i="1"/>
  <c r="F11" i="1"/>
  <c r="F12" i="1"/>
  <c r="F13" i="1"/>
  <c r="F14" i="1"/>
  <c r="F15" i="1"/>
  <c r="W3" i="1"/>
  <c r="U12" i="1"/>
  <c r="C16" i="1"/>
  <c r="U16" i="1" s="1"/>
  <c r="L17" i="1" l="1"/>
  <c r="U22" i="1"/>
  <c r="U28" i="1"/>
  <c r="L16" i="1"/>
  <c r="P17" i="1"/>
  <c r="D17" i="1"/>
  <c r="U20" i="1"/>
  <c r="P16" i="1"/>
  <c r="U23" i="1"/>
  <c r="U21" i="1"/>
  <c r="H16" i="1"/>
  <c r="H17" i="1"/>
  <c r="D16" i="1"/>
  <c r="W7" i="1"/>
  <c r="U29" i="1" l="1"/>
</calcChain>
</file>

<file path=xl/sharedStrings.xml><?xml version="1.0" encoding="utf-8"?>
<sst xmlns="http://schemas.openxmlformats.org/spreadsheetml/2006/main" count="120" uniqueCount="59">
  <si>
    <t>S.NO</t>
  </si>
  <si>
    <t>UT-1</t>
  </si>
  <si>
    <t>HYE</t>
  </si>
  <si>
    <t>UT-2</t>
  </si>
  <si>
    <t>ANNUAL</t>
  </si>
  <si>
    <t>Subject</t>
  </si>
  <si>
    <t>ToTAL--&gt;</t>
  </si>
  <si>
    <t>Grammer</t>
  </si>
  <si>
    <t>English</t>
  </si>
  <si>
    <t>Geography</t>
  </si>
  <si>
    <t>History</t>
  </si>
  <si>
    <t>C omputer</t>
  </si>
  <si>
    <t>Hindi</t>
  </si>
  <si>
    <t>Odia</t>
  </si>
  <si>
    <t>Math</t>
  </si>
  <si>
    <t>Chemistry</t>
  </si>
  <si>
    <t>Physics</t>
  </si>
  <si>
    <t>Biology</t>
  </si>
  <si>
    <t>MSC</t>
  </si>
  <si>
    <t>GK</t>
  </si>
  <si>
    <t>Avg of UT-1 --&gt;</t>
  </si>
  <si>
    <t>Avg of HYE --&gt;</t>
  </si>
  <si>
    <t>Avg of UT-2 --&gt;</t>
  </si>
  <si>
    <t>Avg of Annual --&gt;</t>
  </si>
  <si>
    <t>Percentage of UT-1 --&gt;</t>
  </si>
  <si>
    <t>Percentage of HYE --&gt;</t>
  </si>
  <si>
    <t>Percentage of Annual --&gt;</t>
  </si>
  <si>
    <t>Percentage of UT-2 --&gt;</t>
  </si>
  <si>
    <t>.--&gt;</t>
  </si>
  <si>
    <t>Total Percentage--&gt;</t>
  </si>
  <si>
    <t>Total Marks in all Exam--&gt;</t>
  </si>
  <si>
    <t>Total Marks of Annual</t>
  </si>
  <si>
    <t>Total Marks of UT-2</t>
  </si>
  <si>
    <t>Total Marks of HYE</t>
  </si>
  <si>
    <t>Total Marks of UT-1</t>
  </si>
  <si>
    <t>total</t>
  </si>
  <si>
    <t>Grade UT1</t>
  </si>
  <si>
    <t>GradeHYE</t>
  </si>
  <si>
    <t>GradeUT2</t>
  </si>
  <si>
    <t>GradeAnnual</t>
  </si>
  <si>
    <t>Total Sub====</t>
  </si>
  <si>
    <t>%</t>
  </si>
  <si>
    <t>Marks</t>
  </si>
  <si>
    <t>UT-1 Marks cut</t>
  </si>
  <si>
    <t>HYE Marks Cut</t>
  </si>
  <si>
    <t>UT-2 Marks Cut</t>
  </si>
  <si>
    <t>Annual Marks Cut</t>
  </si>
  <si>
    <t>.avg=</t>
  </si>
  <si>
    <t xml:space="preserve">                                                                                                                                                                                                                    </t>
  </si>
  <si>
    <t>EXAM EXAM EXAM EXAM EXAM EXAM EXAM EXAM EXAM EXAM EXAM EXAM EXAM EXAM EXAM EXAM EXAM EXAM EXAM EXAM EXAM EXAM EXAM EXAM EXAM EXAM EXAM EXAM</t>
  </si>
  <si>
    <t>Percentage</t>
  </si>
  <si>
    <t>Percentage of Term I --&gt;</t>
  </si>
  <si>
    <t>Term I = Unit I + Half Yearly</t>
  </si>
  <si>
    <t>Term II = Unit II + Annual Exam</t>
  </si>
  <si>
    <t>Percentage of Term II --&gt;</t>
  </si>
  <si>
    <t>Marks of Term I --&gt;</t>
  </si>
  <si>
    <t>Marks of Term II --&gt;</t>
  </si>
  <si>
    <t>Total Marks of Term I</t>
  </si>
  <si>
    <t>Total Marks of Term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</si>
</sst>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26"/>
      <color theme="9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i/>
      <u val="double"/>
      <sz val="12"/>
      <color theme="1"/>
      <name val="Arial Black"/>
      <family val="2"/>
    </font>
    <font>
      <u val="double"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48"/>
      <color theme="9"/>
      <name val="Calibri"/>
      <family val="2"/>
      <scheme val="minor"/>
    </font>
    <font>
      <sz val="18"/>
      <color theme="3"/>
      <name val="Calibri"/>
      <family val="2"/>
      <scheme val="minor"/>
    </font>
    <font>
      <b/>
      <sz val="18"/>
      <color theme="1"/>
      <name val="Agency FB"/>
      <family val="2"/>
    </font>
    <font>
      <b/>
      <sz val="20"/>
      <color theme="1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5" fillId="0" borderId="0" xfId="0" applyFont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0" fillId="3" borderId="1" xfId="0" applyFill="1" applyBorder="1"/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1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4" xfId="0" applyFont="1" applyFill="1" applyBorder="1"/>
    <xf numFmtId="0" fontId="4" fillId="2" borderId="4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left"/>
    </xf>
    <xf numFmtId="0" fontId="7" fillId="2" borderId="1" xfId="0" applyFont="1" applyFill="1" applyBorder="1"/>
    <xf numFmtId="0" fontId="11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3D-47E7-86EB-E7B8F82A550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3D-47E7-86EB-E7B8F82A550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3D-47E7-86EB-E7B8F82A5502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3D-47E7-86EB-E7B8F82A5502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D3D-47E7-86EB-E7B8F82A5502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D3D-47E7-86EB-E7B8F82A5502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D3D-47E7-86EB-E7B8F82A5502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D3D-47E7-86EB-E7B8F82A5502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D3D-47E7-86EB-E7B8F82A5502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D3D-47E7-86EB-E7B8F82A5502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D3D-47E7-86EB-E7B8F82A550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D3D-47E7-86EB-E7B8F82A5502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D3D-47E7-86EB-E7B8F82A550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'Unit 1'!$O$33:$O$45</c:f>
              <c:strCache>
                <c:ptCount val="13"/>
                <c:pt idx="0">
                  <c:v>Grammer</c:v>
                </c:pt>
                <c:pt idx="1">
                  <c:v>English</c:v>
                </c:pt>
                <c:pt idx="2">
                  <c:v>Geography</c:v>
                </c:pt>
                <c:pt idx="3">
                  <c:v>History</c:v>
                </c:pt>
                <c:pt idx="4">
                  <c:v>C omputer</c:v>
                </c:pt>
                <c:pt idx="5">
                  <c:v>Hindi</c:v>
                </c:pt>
                <c:pt idx="6">
                  <c:v>Odia</c:v>
                </c:pt>
                <c:pt idx="7">
                  <c:v>Math</c:v>
                </c:pt>
                <c:pt idx="8">
                  <c:v>Chemistry</c:v>
                </c:pt>
                <c:pt idx="9">
                  <c:v>Physics</c:v>
                </c:pt>
                <c:pt idx="10">
                  <c:v>Biology</c:v>
                </c:pt>
                <c:pt idx="11">
                  <c:v>MSC</c:v>
                </c:pt>
                <c:pt idx="12">
                  <c:v>GK</c:v>
                </c:pt>
              </c:strCache>
            </c:strRef>
          </c:cat>
          <c:val>
            <c:numRef>
              <c:f>'Unit 1'!$P$33:$P$45</c:f>
              <c:numCache>
                <c:formatCode>General</c:formatCode>
                <c:ptCount val="13"/>
                <c:pt idx="0">
                  <c:v>28</c:v>
                </c:pt>
                <c:pt idx="1">
                  <c:v>39</c:v>
                </c:pt>
                <c:pt idx="2">
                  <c:v>36</c:v>
                </c:pt>
                <c:pt idx="3">
                  <c:v>36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40</c:v>
                </c:pt>
                <c:pt idx="8">
                  <c:v>40</c:v>
                </c:pt>
                <c:pt idx="9">
                  <c:v>37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6-432E-91D4-ACC8BE1705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'Unit 1'!$O$33</c:f>
              <c:strCache>
                <c:ptCount val="1"/>
                <c:pt idx="0">
                  <c:v>Grammer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1'!$P$33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E-4F4C-831E-959C96042818}"/>
            </c:ext>
          </c:extLst>
        </c:ser>
        <c:ser>
          <c:idx val="1"/>
          <c:order val="1"/>
          <c:tx>
            <c:strRef>
              <c:f>'Unit 1'!$O$34</c:f>
              <c:strCache>
                <c:ptCount val="1"/>
                <c:pt idx="0">
                  <c:v>English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1'!$P$34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E-4F4C-831E-959C96042818}"/>
            </c:ext>
          </c:extLst>
        </c:ser>
        <c:ser>
          <c:idx val="2"/>
          <c:order val="2"/>
          <c:tx>
            <c:strRef>
              <c:f>'Unit 1'!$O$35</c:f>
              <c:strCache>
                <c:ptCount val="1"/>
                <c:pt idx="0">
                  <c:v>Geography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1'!$P$35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EE-4F4C-831E-959C96042818}"/>
            </c:ext>
          </c:extLst>
        </c:ser>
        <c:ser>
          <c:idx val="3"/>
          <c:order val="3"/>
          <c:tx>
            <c:strRef>
              <c:f>'Unit 1'!$O$36</c:f>
              <c:strCache>
                <c:ptCount val="1"/>
                <c:pt idx="0">
                  <c:v>History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1'!$P$36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EE-4F4C-831E-959C96042818}"/>
            </c:ext>
          </c:extLst>
        </c:ser>
        <c:ser>
          <c:idx val="4"/>
          <c:order val="4"/>
          <c:tx>
            <c:strRef>
              <c:f>'Unit 1'!$O$37</c:f>
              <c:strCache>
                <c:ptCount val="1"/>
                <c:pt idx="0">
                  <c:v>C omputer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1'!$P$37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EE-4F4C-831E-959C96042818}"/>
            </c:ext>
          </c:extLst>
        </c:ser>
        <c:ser>
          <c:idx val="5"/>
          <c:order val="5"/>
          <c:tx>
            <c:strRef>
              <c:f>'Unit 1'!$O$38</c:f>
              <c:strCache>
                <c:ptCount val="1"/>
                <c:pt idx="0">
                  <c:v>Hindi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1'!$P$38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EE-4F4C-831E-959C96042818}"/>
            </c:ext>
          </c:extLst>
        </c:ser>
        <c:ser>
          <c:idx val="6"/>
          <c:order val="6"/>
          <c:tx>
            <c:strRef>
              <c:f>'Unit 1'!$O$39</c:f>
              <c:strCache>
                <c:ptCount val="1"/>
                <c:pt idx="0">
                  <c:v>Odia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1'!$P$39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EE-4F4C-831E-959C96042818}"/>
            </c:ext>
          </c:extLst>
        </c:ser>
        <c:ser>
          <c:idx val="7"/>
          <c:order val="7"/>
          <c:tx>
            <c:strRef>
              <c:f>'Unit 1'!$O$40</c:f>
              <c:strCache>
                <c:ptCount val="1"/>
                <c:pt idx="0">
                  <c:v>Math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1'!$P$40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EE-4F4C-831E-959C96042818}"/>
            </c:ext>
          </c:extLst>
        </c:ser>
        <c:ser>
          <c:idx val="8"/>
          <c:order val="8"/>
          <c:tx>
            <c:strRef>
              <c:f>'Unit 1'!$O$41</c:f>
              <c:strCache>
                <c:ptCount val="1"/>
                <c:pt idx="0">
                  <c:v>Chemistry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1'!$P$41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EE-4F4C-831E-959C96042818}"/>
            </c:ext>
          </c:extLst>
        </c:ser>
        <c:ser>
          <c:idx val="9"/>
          <c:order val="9"/>
          <c:tx>
            <c:strRef>
              <c:f>'Unit 1'!$O$42</c:f>
              <c:strCache>
                <c:ptCount val="1"/>
                <c:pt idx="0">
                  <c:v>Physics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1'!$P$42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EE-4F4C-831E-959C96042818}"/>
            </c:ext>
          </c:extLst>
        </c:ser>
        <c:ser>
          <c:idx val="10"/>
          <c:order val="10"/>
          <c:tx>
            <c:strRef>
              <c:f>'Unit 1'!$O$43</c:f>
              <c:strCache>
                <c:ptCount val="1"/>
                <c:pt idx="0">
                  <c:v>Biology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1'!$P$43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EE-4F4C-831E-959C96042818}"/>
            </c:ext>
          </c:extLst>
        </c:ser>
        <c:ser>
          <c:idx val="11"/>
          <c:order val="11"/>
          <c:tx>
            <c:strRef>
              <c:f>'Unit 1'!$O$44</c:f>
              <c:strCache>
                <c:ptCount val="1"/>
                <c:pt idx="0">
                  <c:v>MSC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1'!$P$44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EE-4F4C-831E-959C96042818}"/>
            </c:ext>
          </c:extLst>
        </c:ser>
        <c:ser>
          <c:idx val="12"/>
          <c:order val="12"/>
          <c:tx>
            <c:strRef>
              <c:f>'Unit 1'!$O$45</c:f>
              <c:strCache>
                <c:ptCount val="1"/>
                <c:pt idx="0">
                  <c:v>GK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1'!$P$45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EE-4F4C-831E-959C9604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84555439"/>
        <c:axId val="2094908079"/>
      </c:barChart>
      <c:catAx>
        <c:axId val="20845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08079"/>
        <c:crosses val="autoZero"/>
        <c:auto val="1"/>
        <c:lblAlgn val="ctr"/>
        <c:lblOffset val="100"/>
        <c:noMultiLvlLbl val="0"/>
      </c:catAx>
      <c:valAx>
        <c:axId val="209490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5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HYE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HYE!$D$40:$D$52</c:f>
              <c:strCache>
                <c:ptCount val="13"/>
                <c:pt idx="0">
                  <c:v>Grammer</c:v>
                </c:pt>
                <c:pt idx="1">
                  <c:v>English</c:v>
                </c:pt>
                <c:pt idx="2">
                  <c:v>Geography</c:v>
                </c:pt>
                <c:pt idx="3">
                  <c:v>History</c:v>
                </c:pt>
                <c:pt idx="4">
                  <c:v>C omputer</c:v>
                </c:pt>
                <c:pt idx="5">
                  <c:v>Hindi</c:v>
                </c:pt>
                <c:pt idx="6">
                  <c:v>Odia</c:v>
                </c:pt>
                <c:pt idx="7">
                  <c:v>Math</c:v>
                </c:pt>
                <c:pt idx="8">
                  <c:v>Chemistry</c:v>
                </c:pt>
                <c:pt idx="9">
                  <c:v>Physics</c:v>
                </c:pt>
                <c:pt idx="10">
                  <c:v>Biology</c:v>
                </c:pt>
                <c:pt idx="11">
                  <c:v>MSC</c:v>
                </c:pt>
                <c:pt idx="12">
                  <c:v>GK</c:v>
                </c:pt>
              </c:strCache>
            </c:strRef>
          </c:cat>
          <c:val>
            <c:numRef>
              <c:f>HYE!$E$40:$E$52</c:f>
              <c:numCache>
                <c:formatCode>General</c:formatCode>
                <c:ptCount val="13"/>
                <c:pt idx="0">
                  <c:v>72</c:v>
                </c:pt>
                <c:pt idx="1">
                  <c:v>80</c:v>
                </c:pt>
                <c:pt idx="2">
                  <c:v>69</c:v>
                </c:pt>
                <c:pt idx="3">
                  <c:v>71</c:v>
                </c:pt>
                <c:pt idx="4">
                  <c:v>78</c:v>
                </c:pt>
                <c:pt idx="5">
                  <c:v>70</c:v>
                </c:pt>
                <c:pt idx="6">
                  <c:v>68</c:v>
                </c:pt>
                <c:pt idx="7">
                  <c:v>52</c:v>
                </c:pt>
                <c:pt idx="8">
                  <c:v>75</c:v>
                </c:pt>
                <c:pt idx="9">
                  <c:v>72</c:v>
                </c:pt>
                <c:pt idx="10">
                  <c:v>78</c:v>
                </c:pt>
                <c:pt idx="11">
                  <c:v>39</c:v>
                </c:pt>
                <c:pt idx="1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A-42C9-85D4-4AC470A9D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612207"/>
        <c:axId val="1348016863"/>
      </c:barChart>
      <c:catAx>
        <c:axId val="10361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16863"/>
        <c:crosses val="autoZero"/>
        <c:auto val="1"/>
        <c:lblAlgn val="ctr"/>
        <c:lblOffset val="100"/>
        <c:noMultiLvlLbl val="0"/>
      </c:catAx>
      <c:valAx>
        <c:axId val="13480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C7-4AB3-AC24-E23CCFF91C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C7-4AB3-AC24-E23CCFF91C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C7-4AB3-AC24-E23CCFF91C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C7-4AB3-AC24-E23CCFF91C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C7-4AB3-AC24-E23CCFF91C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3C7-4AB3-AC24-E23CCFF91C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3C7-4AB3-AC24-E23CCFF91C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3C7-4AB3-AC24-E23CCFF91C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3C7-4AB3-AC24-E23CCFF91C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3C7-4AB3-AC24-E23CCFF91C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3C7-4AB3-AC24-E23CCFF91C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3C7-4AB3-AC24-E23CCFF91C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3C7-4AB3-AC24-E23CCFF91C2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HYE!$D$40:$D$52</c:f>
              <c:strCache>
                <c:ptCount val="13"/>
                <c:pt idx="0">
                  <c:v>Grammer</c:v>
                </c:pt>
                <c:pt idx="1">
                  <c:v>English</c:v>
                </c:pt>
                <c:pt idx="2">
                  <c:v>Geography</c:v>
                </c:pt>
                <c:pt idx="3">
                  <c:v>History</c:v>
                </c:pt>
                <c:pt idx="4">
                  <c:v>C omputer</c:v>
                </c:pt>
                <c:pt idx="5">
                  <c:v>Hindi</c:v>
                </c:pt>
                <c:pt idx="6">
                  <c:v>Odia</c:v>
                </c:pt>
                <c:pt idx="7">
                  <c:v>Math</c:v>
                </c:pt>
                <c:pt idx="8">
                  <c:v>Chemistry</c:v>
                </c:pt>
                <c:pt idx="9">
                  <c:v>Physics</c:v>
                </c:pt>
                <c:pt idx="10">
                  <c:v>Biology</c:v>
                </c:pt>
                <c:pt idx="11">
                  <c:v>MSC</c:v>
                </c:pt>
                <c:pt idx="12">
                  <c:v>GK</c:v>
                </c:pt>
              </c:strCache>
            </c:strRef>
          </c:cat>
          <c:val>
            <c:numRef>
              <c:f>HYE!$E$40:$E$52</c:f>
              <c:numCache>
                <c:formatCode>General</c:formatCode>
                <c:ptCount val="13"/>
                <c:pt idx="0">
                  <c:v>72</c:v>
                </c:pt>
                <c:pt idx="1">
                  <c:v>80</c:v>
                </c:pt>
                <c:pt idx="2">
                  <c:v>69</c:v>
                </c:pt>
                <c:pt idx="3">
                  <c:v>71</c:v>
                </c:pt>
                <c:pt idx="4">
                  <c:v>78</c:v>
                </c:pt>
                <c:pt idx="5">
                  <c:v>70</c:v>
                </c:pt>
                <c:pt idx="6">
                  <c:v>68</c:v>
                </c:pt>
                <c:pt idx="7">
                  <c:v>52</c:v>
                </c:pt>
                <c:pt idx="8">
                  <c:v>75</c:v>
                </c:pt>
                <c:pt idx="9">
                  <c:v>72</c:v>
                </c:pt>
                <c:pt idx="10">
                  <c:v>78</c:v>
                </c:pt>
                <c:pt idx="11">
                  <c:v>39</c:v>
                </c:pt>
                <c:pt idx="1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3-4EBC-BC22-553289C3DC2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72-4322-802A-C1C275002CB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72-4322-802A-C1C275002CB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72-4322-802A-C1C275002CB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72-4322-802A-C1C275002CB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72-4322-802A-C1C275002CB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572-4322-802A-C1C275002CB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572-4322-802A-C1C275002CB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572-4322-802A-C1C275002CB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572-4322-802A-C1C275002CB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572-4322-802A-C1C275002CB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572-4322-802A-C1C275002CB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572-4322-802A-C1C275002CB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572-4322-802A-C1C275002CBB}"/>
              </c:ext>
            </c:extLst>
          </c:dPt>
          <c:cat>
            <c:strRef>
              <c:f>'Unit 2'!$E$44:$E$56</c:f>
              <c:strCache>
                <c:ptCount val="13"/>
                <c:pt idx="0">
                  <c:v>Grammer</c:v>
                </c:pt>
                <c:pt idx="1">
                  <c:v>English</c:v>
                </c:pt>
                <c:pt idx="2">
                  <c:v>Geography</c:v>
                </c:pt>
                <c:pt idx="3">
                  <c:v>History</c:v>
                </c:pt>
                <c:pt idx="4">
                  <c:v>C omputer</c:v>
                </c:pt>
                <c:pt idx="5">
                  <c:v>Hindi</c:v>
                </c:pt>
                <c:pt idx="6">
                  <c:v>Odia</c:v>
                </c:pt>
                <c:pt idx="7">
                  <c:v>Math</c:v>
                </c:pt>
                <c:pt idx="8">
                  <c:v>Chemistry</c:v>
                </c:pt>
                <c:pt idx="9">
                  <c:v>Physics</c:v>
                </c:pt>
                <c:pt idx="10">
                  <c:v>Biology</c:v>
                </c:pt>
                <c:pt idx="11">
                  <c:v>MSC</c:v>
                </c:pt>
                <c:pt idx="12">
                  <c:v>GK</c:v>
                </c:pt>
              </c:strCache>
            </c:strRef>
          </c:cat>
          <c:val>
            <c:numRef>
              <c:f>'Unit 2'!$F$44:$F$56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18.5</c:v>
                </c:pt>
                <c:pt idx="3">
                  <c:v>19</c:v>
                </c:pt>
                <c:pt idx="4">
                  <c:v>17</c:v>
                </c:pt>
                <c:pt idx="5">
                  <c:v>18</c:v>
                </c:pt>
                <c:pt idx="6">
                  <c:v>18.5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F-4A15-AA38-BF57CFC6E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UT-2</a:t>
            </a:r>
          </a:p>
        </c:rich>
      </c:tx>
      <c:layout>
        <c:manualLayout>
          <c:xMode val="edge"/>
          <c:yMode val="edge"/>
          <c:x val="0.41724970137246775"/>
          <c:y val="2.0736129325523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'Unit 2'!$E$44:$E$56</c:f>
              <c:strCache>
                <c:ptCount val="13"/>
                <c:pt idx="0">
                  <c:v>Grammer</c:v>
                </c:pt>
                <c:pt idx="1">
                  <c:v>English</c:v>
                </c:pt>
                <c:pt idx="2">
                  <c:v>Geography</c:v>
                </c:pt>
                <c:pt idx="3">
                  <c:v>History</c:v>
                </c:pt>
                <c:pt idx="4">
                  <c:v>C omputer</c:v>
                </c:pt>
                <c:pt idx="5">
                  <c:v>Hindi</c:v>
                </c:pt>
                <c:pt idx="6">
                  <c:v>Odia</c:v>
                </c:pt>
                <c:pt idx="7">
                  <c:v>Math</c:v>
                </c:pt>
                <c:pt idx="8">
                  <c:v>Chemistry</c:v>
                </c:pt>
                <c:pt idx="9">
                  <c:v>Physics</c:v>
                </c:pt>
                <c:pt idx="10">
                  <c:v>Biology</c:v>
                </c:pt>
                <c:pt idx="11">
                  <c:v>MSC</c:v>
                </c:pt>
                <c:pt idx="12">
                  <c:v>GK</c:v>
                </c:pt>
              </c:strCache>
            </c:strRef>
          </c:cat>
          <c:val>
            <c:numRef>
              <c:f>'Unit 2'!$F$44:$F$56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18.5</c:v>
                </c:pt>
                <c:pt idx="3">
                  <c:v>19</c:v>
                </c:pt>
                <c:pt idx="4">
                  <c:v>17</c:v>
                </c:pt>
                <c:pt idx="5">
                  <c:v>18</c:v>
                </c:pt>
                <c:pt idx="6">
                  <c:v>18.5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1-4947-821D-B804602C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0260800"/>
        <c:axId val="921973855"/>
      </c:barChart>
      <c:catAx>
        <c:axId val="10402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73855"/>
        <c:crosses val="autoZero"/>
        <c:auto val="1"/>
        <c:lblAlgn val="ctr"/>
        <c:lblOffset val="100"/>
        <c:noMultiLvlLbl val="0"/>
      </c:catAx>
      <c:valAx>
        <c:axId val="92197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Annual!$E$45:$E$57</c:f>
              <c:strCache>
                <c:ptCount val="13"/>
                <c:pt idx="0">
                  <c:v>Grammer</c:v>
                </c:pt>
                <c:pt idx="1">
                  <c:v>English</c:v>
                </c:pt>
                <c:pt idx="2">
                  <c:v>Geography</c:v>
                </c:pt>
                <c:pt idx="3">
                  <c:v>History</c:v>
                </c:pt>
                <c:pt idx="4">
                  <c:v>C omputer</c:v>
                </c:pt>
                <c:pt idx="5">
                  <c:v>Hindi</c:v>
                </c:pt>
                <c:pt idx="6">
                  <c:v>Odia</c:v>
                </c:pt>
                <c:pt idx="7">
                  <c:v>Math</c:v>
                </c:pt>
                <c:pt idx="8">
                  <c:v>Chemistry</c:v>
                </c:pt>
                <c:pt idx="9">
                  <c:v>Physics</c:v>
                </c:pt>
                <c:pt idx="10">
                  <c:v>Biology</c:v>
                </c:pt>
                <c:pt idx="11">
                  <c:v>MSC</c:v>
                </c:pt>
                <c:pt idx="12">
                  <c:v>GK</c:v>
                </c:pt>
              </c:strCache>
            </c:strRef>
          </c:cat>
          <c:val>
            <c:numRef>
              <c:f>Annual!$F$45:$F$57</c:f>
              <c:numCache>
                <c:formatCode>General</c:formatCode>
                <c:ptCount val="13"/>
                <c:pt idx="0">
                  <c:v>66</c:v>
                </c:pt>
                <c:pt idx="1">
                  <c:v>79</c:v>
                </c:pt>
                <c:pt idx="2">
                  <c:v>63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58</c:v>
                </c:pt>
                <c:pt idx="7">
                  <c:v>68</c:v>
                </c:pt>
                <c:pt idx="8">
                  <c:v>64</c:v>
                </c:pt>
                <c:pt idx="9">
                  <c:v>71</c:v>
                </c:pt>
                <c:pt idx="10">
                  <c:v>64</c:v>
                </c:pt>
                <c:pt idx="11">
                  <c:v>50</c:v>
                </c:pt>
                <c:pt idx="1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E-4EA7-8C35-F205BAA0D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84447008"/>
        <c:axId val="1785601472"/>
      </c:barChart>
      <c:catAx>
        <c:axId val="178444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01472"/>
        <c:crosses val="autoZero"/>
        <c:auto val="1"/>
        <c:lblAlgn val="ctr"/>
        <c:lblOffset val="100"/>
        <c:noMultiLvlLbl val="0"/>
      </c:catAx>
      <c:valAx>
        <c:axId val="178560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</xdr:row>
      <xdr:rowOff>38100</xdr:rowOff>
    </xdr:from>
    <xdr:to>
      <xdr:col>8</xdr:col>
      <xdr:colOff>190501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761F9-439B-71C2-9036-658861CCD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1</xdr:row>
      <xdr:rowOff>185737</xdr:rowOff>
    </xdr:from>
    <xdr:to>
      <xdr:col>18</xdr:col>
      <xdr:colOff>161925</xdr:colOff>
      <xdr:row>17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9B8855-9194-BF59-5CFF-1A526F450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</xdr:row>
      <xdr:rowOff>0</xdr:rowOff>
    </xdr:from>
    <xdr:to>
      <xdr:col>9</xdr:col>
      <xdr:colOff>514350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CFF689-8776-587E-75B9-FF24E53C0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</xdr:row>
      <xdr:rowOff>76201</xdr:rowOff>
    </xdr:from>
    <xdr:to>
      <xdr:col>19</xdr:col>
      <xdr:colOff>85725</xdr:colOff>
      <xdr:row>17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643DDA-CAF6-5E32-832A-CE771C878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</xdr:row>
      <xdr:rowOff>157162</xdr:rowOff>
    </xdr:from>
    <xdr:to>
      <xdr:col>9</xdr:col>
      <xdr:colOff>428625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1D59A-231B-1D18-1A3C-720F1443F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2</xdr:row>
      <xdr:rowOff>4762</xdr:rowOff>
    </xdr:from>
    <xdr:to>
      <xdr:col>20</xdr:col>
      <xdr:colOff>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C63970-74A1-BCA4-3DB3-48A10773F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23</xdr:col>
      <xdr:colOff>9525</xdr:colOff>
      <xdr:row>19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97784-33BD-B0DB-B2D6-D80048C65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921A-9D53-415D-ABFF-68CA17211EC0}">
  <sheetPr>
    <tabColor theme="9" tint="-0.249977111117893"/>
  </sheetPr>
  <dimension ref="A1:W29"/>
  <sheetViews>
    <sheetView tabSelected="1" topLeftCell="J1" zoomScaleNormal="100" zoomScaleSheetLayoutView="55" workbookViewId="0">
      <selection activeCell="U27" sqref="U27"/>
    </sheetView>
  </sheetViews>
  <sheetFormatPr defaultRowHeight="15" x14ac:dyDescent="0.25"/>
  <cols>
    <col min="1" max="2" width="13" customWidth="1"/>
    <col min="3" max="3" width="13.5703125" customWidth="1"/>
    <col min="4" max="4" width="15.28515625" customWidth="1"/>
    <col min="5" max="6" width="13.5703125" customWidth="1"/>
    <col min="7" max="7" width="11.5703125" customWidth="1"/>
    <col min="8" max="8" width="13.85546875" bestFit="1" customWidth="1"/>
    <col min="9" max="10" width="11.5703125" customWidth="1"/>
    <col min="11" max="11" width="10.85546875" customWidth="1"/>
    <col min="12" max="12" width="13.85546875" customWidth="1"/>
    <col min="13" max="14" width="10.85546875" customWidth="1"/>
    <col min="15" max="15" width="10.7109375" customWidth="1"/>
    <col min="16" max="16" width="16.28515625" customWidth="1"/>
    <col min="17" max="17" width="10.7109375" customWidth="1"/>
    <col min="18" max="18" width="14.85546875" customWidth="1"/>
    <col min="19" max="19" width="10.85546875" customWidth="1"/>
    <col min="20" max="20" width="26" customWidth="1"/>
    <col min="21" max="22" width="13.28515625" customWidth="1"/>
  </cols>
  <sheetData>
    <row r="1" spans="1:23" ht="20.25" thickBot="1" x14ac:dyDescent="0.45">
      <c r="A1" s="40" t="s">
        <v>49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</row>
    <row r="2" spans="1:23" x14ac:dyDescent="0.25">
      <c r="A2" s="23" t="s">
        <v>0</v>
      </c>
      <c r="B2" s="23" t="s">
        <v>5</v>
      </c>
      <c r="C2" s="23" t="s">
        <v>1</v>
      </c>
      <c r="D2" s="23" t="s">
        <v>43</v>
      </c>
      <c r="E2" s="25" t="s">
        <v>41</v>
      </c>
      <c r="F2" s="23" t="s">
        <v>36</v>
      </c>
      <c r="G2" s="23" t="s">
        <v>2</v>
      </c>
      <c r="H2" s="23" t="s">
        <v>44</v>
      </c>
      <c r="I2" s="23" t="s">
        <v>41</v>
      </c>
      <c r="J2" s="23" t="s">
        <v>37</v>
      </c>
      <c r="K2" s="23" t="s">
        <v>3</v>
      </c>
      <c r="L2" s="23" t="s">
        <v>45</v>
      </c>
      <c r="M2" s="23" t="s">
        <v>41</v>
      </c>
      <c r="N2" s="23" t="s">
        <v>38</v>
      </c>
      <c r="O2" s="23" t="s">
        <v>4</v>
      </c>
      <c r="P2" s="23" t="s">
        <v>46</v>
      </c>
      <c r="Q2" s="23" t="s">
        <v>41</v>
      </c>
      <c r="R2" s="24" t="s">
        <v>39</v>
      </c>
    </row>
    <row r="3" spans="1:23" x14ac:dyDescent="0.25">
      <c r="A3" s="1">
        <v>1</v>
      </c>
      <c r="B3" s="1" t="s">
        <v>7</v>
      </c>
      <c r="C3" s="13">
        <v>28</v>
      </c>
      <c r="D3" s="13">
        <f>(40-C3)</f>
        <v>12</v>
      </c>
      <c r="E3" s="26">
        <f>SUM(C3/40*100)</f>
        <v>70</v>
      </c>
      <c r="F3" s="13" t="str">
        <f>IF(C3&gt;35,"A","B")</f>
        <v>B</v>
      </c>
      <c r="G3" s="17">
        <v>72</v>
      </c>
      <c r="H3" s="17">
        <f>SUM(80-G3)</f>
        <v>8</v>
      </c>
      <c r="I3" s="17">
        <f>SUM(G3/80*100)</f>
        <v>90</v>
      </c>
      <c r="J3" s="17" t="str">
        <f>IF(G3&gt;75,"A","B")</f>
        <v>B</v>
      </c>
      <c r="K3" s="33">
        <v>15</v>
      </c>
      <c r="L3" s="33">
        <f>SUM(20-K3)</f>
        <v>5</v>
      </c>
      <c r="M3" s="33">
        <f>SUM(K3/20*100)</f>
        <v>75</v>
      </c>
      <c r="N3" s="33" t="str">
        <f>IF(K3&lt;17,"B","A")</f>
        <v>B</v>
      </c>
      <c r="O3" s="17">
        <v>66</v>
      </c>
      <c r="P3" s="17">
        <f>SUM(80-O3)</f>
        <v>14</v>
      </c>
      <c r="Q3" s="17">
        <f>SUM(O3/80*100)</f>
        <v>82.5</v>
      </c>
      <c r="R3" s="17" t="str">
        <f>IF(O3&gt;74,"A","B")</f>
        <v>B</v>
      </c>
      <c r="T3" s="3" t="s">
        <v>34</v>
      </c>
      <c r="U3" s="9">
        <v>40</v>
      </c>
      <c r="V3" s="6" t="s">
        <v>28</v>
      </c>
      <c r="W3" s="4">
        <f>SUM(40*13)</f>
        <v>520</v>
      </c>
    </row>
    <row r="4" spans="1:23" x14ac:dyDescent="0.25">
      <c r="A4" s="1">
        <v>2</v>
      </c>
      <c r="B4" s="1" t="s">
        <v>8</v>
      </c>
      <c r="C4" s="13">
        <v>39</v>
      </c>
      <c r="D4" s="13">
        <f t="shared" ref="D4:D15" si="0">(40-C4)</f>
        <v>1</v>
      </c>
      <c r="E4" s="26">
        <f t="shared" ref="E4:E15" si="1">SUM(C4/40*100)</f>
        <v>97.5</v>
      </c>
      <c r="F4" s="13" t="str">
        <f t="shared" ref="F4" si="2">IF(C4&gt;35,"A","B")</f>
        <v>A</v>
      </c>
      <c r="G4" s="17">
        <v>80</v>
      </c>
      <c r="H4" s="17">
        <f t="shared" ref="H4:H15" si="3">SUM(80-G4)</f>
        <v>0</v>
      </c>
      <c r="I4" s="17">
        <f t="shared" ref="I4:I13" si="4">SUM(G4/80*100)</f>
        <v>100</v>
      </c>
      <c r="J4" s="17" t="str">
        <f t="shared" ref="J4:J15" si="5">IF(G4&gt;75,"A","B")</f>
        <v>A</v>
      </c>
      <c r="K4" s="33">
        <v>20</v>
      </c>
      <c r="L4" s="33">
        <f t="shared" ref="L4:L15" si="6">SUM(20-K4)</f>
        <v>0</v>
      </c>
      <c r="M4" s="33">
        <f t="shared" ref="M4:M15" si="7">SUM(K4/20*100)</f>
        <v>100</v>
      </c>
      <c r="N4" s="33" t="str">
        <f t="shared" ref="N4:N15" si="8">IF(K4&lt;17,"B","A")</f>
        <v>A</v>
      </c>
      <c r="O4" s="17">
        <v>79</v>
      </c>
      <c r="P4" s="17">
        <f t="shared" ref="P4:P15" si="9">SUM(80-O4)</f>
        <v>1</v>
      </c>
      <c r="Q4" s="17">
        <f t="shared" ref="Q4:Q15" si="10">SUM(O4/80*100)</f>
        <v>98.75</v>
      </c>
      <c r="R4" s="17" t="str">
        <f t="shared" ref="R4:R15" si="11">IF(O4&gt;74,"A","B")</f>
        <v>A</v>
      </c>
      <c r="T4" s="3" t="s">
        <v>33</v>
      </c>
      <c r="U4" s="9">
        <v>80</v>
      </c>
      <c r="V4" s="6" t="s">
        <v>28</v>
      </c>
      <c r="W4" s="4">
        <f>SUM(80*11+50+50)</f>
        <v>980</v>
      </c>
    </row>
    <row r="5" spans="1:23" x14ac:dyDescent="0.25">
      <c r="A5" s="1">
        <v>3</v>
      </c>
      <c r="B5" s="1" t="s">
        <v>9</v>
      </c>
      <c r="C5" s="13">
        <v>36</v>
      </c>
      <c r="D5" s="13">
        <f t="shared" si="0"/>
        <v>4</v>
      </c>
      <c r="E5" s="26">
        <f t="shared" si="1"/>
        <v>90</v>
      </c>
      <c r="F5" s="13" t="str">
        <f>IF(C5&gt;35,"A","B")</f>
        <v>A</v>
      </c>
      <c r="G5" s="17">
        <v>69</v>
      </c>
      <c r="H5" s="17">
        <f t="shared" si="3"/>
        <v>11</v>
      </c>
      <c r="I5" s="17">
        <f t="shared" si="4"/>
        <v>86.25</v>
      </c>
      <c r="J5" s="17" t="str">
        <f t="shared" si="5"/>
        <v>B</v>
      </c>
      <c r="K5" s="33">
        <v>18.5</v>
      </c>
      <c r="L5" s="33">
        <f t="shared" si="6"/>
        <v>1.5</v>
      </c>
      <c r="M5" s="33">
        <f t="shared" si="7"/>
        <v>92.5</v>
      </c>
      <c r="N5" s="33" t="str">
        <f t="shared" si="8"/>
        <v>A</v>
      </c>
      <c r="O5" s="17">
        <v>63</v>
      </c>
      <c r="P5" s="17">
        <f t="shared" si="9"/>
        <v>17</v>
      </c>
      <c r="Q5" s="17">
        <f t="shared" si="10"/>
        <v>78.75</v>
      </c>
      <c r="R5" s="17" t="str">
        <f t="shared" si="11"/>
        <v>B</v>
      </c>
      <c r="T5" s="3" t="s">
        <v>32</v>
      </c>
      <c r="U5" s="9">
        <v>20</v>
      </c>
      <c r="V5" s="6" t="s">
        <v>28</v>
      </c>
      <c r="W5" s="4">
        <f>SUM(20*13)</f>
        <v>260</v>
      </c>
    </row>
    <row r="6" spans="1:23" x14ac:dyDescent="0.25">
      <c r="A6" s="1">
        <v>4</v>
      </c>
      <c r="B6" s="1" t="s">
        <v>10</v>
      </c>
      <c r="C6" s="13">
        <v>36</v>
      </c>
      <c r="D6" s="13">
        <f t="shared" si="0"/>
        <v>4</v>
      </c>
      <c r="E6" s="26">
        <f t="shared" si="1"/>
        <v>90</v>
      </c>
      <c r="F6" s="13" t="str">
        <f t="shared" ref="F6:F15" si="12">IF(C6&gt;35,"A","B")</f>
        <v>A</v>
      </c>
      <c r="G6" s="17">
        <v>71</v>
      </c>
      <c r="H6" s="17">
        <f t="shared" si="3"/>
        <v>9</v>
      </c>
      <c r="I6" s="17">
        <f t="shared" si="4"/>
        <v>88.75</v>
      </c>
      <c r="J6" s="17" t="str">
        <f t="shared" si="5"/>
        <v>B</v>
      </c>
      <c r="K6" s="33">
        <v>19</v>
      </c>
      <c r="L6" s="33">
        <f t="shared" si="6"/>
        <v>1</v>
      </c>
      <c r="M6" s="33">
        <f t="shared" si="7"/>
        <v>95</v>
      </c>
      <c r="N6" s="33" t="str">
        <f t="shared" si="8"/>
        <v>A</v>
      </c>
      <c r="O6" s="17">
        <v>67</v>
      </c>
      <c r="P6" s="17">
        <f t="shared" si="9"/>
        <v>13</v>
      </c>
      <c r="Q6" s="17">
        <f t="shared" si="10"/>
        <v>83.75</v>
      </c>
      <c r="R6" s="17" t="str">
        <f t="shared" si="11"/>
        <v>B</v>
      </c>
      <c r="T6" s="3" t="s">
        <v>31</v>
      </c>
      <c r="U6" s="9">
        <v>80</v>
      </c>
      <c r="V6" s="6" t="s">
        <v>28</v>
      </c>
      <c r="W6" s="4">
        <f>SUM(80*12+50)</f>
        <v>1010</v>
      </c>
    </row>
    <row r="7" spans="1:23" ht="15" customHeight="1" x14ac:dyDescent="0.25">
      <c r="A7" s="1">
        <v>5</v>
      </c>
      <c r="B7" s="1" t="s">
        <v>11</v>
      </c>
      <c r="C7" s="13">
        <v>40</v>
      </c>
      <c r="D7" s="13">
        <f t="shared" si="0"/>
        <v>0</v>
      </c>
      <c r="E7" s="26">
        <f t="shared" si="1"/>
        <v>100</v>
      </c>
      <c r="F7" s="13" t="str">
        <f>IF(C7&gt;35,"A","B")</f>
        <v>A</v>
      </c>
      <c r="G7" s="17">
        <v>78</v>
      </c>
      <c r="H7" s="17">
        <f t="shared" si="3"/>
        <v>2</v>
      </c>
      <c r="I7" s="17">
        <f t="shared" si="4"/>
        <v>97.5</v>
      </c>
      <c r="J7" s="17" t="str">
        <f t="shared" si="5"/>
        <v>A</v>
      </c>
      <c r="K7" s="33">
        <v>17</v>
      </c>
      <c r="L7" s="33">
        <f t="shared" si="6"/>
        <v>3</v>
      </c>
      <c r="M7" s="33">
        <f t="shared" si="7"/>
        <v>85</v>
      </c>
      <c r="N7" s="33" t="str">
        <f t="shared" si="8"/>
        <v>A</v>
      </c>
      <c r="O7" s="17">
        <v>67</v>
      </c>
      <c r="P7" s="17">
        <f t="shared" si="9"/>
        <v>13</v>
      </c>
      <c r="Q7" s="17">
        <f t="shared" si="10"/>
        <v>83.75</v>
      </c>
      <c r="R7" s="17" t="str">
        <f t="shared" si="11"/>
        <v>B</v>
      </c>
      <c r="W7" s="6">
        <f>SUM(W3:W6)</f>
        <v>2770</v>
      </c>
    </row>
    <row r="8" spans="1:23" ht="15" customHeight="1" x14ac:dyDescent="0.25">
      <c r="A8" s="1">
        <v>6</v>
      </c>
      <c r="B8" s="1" t="s">
        <v>12</v>
      </c>
      <c r="C8" s="13">
        <v>39</v>
      </c>
      <c r="D8" s="13">
        <f t="shared" si="0"/>
        <v>1</v>
      </c>
      <c r="E8" s="26">
        <f t="shared" si="1"/>
        <v>97.5</v>
      </c>
      <c r="F8" s="13" t="str">
        <f t="shared" si="12"/>
        <v>A</v>
      </c>
      <c r="G8" s="17">
        <v>70</v>
      </c>
      <c r="H8" s="17">
        <f t="shared" si="3"/>
        <v>10</v>
      </c>
      <c r="I8" s="17">
        <f t="shared" si="4"/>
        <v>87.5</v>
      </c>
      <c r="J8" s="17" t="str">
        <f t="shared" si="5"/>
        <v>B</v>
      </c>
      <c r="K8" s="33">
        <v>18</v>
      </c>
      <c r="L8" s="33">
        <f t="shared" si="6"/>
        <v>2</v>
      </c>
      <c r="M8" s="33">
        <f t="shared" si="7"/>
        <v>90</v>
      </c>
      <c r="N8" s="33" t="str">
        <f t="shared" si="8"/>
        <v>A</v>
      </c>
      <c r="O8" s="17">
        <v>67</v>
      </c>
      <c r="P8" s="17">
        <f t="shared" si="9"/>
        <v>13</v>
      </c>
      <c r="Q8" s="17">
        <f t="shared" si="10"/>
        <v>83.75</v>
      </c>
      <c r="R8" s="17" t="str">
        <f t="shared" si="11"/>
        <v>B</v>
      </c>
      <c r="T8" s="3" t="s">
        <v>57</v>
      </c>
      <c r="U8" s="4">
        <f>SUM(W3+W4)</f>
        <v>1500</v>
      </c>
      <c r="W8" s="15"/>
    </row>
    <row r="9" spans="1:23" x14ac:dyDescent="0.25">
      <c r="A9" s="1">
        <v>7</v>
      </c>
      <c r="B9" s="1" t="s">
        <v>13</v>
      </c>
      <c r="C9" s="13">
        <v>38</v>
      </c>
      <c r="D9" s="13">
        <f t="shared" si="0"/>
        <v>2</v>
      </c>
      <c r="E9" s="26">
        <f t="shared" si="1"/>
        <v>95</v>
      </c>
      <c r="F9" s="13" t="str">
        <f t="shared" si="12"/>
        <v>A</v>
      </c>
      <c r="G9" s="17">
        <v>68</v>
      </c>
      <c r="H9" s="17">
        <f t="shared" si="3"/>
        <v>12</v>
      </c>
      <c r="I9" s="17">
        <f t="shared" si="4"/>
        <v>85</v>
      </c>
      <c r="J9" s="17" t="str">
        <f t="shared" si="5"/>
        <v>B</v>
      </c>
      <c r="K9" s="33">
        <v>18.5</v>
      </c>
      <c r="L9" s="33">
        <f t="shared" si="6"/>
        <v>1.5</v>
      </c>
      <c r="M9" s="33">
        <f t="shared" si="7"/>
        <v>92.5</v>
      </c>
      <c r="N9" s="33" t="str">
        <f t="shared" si="8"/>
        <v>A</v>
      </c>
      <c r="O9" s="17">
        <v>58</v>
      </c>
      <c r="P9" s="17">
        <f t="shared" si="9"/>
        <v>22</v>
      </c>
      <c r="Q9" s="17">
        <f t="shared" si="10"/>
        <v>72.5</v>
      </c>
      <c r="R9" s="17" t="str">
        <f t="shared" si="11"/>
        <v>B</v>
      </c>
      <c r="T9" s="3" t="s">
        <v>58</v>
      </c>
      <c r="U9" s="4">
        <f>SUM(W5+W6)</f>
        <v>1270</v>
      </c>
    </row>
    <row r="10" spans="1:23" x14ac:dyDescent="0.25">
      <c r="A10" s="1">
        <v>8</v>
      </c>
      <c r="B10" s="1" t="s">
        <v>14</v>
      </c>
      <c r="C10" s="13">
        <v>40</v>
      </c>
      <c r="D10" s="13">
        <f t="shared" si="0"/>
        <v>0</v>
      </c>
      <c r="E10" s="26">
        <f t="shared" si="1"/>
        <v>100</v>
      </c>
      <c r="F10" s="13" t="str">
        <f t="shared" si="12"/>
        <v>A</v>
      </c>
      <c r="G10" s="17">
        <v>52</v>
      </c>
      <c r="H10" s="17">
        <f t="shared" si="3"/>
        <v>28</v>
      </c>
      <c r="I10" s="17">
        <f t="shared" si="4"/>
        <v>65</v>
      </c>
      <c r="J10" s="17" t="str">
        <f t="shared" si="5"/>
        <v>B</v>
      </c>
      <c r="K10" s="33">
        <v>18</v>
      </c>
      <c r="L10" s="33">
        <f t="shared" si="6"/>
        <v>2</v>
      </c>
      <c r="M10" s="33">
        <f t="shared" si="7"/>
        <v>90</v>
      </c>
      <c r="N10" s="33" t="str">
        <f t="shared" si="8"/>
        <v>A</v>
      </c>
      <c r="O10" s="17">
        <v>68</v>
      </c>
      <c r="P10" s="17">
        <f t="shared" si="9"/>
        <v>12</v>
      </c>
      <c r="Q10" s="17">
        <f t="shared" si="10"/>
        <v>85</v>
      </c>
      <c r="R10" s="17" t="str">
        <f t="shared" si="11"/>
        <v>B</v>
      </c>
    </row>
    <row r="11" spans="1:23" x14ac:dyDescent="0.25">
      <c r="A11" s="1">
        <v>9</v>
      </c>
      <c r="B11" s="1" t="s">
        <v>15</v>
      </c>
      <c r="C11" s="13">
        <v>40</v>
      </c>
      <c r="D11" s="13">
        <f t="shared" si="0"/>
        <v>0</v>
      </c>
      <c r="E11" s="26">
        <f t="shared" si="1"/>
        <v>100</v>
      </c>
      <c r="F11" s="13" t="str">
        <f t="shared" si="12"/>
        <v>A</v>
      </c>
      <c r="G11" s="17">
        <v>75</v>
      </c>
      <c r="H11" s="17">
        <f t="shared" si="3"/>
        <v>5</v>
      </c>
      <c r="I11" s="17">
        <f t="shared" si="4"/>
        <v>93.75</v>
      </c>
      <c r="J11" s="17" t="str">
        <f t="shared" si="5"/>
        <v>B</v>
      </c>
      <c r="K11" s="33">
        <v>19</v>
      </c>
      <c r="L11" s="33">
        <f t="shared" si="6"/>
        <v>1</v>
      </c>
      <c r="M11" s="33">
        <f t="shared" si="7"/>
        <v>95</v>
      </c>
      <c r="N11" s="33" t="str">
        <f t="shared" si="8"/>
        <v>A</v>
      </c>
      <c r="O11" s="17">
        <v>64</v>
      </c>
      <c r="P11" s="17">
        <f t="shared" si="9"/>
        <v>16</v>
      </c>
      <c r="Q11" s="17">
        <f t="shared" si="10"/>
        <v>80</v>
      </c>
      <c r="R11" s="17" t="str">
        <f t="shared" si="11"/>
        <v>B</v>
      </c>
      <c r="U11" s="32" t="s">
        <v>42</v>
      </c>
    </row>
    <row r="12" spans="1:23" x14ac:dyDescent="0.25">
      <c r="A12" s="1">
        <v>10</v>
      </c>
      <c r="B12" s="1" t="s">
        <v>16</v>
      </c>
      <c r="C12" s="13">
        <v>37</v>
      </c>
      <c r="D12" s="13">
        <f t="shared" si="0"/>
        <v>3</v>
      </c>
      <c r="E12" s="26">
        <f t="shared" si="1"/>
        <v>92.5</v>
      </c>
      <c r="F12" s="13" t="str">
        <f t="shared" si="12"/>
        <v>A</v>
      </c>
      <c r="G12" s="17">
        <v>72</v>
      </c>
      <c r="H12" s="17">
        <f t="shared" si="3"/>
        <v>8</v>
      </c>
      <c r="I12" s="17">
        <f t="shared" si="4"/>
        <v>90</v>
      </c>
      <c r="J12" s="17" t="str">
        <f t="shared" si="5"/>
        <v>B</v>
      </c>
      <c r="K12" s="33">
        <v>20</v>
      </c>
      <c r="L12" s="33">
        <f t="shared" si="6"/>
        <v>0</v>
      </c>
      <c r="M12" s="33">
        <f t="shared" si="7"/>
        <v>100</v>
      </c>
      <c r="N12" s="33" t="str">
        <f t="shared" si="8"/>
        <v>A</v>
      </c>
      <c r="O12" s="17">
        <v>71</v>
      </c>
      <c r="P12" s="17">
        <f t="shared" si="9"/>
        <v>9</v>
      </c>
      <c r="Q12" s="17">
        <f t="shared" si="10"/>
        <v>88.75</v>
      </c>
      <c r="R12" s="17" t="str">
        <f t="shared" si="11"/>
        <v>B</v>
      </c>
      <c r="T12" s="3" t="s">
        <v>20</v>
      </c>
      <c r="U12" s="16">
        <f>AVERAGE(C3:C15)</f>
        <v>37.92307692307692</v>
      </c>
    </row>
    <row r="13" spans="1:23" x14ac:dyDescent="0.25">
      <c r="A13" s="1">
        <v>11</v>
      </c>
      <c r="B13" s="1" t="s">
        <v>17</v>
      </c>
      <c r="C13" s="13">
        <v>40</v>
      </c>
      <c r="D13" s="13">
        <f t="shared" si="0"/>
        <v>0</v>
      </c>
      <c r="E13" s="26">
        <f t="shared" si="1"/>
        <v>100</v>
      </c>
      <c r="F13" s="13" t="str">
        <f t="shared" si="12"/>
        <v>A</v>
      </c>
      <c r="G13" s="17">
        <v>78</v>
      </c>
      <c r="H13" s="17">
        <f t="shared" si="3"/>
        <v>2</v>
      </c>
      <c r="I13" s="17">
        <f t="shared" si="4"/>
        <v>97.5</v>
      </c>
      <c r="J13" s="17" t="str">
        <f t="shared" si="5"/>
        <v>A</v>
      </c>
      <c r="K13" s="33">
        <v>19</v>
      </c>
      <c r="L13" s="33">
        <f t="shared" si="6"/>
        <v>1</v>
      </c>
      <c r="M13" s="33">
        <f t="shared" si="7"/>
        <v>95</v>
      </c>
      <c r="N13" s="33" t="str">
        <f t="shared" si="8"/>
        <v>A</v>
      </c>
      <c r="O13" s="17">
        <v>64</v>
      </c>
      <c r="P13" s="17">
        <f t="shared" si="9"/>
        <v>16</v>
      </c>
      <c r="Q13" s="17">
        <f t="shared" si="10"/>
        <v>80</v>
      </c>
      <c r="R13" s="17" t="str">
        <f t="shared" si="11"/>
        <v>B</v>
      </c>
      <c r="T13" s="29" t="s">
        <v>21</v>
      </c>
      <c r="U13" s="10">
        <f>AVERAGE(G3:G15)</f>
        <v>66.538461538461533</v>
      </c>
    </row>
    <row r="14" spans="1:23" x14ac:dyDescent="0.25">
      <c r="A14" s="1">
        <v>12</v>
      </c>
      <c r="B14" s="1" t="s">
        <v>18</v>
      </c>
      <c r="C14" s="13">
        <v>40</v>
      </c>
      <c r="D14" s="13">
        <f t="shared" si="0"/>
        <v>0</v>
      </c>
      <c r="E14" s="26">
        <f t="shared" si="1"/>
        <v>100</v>
      </c>
      <c r="F14" s="13" t="str">
        <f t="shared" si="12"/>
        <v>A</v>
      </c>
      <c r="G14" s="17">
        <v>39</v>
      </c>
      <c r="H14" s="17">
        <f>SUM(50-G14)</f>
        <v>11</v>
      </c>
      <c r="I14" s="17">
        <f>SUM(G14/50)*100</f>
        <v>78</v>
      </c>
      <c r="J14" s="17" t="str">
        <f t="shared" si="5"/>
        <v>B</v>
      </c>
      <c r="K14" s="33">
        <v>20</v>
      </c>
      <c r="L14" s="33">
        <f t="shared" si="6"/>
        <v>0</v>
      </c>
      <c r="M14" s="33">
        <f t="shared" si="7"/>
        <v>100</v>
      </c>
      <c r="N14" s="33" t="str">
        <f t="shared" si="8"/>
        <v>A</v>
      </c>
      <c r="O14" s="17">
        <v>50</v>
      </c>
      <c r="P14" s="17">
        <f t="shared" si="9"/>
        <v>30</v>
      </c>
      <c r="Q14" s="17">
        <f t="shared" si="10"/>
        <v>62.5</v>
      </c>
      <c r="R14" s="17" t="str">
        <f t="shared" si="11"/>
        <v>B</v>
      </c>
      <c r="T14" s="28" t="s">
        <v>22</v>
      </c>
      <c r="U14" s="31">
        <f>AVERAGE(K3:K15)</f>
        <v>18.615384615384617</v>
      </c>
    </row>
    <row r="15" spans="1:23" x14ac:dyDescent="0.25">
      <c r="A15" s="1">
        <v>13</v>
      </c>
      <c r="B15" s="1" t="s">
        <v>19</v>
      </c>
      <c r="C15" s="13">
        <v>40</v>
      </c>
      <c r="D15" s="13">
        <f t="shared" si="0"/>
        <v>0</v>
      </c>
      <c r="E15" s="26">
        <f t="shared" si="1"/>
        <v>100</v>
      </c>
      <c r="F15" s="13" t="str">
        <f t="shared" si="12"/>
        <v>A</v>
      </c>
      <c r="G15" s="17">
        <v>41</v>
      </c>
      <c r="H15" s="17">
        <f t="shared" si="3"/>
        <v>39</v>
      </c>
      <c r="I15" s="17">
        <f>SUM(G15/50*100)</f>
        <v>82</v>
      </c>
      <c r="J15" s="17" t="str">
        <f t="shared" si="5"/>
        <v>B</v>
      </c>
      <c r="K15" s="33">
        <v>20</v>
      </c>
      <c r="L15" s="33">
        <f t="shared" si="6"/>
        <v>0</v>
      </c>
      <c r="M15" s="33">
        <f t="shared" si="7"/>
        <v>100</v>
      </c>
      <c r="N15" s="33" t="str">
        <f t="shared" si="8"/>
        <v>A</v>
      </c>
      <c r="O15" s="17">
        <v>54</v>
      </c>
      <c r="P15" s="17">
        <f t="shared" si="9"/>
        <v>26</v>
      </c>
      <c r="Q15" s="17">
        <f t="shared" si="10"/>
        <v>67.5</v>
      </c>
      <c r="R15" s="17" t="str">
        <f t="shared" si="11"/>
        <v>B</v>
      </c>
      <c r="T15" s="3" t="s">
        <v>23</v>
      </c>
      <c r="U15" s="4">
        <f>AVERAGE(O3:O15)</f>
        <v>64.461538461538467</v>
      </c>
      <c r="V15" s="5"/>
    </row>
    <row r="16" spans="1:23" x14ac:dyDescent="0.25">
      <c r="A16" s="2" t="s">
        <v>6</v>
      </c>
      <c r="B16" s="11"/>
      <c r="C16" s="14">
        <f>SUM(C3:C15)</f>
        <v>493</v>
      </c>
      <c r="D16" s="14">
        <f>SUM(D3:D15)</f>
        <v>27</v>
      </c>
      <c r="E16" s="27"/>
      <c r="F16" s="39"/>
      <c r="G16" s="6">
        <f>SUM(G3:G15)</f>
        <v>865</v>
      </c>
      <c r="H16" s="6">
        <f>SUM(H3:H15)</f>
        <v>145</v>
      </c>
      <c r="I16" s="18"/>
      <c r="J16" s="18"/>
      <c r="K16" s="34">
        <f>SUM(K3:K15)</f>
        <v>242</v>
      </c>
      <c r="L16" s="34">
        <f>SUM(L3:L15)</f>
        <v>18</v>
      </c>
      <c r="M16" s="35"/>
      <c r="N16" s="35"/>
      <c r="O16" s="6">
        <f>SUM(O3:O15)</f>
        <v>838</v>
      </c>
      <c r="P16" s="6">
        <f>SUM(P3:P15)</f>
        <v>202</v>
      </c>
      <c r="Q16" s="18"/>
      <c r="R16" s="38"/>
      <c r="S16" s="8"/>
      <c r="T16" s="3" t="s">
        <v>55</v>
      </c>
      <c r="U16" s="4">
        <f>SUM(C16+G16)</f>
        <v>1358</v>
      </c>
      <c r="V16" s="5"/>
    </row>
    <row r="17" spans="1:22" x14ac:dyDescent="0.25">
      <c r="C17" s="22" t="s">
        <v>47</v>
      </c>
      <c r="D17" s="14">
        <f>AVERAGE(D3:D15)</f>
        <v>2.0769230769230771</v>
      </c>
      <c r="E17" s="19"/>
      <c r="F17" s="19"/>
      <c r="G17" s="22" t="s">
        <v>47</v>
      </c>
      <c r="H17" s="14">
        <f>AVERAGE(H3:H15)</f>
        <v>11.153846153846153</v>
      </c>
      <c r="J17" s="15"/>
      <c r="K17" s="36" t="s">
        <v>47</v>
      </c>
      <c r="L17" s="34">
        <f>AVERAGE(L3:L15)</f>
        <v>1.3846153846153846</v>
      </c>
      <c r="M17" s="37"/>
      <c r="N17" s="37"/>
      <c r="O17" s="22" t="s">
        <v>47</v>
      </c>
      <c r="P17" s="14">
        <f>AVERAGE(P3:P15)</f>
        <v>15.538461538461538</v>
      </c>
      <c r="Q17" s="20"/>
      <c r="R17" s="21"/>
      <c r="S17" s="8"/>
      <c r="T17" s="3" t="s">
        <v>56</v>
      </c>
      <c r="U17" s="4">
        <f>SUM(K16+O16)</f>
        <v>1080</v>
      </c>
      <c r="V17" s="5"/>
    </row>
    <row r="18" spans="1:22" x14ac:dyDescent="0.25">
      <c r="V18" s="5"/>
    </row>
    <row r="19" spans="1:22" ht="15" customHeight="1" x14ac:dyDescent="0.25">
      <c r="A19" s="46" t="s">
        <v>40</v>
      </c>
      <c r="B19" s="46"/>
      <c r="C19" s="45">
        <f>COUNT(A3:A15)</f>
        <v>13</v>
      </c>
      <c r="D19" s="12"/>
      <c r="E19" s="12"/>
      <c r="H19" s="15"/>
      <c r="U19" s="32" t="s">
        <v>50</v>
      </c>
      <c r="V19" s="5"/>
    </row>
    <row r="20" spans="1:22" ht="15" customHeight="1" x14ac:dyDescent="0.25">
      <c r="A20" s="46"/>
      <c r="B20" s="46"/>
      <c r="C20" s="45"/>
      <c r="D20" s="12"/>
      <c r="E20" s="47" t="s">
        <v>52</v>
      </c>
      <c r="F20" s="47"/>
      <c r="G20" s="47"/>
      <c r="H20" s="15"/>
      <c r="I20" s="48" t="s">
        <v>53</v>
      </c>
      <c r="J20" s="48"/>
      <c r="K20" s="48"/>
      <c r="L20" s="48"/>
      <c r="T20" s="3" t="s">
        <v>24</v>
      </c>
      <c r="U20" s="10">
        <f>SUM(C16/W3*100)</f>
        <v>94.807692307692307</v>
      </c>
      <c r="V20" s="5"/>
    </row>
    <row r="21" spans="1:22" ht="14.25" customHeight="1" x14ac:dyDescent="0.25">
      <c r="A21" s="46"/>
      <c r="B21" s="46"/>
      <c r="C21" s="45"/>
      <c r="D21" s="12"/>
      <c r="E21" s="47"/>
      <c r="F21" s="47"/>
      <c r="G21" s="47"/>
      <c r="H21" s="15"/>
      <c r="I21" s="48"/>
      <c r="J21" s="48"/>
      <c r="K21" s="48"/>
      <c r="L21" s="48"/>
      <c r="T21" s="29" t="s">
        <v>25</v>
      </c>
      <c r="U21" s="10">
        <f>SUM(G16/W4*100)</f>
        <v>88.265306122448976</v>
      </c>
      <c r="V21" s="5"/>
    </row>
    <row r="22" spans="1:22" ht="15" customHeight="1" x14ac:dyDescent="0.25">
      <c r="A22" s="46"/>
      <c r="B22" s="46"/>
      <c r="C22" s="45"/>
      <c r="D22" s="12"/>
      <c r="E22" s="12"/>
      <c r="H22" s="15"/>
      <c r="T22" s="28" t="s">
        <v>27</v>
      </c>
      <c r="U22" s="10">
        <f>SUM(K16/W5*100)</f>
        <v>93.07692307692308</v>
      </c>
      <c r="V22" s="5"/>
    </row>
    <row r="23" spans="1:22" ht="15" customHeight="1" x14ac:dyDescent="0.25">
      <c r="A23" s="46"/>
      <c r="B23" s="46"/>
      <c r="C23" s="45"/>
      <c r="D23" s="12"/>
      <c r="E23" s="12"/>
      <c r="H23" t="s">
        <v>48</v>
      </c>
      <c r="T23" s="3" t="s">
        <v>26</v>
      </c>
      <c r="U23" s="10">
        <f>SUM(O16/W6*100)</f>
        <v>82.970297029702962</v>
      </c>
    </row>
    <row r="24" spans="1:22" x14ac:dyDescent="0.25">
      <c r="T24" s="43"/>
      <c r="U24" s="44"/>
    </row>
    <row r="25" spans="1:22" x14ac:dyDescent="0.25">
      <c r="T25" s="3" t="s">
        <v>51</v>
      </c>
      <c r="U25" s="4">
        <f>SUM(U16/U8*100)</f>
        <v>90.533333333333331</v>
      </c>
    </row>
    <row r="26" spans="1:22" x14ac:dyDescent="0.25">
      <c r="P26" s="49"/>
      <c r="T26" s="3" t="s">
        <v>54</v>
      </c>
      <c r="U26" s="4">
        <f>SUM(U17/U9*100)</f>
        <v>85.039370078740163</v>
      </c>
    </row>
    <row r="28" spans="1:22" x14ac:dyDescent="0.25">
      <c r="T28" s="7" t="s">
        <v>30</v>
      </c>
      <c r="U28" s="10">
        <f>SUM(C16,G16,K16,O16)</f>
        <v>2438</v>
      </c>
    </row>
    <row r="29" spans="1:22" x14ac:dyDescent="0.25">
      <c r="T29" s="30" t="s">
        <v>29</v>
      </c>
      <c r="U29" s="4">
        <f>SUM(U28/W7*100)</f>
        <v>88.014440433212997</v>
      </c>
    </row>
  </sheetData>
  <mergeCells count="5">
    <mergeCell ref="E20:G21"/>
    <mergeCell ref="I20:L21"/>
    <mergeCell ref="C19:C23"/>
    <mergeCell ref="A1:R1"/>
    <mergeCell ref="A19:B23"/>
  </mergeCells>
  <pageMargins left="0.7" right="0.7" top="0.75" bottom="0.75" header="0.3" footer="0.3"/>
  <pageSetup orientation="portrait" verticalDpi="0" r:id="rId1"/>
  <ignoredErrors>
    <ignoredError sqref="W4 H14:I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8DFD-8E0F-45C3-BD5B-643BC759B664}">
  <sheetPr>
    <tabColor theme="4"/>
  </sheetPr>
  <dimension ref="O32:P45"/>
  <sheetViews>
    <sheetView zoomScaleNormal="100" workbookViewId="0">
      <selection activeCell="I4" sqref="I4"/>
    </sheetView>
  </sheetViews>
  <sheetFormatPr defaultRowHeight="15" x14ac:dyDescent="0.25"/>
  <sheetData>
    <row r="32" spans="16:16" x14ac:dyDescent="0.25">
      <c r="P32" t="s">
        <v>35</v>
      </c>
    </row>
    <row r="33" spans="15:16" x14ac:dyDescent="0.25">
      <c r="O33" s="1" t="s">
        <v>7</v>
      </c>
      <c r="P33" s="1">
        <v>28</v>
      </c>
    </row>
    <row r="34" spans="15:16" x14ac:dyDescent="0.25">
      <c r="O34" s="1" t="s">
        <v>8</v>
      </c>
      <c r="P34" s="1">
        <v>39</v>
      </c>
    </row>
    <row r="35" spans="15:16" x14ac:dyDescent="0.25">
      <c r="O35" s="1" t="s">
        <v>9</v>
      </c>
      <c r="P35" s="1">
        <v>36</v>
      </c>
    </row>
    <row r="36" spans="15:16" x14ac:dyDescent="0.25">
      <c r="O36" s="1" t="s">
        <v>10</v>
      </c>
      <c r="P36" s="1">
        <v>36</v>
      </c>
    </row>
    <row r="37" spans="15:16" x14ac:dyDescent="0.25">
      <c r="O37" s="1" t="s">
        <v>11</v>
      </c>
      <c r="P37" s="1">
        <v>40</v>
      </c>
    </row>
    <row r="38" spans="15:16" x14ac:dyDescent="0.25">
      <c r="O38" s="1" t="s">
        <v>12</v>
      </c>
      <c r="P38" s="1">
        <v>39</v>
      </c>
    </row>
    <row r="39" spans="15:16" x14ac:dyDescent="0.25">
      <c r="O39" s="1" t="s">
        <v>13</v>
      </c>
      <c r="P39" s="1">
        <v>38</v>
      </c>
    </row>
    <row r="40" spans="15:16" x14ac:dyDescent="0.25">
      <c r="O40" s="1" t="s">
        <v>14</v>
      </c>
      <c r="P40" s="1">
        <v>40</v>
      </c>
    </row>
    <row r="41" spans="15:16" x14ac:dyDescent="0.25">
      <c r="O41" s="1" t="s">
        <v>15</v>
      </c>
      <c r="P41" s="1">
        <v>40</v>
      </c>
    </row>
    <row r="42" spans="15:16" x14ac:dyDescent="0.25">
      <c r="O42" s="1" t="s">
        <v>16</v>
      </c>
      <c r="P42" s="1">
        <v>37</v>
      </c>
    </row>
    <row r="43" spans="15:16" x14ac:dyDescent="0.25">
      <c r="O43" s="1" t="s">
        <v>17</v>
      </c>
      <c r="P43" s="1">
        <v>40</v>
      </c>
    </row>
    <row r="44" spans="15:16" x14ac:dyDescent="0.25">
      <c r="O44" s="1" t="s">
        <v>18</v>
      </c>
      <c r="P44" s="1">
        <v>40</v>
      </c>
    </row>
    <row r="45" spans="15:16" x14ac:dyDescent="0.25">
      <c r="O45" s="1" t="s">
        <v>19</v>
      </c>
      <c r="P45" s="1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B33B-DB9A-417A-9260-210A6E2D523E}">
  <sheetPr>
    <tabColor rgb="FFFF0000"/>
  </sheetPr>
  <dimension ref="D40:E52"/>
  <sheetViews>
    <sheetView workbookViewId="0">
      <selection activeCell="E40" sqref="E40:E52"/>
    </sheetView>
  </sheetViews>
  <sheetFormatPr defaultRowHeight="15" x14ac:dyDescent="0.25"/>
  <sheetData>
    <row r="40" spans="4:5" x14ac:dyDescent="0.25">
      <c r="D40" s="1" t="s">
        <v>7</v>
      </c>
      <c r="E40" s="17">
        <v>72</v>
      </c>
    </row>
    <row r="41" spans="4:5" x14ac:dyDescent="0.25">
      <c r="D41" s="1" t="s">
        <v>8</v>
      </c>
      <c r="E41" s="17">
        <v>80</v>
      </c>
    </row>
    <row r="42" spans="4:5" x14ac:dyDescent="0.25">
      <c r="D42" s="1" t="s">
        <v>9</v>
      </c>
      <c r="E42" s="17">
        <v>69</v>
      </c>
    </row>
    <row r="43" spans="4:5" x14ac:dyDescent="0.25">
      <c r="D43" s="1" t="s">
        <v>10</v>
      </c>
      <c r="E43" s="17">
        <v>71</v>
      </c>
    </row>
    <row r="44" spans="4:5" x14ac:dyDescent="0.25">
      <c r="D44" s="1" t="s">
        <v>11</v>
      </c>
      <c r="E44" s="17">
        <v>78</v>
      </c>
    </row>
    <row r="45" spans="4:5" x14ac:dyDescent="0.25">
      <c r="D45" s="1" t="s">
        <v>12</v>
      </c>
      <c r="E45" s="17">
        <v>70</v>
      </c>
    </row>
    <row r="46" spans="4:5" x14ac:dyDescent="0.25">
      <c r="D46" s="1" t="s">
        <v>13</v>
      </c>
      <c r="E46" s="17">
        <v>68</v>
      </c>
    </row>
    <row r="47" spans="4:5" x14ac:dyDescent="0.25">
      <c r="D47" s="1" t="s">
        <v>14</v>
      </c>
      <c r="E47" s="17">
        <v>52</v>
      </c>
    </row>
    <row r="48" spans="4:5" x14ac:dyDescent="0.25">
      <c r="D48" s="1" t="s">
        <v>15</v>
      </c>
      <c r="E48" s="17">
        <v>75</v>
      </c>
    </row>
    <row r="49" spans="4:5" x14ac:dyDescent="0.25">
      <c r="D49" s="1" t="s">
        <v>16</v>
      </c>
      <c r="E49" s="17">
        <v>72</v>
      </c>
    </row>
    <row r="50" spans="4:5" x14ac:dyDescent="0.25">
      <c r="D50" s="1" t="s">
        <v>17</v>
      </c>
      <c r="E50" s="17">
        <v>78</v>
      </c>
    </row>
    <row r="51" spans="4:5" x14ac:dyDescent="0.25">
      <c r="D51" s="1" t="s">
        <v>18</v>
      </c>
      <c r="E51" s="17">
        <v>39</v>
      </c>
    </row>
    <row r="52" spans="4:5" x14ac:dyDescent="0.25">
      <c r="D52" s="1" t="s">
        <v>19</v>
      </c>
      <c r="E52" s="17">
        <v>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336E-DDAF-43CD-A22C-EBFB56B7B670}">
  <sheetPr>
    <tabColor theme="4"/>
  </sheetPr>
  <dimension ref="E44:F56"/>
  <sheetViews>
    <sheetView workbookViewId="0">
      <selection activeCell="Q2" sqref="Q2"/>
    </sheetView>
  </sheetViews>
  <sheetFormatPr defaultRowHeight="15" x14ac:dyDescent="0.25"/>
  <sheetData>
    <row r="44" spans="5:6" x14ac:dyDescent="0.25">
      <c r="E44" s="1" t="s">
        <v>7</v>
      </c>
      <c r="F44" s="33">
        <v>15</v>
      </c>
    </row>
    <row r="45" spans="5:6" x14ac:dyDescent="0.25">
      <c r="E45" s="1" t="s">
        <v>8</v>
      </c>
      <c r="F45" s="33">
        <v>20</v>
      </c>
    </row>
    <row r="46" spans="5:6" x14ac:dyDescent="0.25">
      <c r="E46" s="1" t="s">
        <v>9</v>
      </c>
      <c r="F46" s="33">
        <v>18.5</v>
      </c>
    </row>
    <row r="47" spans="5:6" x14ac:dyDescent="0.25">
      <c r="E47" s="1" t="s">
        <v>10</v>
      </c>
      <c r="F47" s="33">
        <v>19</v>
      </c>
    </row>
    <row r="48" spans="5:6" x14ac:dyDescent="0.25">
      <c r="E48" s="1" t="s">
        <v>11</v>
      </c>
      <c r="F48" s="33">
        <v>17</v>
      </c>
    </row>
    <row r="49" spans="5:6" x14ac:dyDescent="0.25">
      <c r="E49" s="1" t="s">
        <v>12</v>
      </c>
      <c r="F49" s="33">
        <v>18</v>
      </c>
    </row>
    <row r="50" spans="5:6" x14ac:dyDescent="0.25">
      <c r="E50" s="1" t="s">
        <v>13</v>
      </c>
      <c r="F50" s="33">
        <v>18.5</v>
      </c>
    </row>
    <row r="51" spans="5:6" x14ac:dyDescent="0.25">
      <c r="E51" s="1" t="s">
        <v>14</v>
      </c>
      <c r="F51" s="33">
        <v>18</v>
      </c>
    </row>
    <row r="52" spans="5:6" x14ac:dyDescent="0.25">
      <c r="E52" s="1" t="s">
        <v>15</v>
      </c>
      <c r="F52" s="33">
        <v>19</v>
      </c>
    </row>
    <row r="53" spans="5:6" x14ac:dyDescent="0.25">
      <c r="E53" s="1" t="s">
        <v>16</v>
      </c>
      <c r="F53" s="33">
        <v>20</v>
      </c>
    </row>
    <row r="54" spans="5:6" x14ac:dyDescent="0.25">
      <c r="E54" s="1" t="s">
        <v>17</v>
      </c>
      <c r="F54" s="33">
        <v>19</v>
      </c>
    </row>
    <row r="55" spans="5:6" x14ac:dyDescent="0.25">
      <c r="E55" s="1" t="s">
        <v>18</v>
      </c>
      <c r="F55" s="33">
        <v>20</v>
      </c>
    </row>
    <row r="56" spans="5:6" x14ac:dyDescent="0.25">
      <c r="E56" s="1" t="s">
        <v>19</v>
      </c>
      <c r="F56" s="33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D5D7-744F-4B30-9A02-47B78DE0800B}">
  <sheetPr>
    <tabColor rgb="FFFF0000"/>
  </sheetPr>
  <dimension ref="E45:F57"/>
  <sheetViews>
    <sheetView zoomScaleNormal="100" workbookViewId="0">
      <selection activeCell="I1" sqref="I1"/>
    </sheetView>
  </sheetViews>
  <sheetFormatPr defaultRowHeight="15" x14ac:dyDescent="0.25"/>
  <sheetData>
    <row r="45" spans="5:6" x14ac:dyDescent="0.25">
      <c r="E45" s="1" t="s">
        <v>7</v>
      </c>
      <c r="F45" s="17">
        <v>66</v>
      </c>
    </row>
    <row r="46" spans="5:6" x14ac:dyDescent="0.25">
      <c r="E46" s="1" t="s">
        <v>8</v>
      </c>
      <c r="F46" s="17">
        <v>79</v>
      </c>
    </row>
    <row r="47" spans="5:6" x14ac:dyDescent="0.25">
      <c r="E47" s="1" t="s">
        <v>9</v>
      </c>
      <c r="F47" s="17">
        <v>63</v>
      </c>
    </row>
    <row r="48" spans="5:6" x14ac:dyDescent="0.25">
      <c r="E48" s="1" t="s">
        <v>10</v>
      </c>
      <c r="F48" s="17">
        <v>67</v>
      </c>
    </row>
    <row r="49" spans="5:6" x14ac:dyDescent="0.25">
      <c r="E49" s="1" t="s">
        <v>11</v>
      </c>
      <c r="F49" s="17">
        <v>67</v>
      </c>
    </row>
    <row r="50" spans="5:6" x14ac:dyDescent="0.25">
      <c r="E50" s="1" t="s">
        <v>12</v>
      </c>
      <c r="F50" s="17">
        <v>67</v>
      </c>
    </row>
    <row r="51" spans="5:6" x14ac:dyDescent="0.25">
      <c r="E51" s="1" t="s">
        <v>13</v>
      </c>
      <c r="F51" s="17">
        <v>58</v>
      </c>
    </row>
    <row r="52" spans="5:6" x14ac:dyDescent="0.25">
      <c r="E52" s="1" t="s">
        <v>14</v>
      </c>
      <c r="F52" s="17">
        <v>68</v>
      </c>
    </row>
    <row r="53" spans="5:6" x14ac:dyDescent="0.25">
      <c r="E53" s="1" t="s">
        <v>15</v>
      </c>
      <c r="F53" s="17">
        <v>64</v>
      </c>
    </row>
    <row r="54" spans="5:6" x14ac:dyDescent="0.25">
      <c r="E54" s="1" t="s">
        <v>16</v>
      </c>
      <c r="F54" s="17">
        <v>71</v>
      </c>
    </row>
    <row r="55" spans="5:6" x14ac:dyDescent="0.25">
      <c r="E55" s="1" t="s">
        <v>17</v>
      </c>
      <c r="F55" s="17">
        <v>64</v>
      </c>
    </row>
    <row r="56" spans="5:6" x14ac:dyDescent="0.25">
      <c r="E56" s="1" t="s">
        <v>18</v>
      </c>
      <c r="F56" s="17">
        <v>50</v>
      </c>
    </row>
    <row r="57" spans="5:6" x14ac:dyDescent="0.25">
      <c r="E57" s="1" t="s">
        <v>19</v>
      </c>
      <c r="F57" s="17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Unit 1</vt:lpstr>
      <vt:lpstr>HYE</vt:lpstr>
      <vt:lpstr>Unit 2</vt:lpstr>
      <vt:lpstr>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Gem Rao</cp:lastModifiedBy>
  <dcterms:created xsi:type="dcterms:W3CDTF">2023-08-07T05:18:40Z</dcterms:created>
  <dcterms:modified xsi:type="dcterms:W3CDTF">2024-03-16T14:59:20Z</dcterms:modified>
</cp:coreProperties>
</file>