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affaele\Dropbox (DIG)\Corso IPOI 2020 2021\Mancuso\materiale_established\1. Investimenti\esercitazioni\pacchetto 2 (fatto a lezione)\final\"/>
    </mc:Choice>
  </mc:AlternateContent>
  <xr:revisionPtr revIDLastSave="0" documentId="13_ncr:1_{FF267A61-6019-4EE0-A9F4-AB2A767128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PV(k)_plot" sheetId="2" r:id="rId1"/>
    <sheet name="Indici" sheetId="1" r:id="rId2"/>
    <sheet name="Fixed_PI" sheetId="4" r:id="rId3"/>
    <sheet name="Rispos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D3" i="4"/>
  <c r="D4" i="4"/>
  <c r="D5" i="4"/>
  <c r="D6" i="4"/>
  <c r="D2" i="4"/>
  <c r="G2" i="2" l="1"/>
  <c r="C2" i="2"/>
  <c r="D2" i="2"/>
  <c r="E2" i="2"/>
  <c r="F2" i="2"/>
  <c r="I5" i="1"/>
  <c r="I6" i="1"/>
  <c r="I7" i="1"/>
  <c r="I8" i="1"/>
  <c r="J5" i="1"/>
  <c r="J6" i="1"/>
  <c r="J7" i="1"/>
  <c r="J8" i="1"/>
  <c r="A19" i="1"/>
  <c r="A20" i="1"/>
  <c r="A21" i="1"/>
  <c r="A22" i="1"/>
  <c r="A12" i="1"/>
  <c r="B12" i="1"/>
  <c r="B19" i="1" s="1"/>
  <c r="C12" i="1"/>
  <c r="D12" i="1"/>
  <c r="E12" i="1"/>
  <c r="F12" i="1"/>
  <c r="G12" i="1"/>
  <c r="A13" i="1"/>
  <c r="B13" i="1"/>
  <c r="B20" i="1" s="1"/>
  <c r="C13" i="1"/>
  <c r="D13" i="1"/>
  <c r="E13" i="1"/>
  <c r="F13" i="1"/>
  <c r="G13" i="1"/>
  <c r="A14" i="1"/>
  <c r="B14" i="1"/>
  <c r="B21" i="1" s="1"/>
  <c r="C21" i="1" s="1"/>
  <c r="D21" i="1" s="1"/>
  <c r="E21" i="1" s="1"/>
  <c r="F21" i="1" s="1"/>
  <c r="C14" i="1"/>
  <c r="D14" i="1"/>
  <c r="E14" i="1"/>
  <c r="F14" i="1"/>
  <c r="G14" i="1"/>
  <c r="A15" i="1"/>
  <c r="B15" i="1"/>
  <c r="B22" i="1" s="1"/>
  <c r="C15" i="1"/>
  <c r="D15" i="1"/>
  <c r="E15" i="1"/>
  <c r="F15" i="1"/>
  <c r="G15" i="1"/>
  <c r="B11" i="1"/>
  <c r="C11" i="1"/>
  <c r="G11" i="1"/>
  <c r="A2" i="2"/>
  <c r="A11" i="1"/>
  <c r="A18" i="1" s="1"/>
  <c r="J4" i="1"/>
  <c r="B2" i="1"/>
  <c r="K8" i="1" l="1"/>
  <c r="C22" i="1"/>
  <c r="D22" i="1" s="1"/>
  <c r="E22" i="1" s="1"/>
  <c r="F22" i="1" s="1"/>
  <c r="G22" i="1" s="1"/>
  <c r="K7" i="1"/>
  <c r="G21" i="1"/>
  <c r="C20" i="1"/>
  <c r="D20" i="1" s="1"/>
  <c r="E20" i="1" s="1"/>
  <c r="F20" i="1" s="1"/>
  <c r="G20" i="1" s="1"/>
  <c r="K6" i="1"/>
  <c r="K5" i="1"/>
  <c r="C19" i="1"/>
  <c r="D19" i="1"/>
  <c r="E19" i="1" s="1"/>
  <c r="F19" i="1" s="1"/>
  <c r="G19" i="1" s="1"/>
  <c r="F11" i="1"/>
  <c r="E11" i="1"/>
  <c r="K4" i="1" s="1"/>
  <c r="D11" i="1"/>
  <c r="B2" i="2"/>
  <c r="I4" i="1"/>
  <c r="B18" i="1"/>
  <c r="C18" i="1" s="1"/>
  <c r="D18" i="1" s="1"/>
  <c r="B40" i="2" l="1"/>
  <c r="B43" i="2"/>
  <c r="B5" i="2"/>
  <c r="B6" i="2"/>
  <c r="B18" i="2"/>
  <c r="B66" i="2"/>
  <c r="B103" i="2"/>
  <c r="B7" i="2"/>
  <c r="B19" i="2"/>
  <c r="B31" i="2"/>
  <c r="B79" i="2"/>
  <c r="B8" i="2"/>
  <c r="B20" i="2"/>
  <c r="B32" i="2"/>
  <c r="B44" i="2"/>
  <c r="B56" i="2"/>
  <c r="B68" i="2"/>
  <c r="B80" i="2"/>
  <c r="B92" i="2"/>
  <c r="B104" i="2"/>
  <c r="B48" i="2"/>
  <c r="B84" i="2"/>
  <c r="B25" i="2"/>
  <c r="B73" i="2"/>
  <c r="B97" i="2"/>
  <c r="B88" i="2"/>
  <c r="B41" i="2"/>
  <c r="B65" i="2"/>
  <c r="B89" i="2"/>
  <c r="B42" i="2"/>
  <c r="B90" i="2"/>
  <c r="B91" i="2"/>
  <c r="B9" i="2"/>
  <c r="B21" i="2"/>
  <c r="B33" i="2"/>
  <c r="B45" i="2"/>
  <c r="B57" i="2"/>
  <c r="B69" i="2"/>
  <c r="B81" i="2"/>
  <c r="B93" i="2"/>
  <c r="B10" i="2"/>
  <c r="B22" i="2"/>
  <c r="B34" i="2"/>
  <c r="B46" i="2"/>
  <c r="B58" i="2"/>
  <c r="B70" i="2"/>
  <c r="B82" i="2"/>
  <c r="B94" i="2"/>
  <c r="B11" i="2"/>
  <c r="B23" i="2"/>
  <c r="B35" i="2"/>
  <c r="B47" i="2"/>
  <c r="B59" i="2"/>
  <c r="B71" i="2"/>
  <c r="B83" i="2"/>
  <c r="B95" i="2"/>
  <c r="B12" i="2"/>
  <c r="B24" i="2"/>
  <c r="B36" i="2"/>
  <c r="B60" i="2"/>
  <c r="B72" i="2"/>
  <c r="B96" i="2"/>
  <c r="B13" i="2"/>
  <c r="B37" i="2"/>
  <c r="B85" i="2"/>
  <c r="B64" i="2"/>
  <c r="B53" i="2"/>
  <c r="B101" i="2"/>
  <c r="B78" i="2"/>
  <c r="B100" i="2"/>
  <c r="B55" i="2"/>
  <c r="B17" i="2"/>
  <c r="B67" i="2"/>
  <c r="B49" i="2"/>
  <c r="B54" i="2"/>
  <c r="B61" i="2"/>
  <c r="B14" i="2"/>
  <c r="B26" i="2"/>
  <c r="B38" i="2"/>
  <c r="B50" i="2"/>
  <c r="B62" i="2"/>
  <c r="B74" i="2"/>
  <c r="B86" i="2"/>
  <c r="B98" i="2"/>
  <c r="B15" i="2"/>
  <c r="B27" i="2"/>
  <c r="B39" i="2"/>
  <c r="B51" i="2"/>
  <c r="B63" i="2"/>
  <c r="B75" i="2"/>
  <c r="B87" i="2"/>
  <c r="B99" i="2"/>
  <c r="B16" i="2"/>
  <c r="B28" i="2"/>
  <c r="B52" i="2"/>
  <c r="B76" i="2"/>
  <c r="B29" i="2"/>
  <c r="B77" i="2"/>
  <c r="B30" i="2"/>
  <c r="B102" i="2"/>
  <c r="E18" i="1"/>
  <c r="F18" i="1" s="1"/>
  <c r="G18" i="1" s="1"/>
</calcChain>
</file>

<file path=xl/sharedStrings.xml><?xml version="1.0" encoding="utf-8"?>
<sst xmlns="http://schemas.openxmlformats.org/spreadsheetml/2006/main" count="36" uniqueCount="27">
  <si>
    <t>Medium</t>
  </si>
  <si>
    <t>Advanced</t>
  </si>
  <si>
    <t>Premium</t>
  </si>
  <si>
    <t>k</t>
  </si>
  <si>
    <t>NPV</t>
  </si>
  <si>
    <t>IRR</t>
  </si>
  <si>
    <t>PI</t>
  </si>
  <si>
    <t>PBT</t>
  </si>
  <si>
    <t>DNCF</t>
  </si>
  <si>
    <t>CDNCF</t>
  </si>
  <si>
    <t>Minimal</t>
  </si>
  <si>
    <t>Basic</t>
  </si>
  <si>
    <t>PACCHETTO 2 - ESERCIZIO 3</t>
  </si>
  <si>
    <t>Quesito</t>
  </si>
  <si>
    <t>Risposta</t>
  </si>
  <si>
    <t>Con il criterio NPV, scelgo Premium</t>
  </si>
  <si>
    <t>Con il criterio IRR, scelgo Minimal</t>
  </si>
  <si>
    <t>Con il criterio PI, scelgo Basic</t>
  </si>
  <si>
    <t>Scelgo Medium</t>
  </si>
  <si>
    <t>Le risposte per IRR, PI e PBT non cambiano.</t>
  </si>
  <si>
    <t>La risposta per l'NPV diventa Medium</t>
  </si>
  <si>
    <t>Con un vincolo di budget di 1.000 € posso effettuare</t>
  </si>
  <si>
    <t>Minimal, Basic, Medium, Minimal+Basic</t>
  </si>
  <si>
    <t>Con il criterio dell'NPV, scelgo Minimal+Basic</t>
  </si>
  <si>
    <t>Con il criterio dell'IRR e del PI scelgo Minimal+Basic</t>
  </si>
  <si>
    <t>I0</t>
  </si>
  <si>
    <t>sum(DNCF)_1^t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</si>
</sst>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8" fontId="0" fillId="0" borderId="0" xfId="0" applyNumberFormat="1"/>
    <xf numFmtId="9" fontId="0" fillId="0" borderId="0" xfId="0" applyNumberFormat="1"/>
    <xf numFmtId="8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9" fontId="0" fillId="3" borderId="0" xfId="0" applyNumberFormat="1" applyFill="1"/>
    <xf numFmtId="8" fontId="0" fillId="0" borderId="0" xfId="0" applyNumberFormat="1" applyFill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'NPV(k)_plot'!$B$4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'NPV(k)_plot'!$A$5:$A$104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'NPV(k)_plot'!$B$5:$B$104</c:f>
              <c:numCache>
                <c:formatCode>"€"#,##0.00_);[Red]\("€"#,##0.00\)</c:formatCode>
                <c:ptCount val="100"/>
                <c:pt idx="0">
                  <c:v>-74.364996930870348</c:v>
                </c:pt>
                <c:pt idx="1">
                  <c:v>-51.3253637195387</c:v>
                </c:pt>
                <c:pt idx="2">
                  <c:v>-30.690685006031799</c:v>
                </c:pt>
                <c:pt idx="3">
                  <c:v>-12.284898651469121</c:v>
                </c:pt>
                <c:pt idx="4">
                  <c:v>4.0548703374383877</c:v>
                </c:pt>
                <c:pt idx="5">
                  <c:v>18.47937299506043</c:v>
                </c:pt>
                <c:pt idx="6">
                  <c:v>31.128206535533764</c:v>
                </c:pt>
                <c:pt idx="7">
                  <c:v>42.130700268668534</c:v>
                </c:pt>
                <c:pt idx="8">
                  <c:v>51.606725215168581</c:v>
                </c:pt>
                <c:pt idx="9">
                  <c:v>59.667434539369651</c:v>
                </c:pt>
                <c:pt idx="10">
                  <c:v>66.415941201363921</c:v>
                </c:pt>
                <c:pt idx="11">
                  <c:v>71.947938591435104</c:v>
                </c:pt>
                <c:pt idx="12">
                  <c:v>76.352269339236955</c:v>
                </c:pt>
                <c:pt idx="13">
                  <c:v>79.711446980260916</c:v>
                </c:pt>
                <c:pt idx="14">
                  <c:v>82.102134705996605</c:v>
                </c:pt>
                <c:pt idx="15">
                  <c:v>83.595585015739516</c:v>
                </c:pt>
                <c:pt idx="16">
                  <c:v>84.258043721898275</c:v>
                </c:pt>
                <c:pt idx="17">
                  <c:v>84.15112143222882</c:v>
                </c:pt>
                <c:pt idx="18">
                  <c:v>83.332135337531781</c:v>
                </c:pt>
                <c:pt idx="19">
                  <c:v>81.854423868312779</c:v>
                </c:pt>
                <c:pt idx="20">
                  <c:v>79.767636545543382</c:v>
                </c:pt>
                <c:pt idx="21">
                  <c:v>77.118001136024304</c:v>
                </c:pt>
                <c:pt idx="22">
                  <c:v>73.948570029532675</c:v>
                </c:pt>
                <c:pt idx="23">
                  <c:v>70.299447580544665</c:v>
                </c:pt>
                <c:pt idx="24">
                  <c:v>66.208000000000084</c:v>
                </c:pt>
                <c:pt idx="25">
                  <c:v>61.709049240440891</c:v>
                </c:pt>
                <c:pt idx="26">
                  <c:v>56.835052189414455</c:v>
                </c:pt>
                <c:pt idx="27">
                  <c:v>51.616266369819868</c:v>
                </c:pt>
                <c:pt idx="28">
                  <c:v>46.080903240697126</c:v>
                </c:pt>
                <c:pt idx="29">
                  <c:v>40.255270096662116</c:v>
                </c:pt>
                <c:pt idx="30">
                  <c:v>34.163901477785203</c:v>
                </c:pt>
                <c:pt idx="31">
                  <c:v>27.829680923352043</c:v>
                </c:pt>
                <c:pt idx="32">
                  <c:v>21.273953831769177</c:v>
                </c:pt>
                <c:pt idx="33">
                  <c:v>14.516632124225907</c:v>
                </c:pt>
                <c:pt idx="34">
                  <c:v>7.5762913509715872</c:v>
                </c:pt>
                <c:pt idx="35">
                  <c:v>0.47026082556203619</c:v>
                </c:pt>
                <c:pt idx="36">
                  <c:v>-6.7852926762236621</c:v>
                </c:pt>
                <c:pt idx="37">
                  <c:v>-14.175287160436483</c:v>
                </c:pt>
                <c:pt idx="38">
                  <c:v>-21.685653150063217</c:v>
                </c:pt>
                <c:pt idx="39">
                  <c:v>-29.303266496103106</c:v>
                </c:pt>
                <c:pt idx="40">
                  <c:v>-37.015885883209421</c:v>
                </c:pt>
                <c:pt idx="41">
                  <c:v>-44.812094679197799</c:v>
                </c:pt>
                <c:pt idx="42">
                  <c:v>-52.681246805808087</c:v>
                </c:pt>
                <c:pt idx="43">
                  <c:v>-60.613416333786517</c:v>
                </c:pt>
                <c:pt idx="44">
                  <c:v>-68.599350528827244</c:v>
                </c:pt>
                <c:pt idx="45">
                  <c:v>-76.630426096432075</c:v>
                </c:pt>
                <c:pt idx="46">
                  <c:v>-84.698608393420045</c:v>
                </c:pt>
                <c:pt idx="47">
                  <c:v>-92.79641339186901</c:v>
                </c:pt>
                <c:pt idx="48">
                  <c:v>-100.91687219784194</c:v>
                </c:pt>
                <c:pt idx="49">
                  <c:v>-109.05349794238737</c:v>
                </c:pt>
                <c:pt idx="50">
                  <c:v>-117.20025487628095</c:v>
                </c:pt>
                <c:pt idx="51">
                  <c:v>-125.35152951275359</c:v>
                </c:pt>
                <c:pt idx="52">
                  <c:v>-133.50210367419777</c:v>
                </c:pt>
                <c:pt idx="53">
                  <c:v>-141.6471293096904</c:v>
                </c:pt>
                <c:pt idx="54">
                  <c:v>-149.78210496008069</c:v>
                </c:pt>
                <c:pt idx="55">
                  <c:v>-157.90285375656276</c:v>
                </c:pt>
                <c:pt idx="56">
                  <c:v>-166.00550284706787</c:v>
                </c:pt>
                <c:pt idx="57">
                  <c:v>-174.08646415258636</c:v>
                </c:pt>
                <c:pt idx="58">
                  <c:v>-182.14241636266456</c:v>
                </c:pt>
                <c:pt idx="59">
                  <c:v>-190.1702880859375</c:v>
                </c:pt>
                <c:pt idx="60">
                  <c:v>-198.16724207762309</c:v>
                </c:pt>
                <c:pt idx="61">
                  <c:v>-206.13066047154211</c:v>
                </c:pt>
                <c:pt idx="62">
                  <c:v>-214.05813094938139</c:v>
                </c:pt>
                <c:pt idx="63">
                  <c:v>-221.94743378474823</c:v>
                </c:pt>
                <c:pt idx="64">
                  <c:v>-229.79652970394341</c:v>
                </c:pt>
                <c:pt idx="65">
                  <c:v>-237.60354850951444</c:v>
                </c:pt>
                <c:pt idx="66">
                  <c:v>-245.36677841640767</c:v>
                </c:pt>
                <c:pt idx="67">
                  <c:v>-253.0846560540499</c:v>
                </c:pt>
                <c:pt idx="68">
                  <c:v>-260.75575709093118</c:v>
                </c:pt>
                <c:pt idx="69">
                  <c:v>-268.37878744127033</c:v>
                </c:pt>
                <c:pt idx="70">
                  <c:v>-275.95257501610126</c:v>
                </c:pt>
                <c:pt idx="71">
                  <c:v>-283.47606198373273</c:v>
                </c:pt>
                <c:pt idx="72">
                  <c:v>-290.94829750689132</c:v>
                </c:pt>
                <c:pt idx="73">
                  <c:v>-298.36843092609774</c:v>
                </c:pt>
                <c:pt idx="74">
                  <c:v>-305.73570536086163</c:v>
                </c:pt>
                <c:pt idx="75">
                  <c:v>-313.04945170221686</c:v>
                </c:pt>
                <c:pt idx="76">
                  <c:v>-320.30908297186852</c:v>
                </c:pt>
                <c:pt idx="77">
                  <c:v>-327.51408902487833</c:v>
                </c:pt>
                <c:pt idx="78">
                  <c:v>-334.66403157435639</c:v>
                </c:pt>
                <c:pt idx="79">
                  <c:v>-341.75853951802719</c:v>
                </c:pt>
                <c:pt idx="80">
                  <c:v>-348.79730454789001</c:v>
                </c:pt>
                <c:pt idx="81">
                  <c:v>-355.78007702539412</c:v>
                </c:pt>
                <c:pt idx="82">
                  <c:v>-362.70666210572426</c:v>
                </c:pt>
                <c:pt idx="83">
                  <c:v>-369.57691609583253</c:v>
                </c:pt>
                <c:pt idx="84">
                  <c:v>-376.39074303186953</c:v>
                </c:pt>
                <c:pt idx="85">
                  <c:v>-383.1480914625663</c:v>
                </c:pt>
                <c:pt idx="86">
                  <c:v>-389.84895142601181</c:v>
                </c:pt>
                <c:pt idx="87">
                  <c:v>-396.49335160804253</c:v>
                </c:pt>
                <c:pt idx="88">
                  <c:v>-403.08135667123611</c:v>
                </c:pt>
                <c:pt idx="89">
                  <c:v>-409.61306474418029</c:v>
                </c:pt>
                <c:pt idx="90">
                  <c:v>-416.08860506135716</c:v>
                </c:pt>
                <c:pt idx="91">
                  <c:v>-422.50813574457356</c:v>
                </c:pt>
                <c:pt idx="92">
                  <c:v>-428.87184171745548</c:v>
                </c:pt>
                <c:pt idx="93">
                  <c:v>-435.17993274503579</c:v>
                </c:pt>
                <c:pt idx="94">
                  <c:v>-441.43264159097703</c:v>
                </c:pt>
                <c:pt idx="95">
                  <c:v>-447.63022228542218</c:v>
                </c:pt>
                <c:pt idx="96">
                  <c:v>-453.77294849690543</c:v>
                </c:pt>
                <c:pt idx="97">
                  <c:v>-459.86111200215601</c:v>
                </c:pt>
                <c:pt idx="98">
                  <c:v>-465.89502124801152</c:v>
                </c:pt>
                <c:pt idx="99">
                  <c:v>-471.875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6-4D84-861C-35AA0D29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07519"/>
        <c:axId val="971091071"/>
      </c:scatterChart>
      <c:valAx>
        <c:axId val="96930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91071"/>
        <c:crosses val="autoZero"/>
        <c:crossBetween val="midCat"/>
      </c:valAx>
      <c:valAx>
        <c:axId val="9710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144780</xdr:rowOff>
    </xdr:from>
    <xdr:to>
      <xdr:col>13</xdr:col>
      <xdr:colOff>579120</xdr:colOff>
      <xdr:row>18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1C7-932E-4668-A091-C04BEFBEF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A7CC-F205-4358-8E77-5A66DC7A39A8}">
  <dimension ref="A1:G104"/>
  <sheetViews>
    <sheetView tabSelected="1" workbookViewId="0">
      <selection activeCell="I2" sqref="I2"/>
    </sheetView>
  </sheetViews>
  <sheetFormatPr defaultRowHeight="14.4" x14ac:dyDescent="0.3"/>
  <cols>
    <col min="2" max="2" width="10.109375" bestFit="1" customWidth="1"/>
  </cols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t="str">
        <f>Indici!A7</f>
        <v>Advanced</v>
      </c>
      <c r="B2">
        <f>Indici!B7</f>
        <v>-1500</v>
      </c>
      <c r="C2">
        <f>Indici!C7</f>
        <v>1600</v>
      </c>
      <c r="D2">
        <f>Indici!D7</f>
        <v>300</v>
      </c>
      <c r="E2">
        <f>Indici!E7</f>
        <v>3000</v>
      </c>
      <c r="F2">
        <f>Indici!F7</f>
        <v>-3600</v>
      </c>
      <c r="G2">
        <f>Indici!G7</f>
        <v>100</v>
      </c>
    </row>
    <row r="4" spans="1:7" x14ac:dyDescent="0.3">
      <c r="A4" t="s">
        <v>3</v>
      </c>
      <c r="B4" t="s">
        <v>4</v>
      </c>
    </row>
    <row r="5" spans="1:7" x14ac:dyDescent="0.3">
      <c r="A5">
        <v>0.01</v>
      </c>
      <c r="B5" s="2">
        <f>NPV(A5,$C$2:$G$2)+$B$2</f>
        <v>-74.364996930870348</v>
      </c>
    </row>
    <row r="6" spans="1:7" x14ac:dyDescent="0.3">
      <c r="A6">
        <v>0.02</v>
      </c>
      <c r="B6" s="2">
        <f t="shared" ref="B6:B69" si="0">NPV(A6,$C$2:$G$2)+$B$2</f>
        <v>-51.3253637195387</v>
      </c>
    </row>
    <row r="7" spans="1:7" x14ac:dyDescent="0.3">
      <c r="A7">
        <v>0.03</v>
      </c>
      <c r="B7" s="2">
        <f t="shared" si="0"/>
        <v>-30.690685006031799</v>
      </c>
    </row>
    <row r="8" spans="1:7" x14ac:dyDescent="0.3">
      <c r="A8">
        <v>0.04</v>
      </c>
      <c r="B8" s="2">
        <f t="shared" si="0"/>
        <v>-12.284898651469121</v>
      </c>
    </row>
    <row r="9" spans="1:7" x14ac:dyDescent="0.3">
      <c r="A9">
        <v>0.05</v>
      </c>
      <c r="B9" s="2">
        <f t="shared" si="0"/>
        <v>4.0548703374383877</v>
      </c>
    </row>
    <row r="10" spans="1:7" x14ac:dyDescent="0.3">
      <c r="A10">
        <v>0.06</v>
      </c>
      <c r="B10" s="2">
        <f t="shared" si="0"/>
        <v>18.47937299506043</v>
      </c>
    </row>
    <row r="11" spans="1:7" x14ac:dyDescent="0.3">
      <c r="A11">
        <v>7.0000000000000007E-2</v>
      </c>
      <c r="B11" s="2">
        <f t="shared" si="0"/>
        <v>31.128206535533764</v>
      </c>
    </row>
    <row r="12" spans="1:7" x14ac:dyDescent="0.3">
      <c r="A12">
        <v>0.08</v>
      </c>
      <c r="B12" s="2">
        <f t="shared" si="0"/>
        <v>42.130700268668534</v>
      </c>
    </row>
    <row r="13" spans="1:7" x14ac:dyDescent="0.3">
      <c r="A13">
        <v>0.09</v>
      </c>
      <c r="B13" s="2">
        <f t="shared" si="0"/>
        <v>51.606725215168581</v>
      </c>
    </row>
    <row r="14" spans="1:7" x14ac:dyDescent="0.3">
      <c r="A14">
        <v>0.1</v>
      </c>
      <c r="B14" s="2">
        <f t="shared" si="0"/>
        <v>59.667434539369651</v>
      </c>
    </row>
    <row r="15" spans="1:7" x14ac:dyDescent="0.3">
      <c r="A15">
        <v>0.11</v>
      </c>
      <c r="B15" s="2">
        <f t="shared" si="0"/>
        <v>66.415941201363921</v>
      </c>
    </row>
    <row r="16" spans="1:7" x14ac:dyDescent="0.3">
      <c r="A16">
        <v>0.12</v>
      </c>
      <c r="B16" s="2">
        <f t="shared" si="0"/>
        <v>71.947938591435104</v>
      </c>
    </row>
    <row r="17" spans="1:2" x14ac:dyDescent="0.3">
      <c r="A17">
        <v>0.13</v>
      </c>
      <c r="B17" s="2">
        <f t="shared" si="0"/>
        <v>76.352269339236955</v>
      </c>
    </row>
    <row r="18" spans="1:2" x14ac:dyDescent="0.3">
      <c r="A18">
        <v>0.14000000000000001</v>
      </c>
      <c r="B18" s="2">
        <f t="shared" si="0"/>
        <v>79.711446980260916</v>
      </c>
    </row>
    <row r="19" spans="1:2" x14ac:dyDescent="0.3">
      <c r="A19">
        <v>0.15</v>
      </c>
      <c r="B19" s="2">
        <f t="shared" si="0"/>
        <v>82.102134705996605</v>
      </c>
    </row>
    <row r="20" spans="1:2" x14ac:dyDescent="0.3">
      <c r="A20">
        <v>0.16</v>
      </c>
      <c r="B20" s="2">
        <f t="shared" si="0"/>
        <v>83.595585015739516</v>
      </c>
    </row>
    <row r="21" spans="1:2" x14ac:dyDescent="0.3">
      <c r="A21">
        <v>0.17</v>
      </c>
      <c r="B21" s="2">
        <f t="shared" si="0"/>
        <v>84.258043721898275</v>
      </c>
    </row>
    <row r="22" spans="1:2" x14ac:dyDescent="0.3">
      <c r="A22">
        <v>0.18</v>
      </c>
      <c r="B22" s="2">
        <f t="shared" si="0"/>
        <v>84.15112143222882</v>
      </c>
    </row>
    <row r="23" spans="1:2" x14ac:dyDescent="0.3">
      <c r="A23">
        <v>0.19</v>
      </c>
      <c r="B23" s="2">
        <f t="shared" si="0"/>
        <v>83.332135337531781</v>
      </c>
    </row>
    <row r="24" spans="1:2" x14ac:dyDescent="0.3">
      <c r="A24">
        <v>0.2</v>
      </c>
      <c r="B24" s="2">
        <f t="shared" si="0"/>
        <v>81.854423868312779</v>
      </c>
    </row>
    <row r="25" spans="1:2" x14ac:dyDescent="0.3">
      <c r="A25">
        <v>0.21</v>
      </c>
      <c r="B25" s="2">
        <f t="shared" si="0"/>
        <v>79.767636545543382</v>
      </c>
    </row>
    <row r="26" spans="1:2" x14ac:dyDescent="0.3">
      <c r="A26">
        <v>0.22</v>
      </c>
      <c r="B26" s="2">
        <f t="shared" si="0"/>
        <v>77.118001136024304</v>
      </c>
    </row>
    <row r="27" spans="1:2" x14ac:dyDescent="0.3">
      <c r="A27">
        <v>0.23</v>
      </c>
      <c r="B27" s="2">
        <f t="shared" si="0"/>
        <v>73.948570029532675</v>
      </c>
    </row>
    <row r="28" spans="1:2" x14ac:dyDescent="0.3">
      <c r="A28">
        <v>0.24</v>
      </c>
      <c r="B28" s="2">
        <f t="shared" si="0"/>
        <v>70.299447580544665</v>
      </c>
    </row>
    <row r="29" spans="1:2" x14ac:dyDescent="0.3">
      <c r="A29">
        <v>0.25</v>
      </c>
      <c r="B29" s="2">
        <f t="shared" si="0"/>
        <v>66.208000000000084</v>
      </c>
    </row>
    <row r="30" spans="1:2" x14ac:dyDescent="0.3">
      <c r="A30">
        <v>0.26</v>
      </c>
      <c r="B30" s="2">
        <f t="shared" si="0"/>
        <v>61.709049240440891</v>
      </c>
    </row>
    <row r="31" spans="1:2" x14ac:dyDescent="0.3">
      <c r="A31">
        <v>0.27</v>
      </c>
      <c r="B31" s="2">
        <f t="shared" si="0"/>
        <v>56.835052189414455</v>
      </c>
    </row>
    <row r="32" spans="1:2" x14ac:dyDescent="0.3">
      <c r="A32">
        <v>0.28000000000000003</v>
      </c>
      <c r="B32" s="2">
        <f t="shared" si="0"/>
        <v>51.616266369819868</v>
      </c>
    </row>
    <row r="33" spans="1:2" x14ac:dyDescent="0.3">
      <c r="A33">
        <v>0.28999999999999998</v>
      </c>
      <c r="B33" s="2">
        <f t="shared" si="0"/>
        <v>46.080903240697126</v>
      </c>
    </row>
    <row r="34" spans="1:2" x14ac:dyDescent="0.3">
      <c r="A34">
        <v>0.3</v>
      </c>
      <c r="B34" s="2">
        <f t="shared" si="0"/>
        <v>40.255270096662116</v>
      </c>
    </row>
    <row r="35" spans="1:2" x14ac:dyDescent="0.3">
      <c r="A35">
        <v>0.31</v>
      </c>
      <c r="B35" s="2">
        <f t="shared" si="0"/>
        <v>34.163901477785203</v>
      </c>
    </row>
    <row r="36" spans="1:2" x14ac:dyDescent="0.3">
      <c r="A36">
        <v>0.32</v>
      </c>
      <c r="B36" s="2">
        <f t="shared" si="0"/>
        <v>27.829680923352043</v>
      </c>
    </row>
    <row r="37" spans="1:2" x14ac:dyDescent="0.3">
      <c r="A37">
        <v>0.33</v>
      </c>
      <c r="B37" s="2">
        <f t="shared" si="0"/>
        <v>21.273953831769177</v>
      </c>
    </row>
    <row r="38" spans="1:2" x14ac:dyDescent="0.3">
      <c r="A38">
        <v>0.34</v>
      </c>
      <c r="B38" s="2">
        <f t="shared" si="0"/>
        <v>14.516632124225907</v>
      </c>
    </row>
    <row r="39" spans="1:2" x14ac:dyDescent="0.3">
      <c r="A39">
        <v>0.35</v>
      </c>
      <c r="B39" s="2">
        <f t="shared" si="0"/>
        <v>7.5762913509715872</v>
      </c>
    </row>
    <row r="40" spans="1:2" x14ac:dyDescent="0.3">
      <c r="A40">
        <v>0.36</v>
      </c>
      <c r="B40" s="2">
        <f t="shared" si="0"/>
        <v>0.47026082556203619</v>
      </c>
    </row>
    <row r="41" spans="1:2" x14ac:dyDescent="0.3">
      <c r="A41">
        <v>0.37</v>
      </c>
      <c r="B41" s="2">
        <f t="shared" si="0"/>
        <v>-6.7852926762236621</v>
      </c>
    </row>
    <row r="42" spans="1:2" x14ac:dyDescent="0.3">
      <c r="A42">
        <v>0.38</v>
      </c>
      <c r="B42" s="2">
        <f t="shared" si="0"/>
        <v>-14.175287160436483</v>
      </c>
    </row>
    <row r="43" spans="1:2" x14ac:dyDescent="0.3">
      <c r="A43">
        <v>0.39</v>
      </c>
      <c r="B43" s="2">
        <f t="shared" si="0"/>
        <v>-21.685653150063217</v>
      </c>
    </row>
    <row r="44" spans="1:2" x14ac:dyDescent="0.3">
      <c r="A44">
        <v>0.4</v>
      </c>
      <c r="B44" s="2">
        <f t="shared" si="0"/>
        <v>-29.303266496103106</v>
      </c>
    </row>
    <row r="45" spans="1:2" x14ac:dyDescent="0.3">
      <c r="A45">
        <v>0.41</v>
      </c>
      <c r="B45" s="2">
        <f t="shared" si="0"/>
        <v>-37.015885883209421</v>
      </c>
    </row>
    <row r="46" spans="1:2" x14ac:dyDescent="0.3">
      <c r="A46">
        <v>0.42</v>
      </c>
      <c r="B46" s="2">
        <f t="shared" si="0"/>
        <v>-44.812094679197799</v>
      </c>
    </row>
    <row r="47" spans="1:2" x14ac:dyDescent="0.3">
      <c r="A47">
        <v>0.43</v>
      </c>
      <c r="B47" s="2">
        <f t="shared" si="0"/>
        <v>-52.681246805808087</v>
      </c>
    </row>
    <row r="48" spans="1:2" x14ac:dyDescent="0.3">
      <c r="A48">
        <v>0.44</v>
      </c>
      <c r="B48" s="2">
        <f t="shared" si="0"/>
        <v>-60.613416333786517</v>
      </c>
    </row>
    <row r="49" spans="1:2" x14ac:dyDescent="0.3">
      <c r="A49">
        <v>0.45</v>
      </c>
      <c r="B49" s="2">
        <f t="shared" si="0"/>
        <v>-68.599350528827244</v>
      </c>
    </row>
    <row r="50" spans="1:2" x14ac:dyDescent="0.3">
      <c r="A50">
        <v>0.46</v>
      </c>
      <c r="B50" s="2">
        <f t="shared" si="0"/>
        <v>-76.630426096432075</v>
      </c>
    </row>
    <row r="51" spans="1:2" x14ac:dyDescent="0.3">
      <c r="A51">
        <v>0.47</v>
      </c>
      <c r="B51" s="2">
        <f t="shared" si="0"/>
        <v>-84.698608393420045</v>
      </c>
    </row>
    <row r="52" spans="1:2" x14ac:dyDescent="0.3">
      <c r="A52">
        <v>0.48</v>
      </c>
      <c r="B52" s="2">
        <f t="shared" si="0"/>
        <v>-92.79641339186901</v>
      </c>
    </row>
    <row r="53" spans="1:2" x14ac:dyDescent="0.3">
      <c r="A53">
        <v>0.49</v>
      </c>
      <c r="B53" s="2">
        <f t="shared" si="0"/>
        <v>-100.91687219784194</v>
      </c>
    </row>
    <row r="54" spans="1:2" x14ac:dyDescent="0.3">
      <c r="A54">
        <v>0.5</v>
      </c>
      <c r="B54" s="2">
        <f t="shared" si="0"/>
        <v>-109.05349794238737</v>
      </c>
    </row>
    <row r="55" spans="1:2" x14ac:dyDescent="0.3">
      <c r="A55">
        <v>0.51</v>
      </c>
      <c r="B55" s="2">
        <f t="shared" si="0"/>
        <v>-117.20025487628095</v>
      </c>
    </row>
    <row r="56" spans="1:2" x14ac:dyDescent="0.3">
      <c r="A56">
        <v>0.52</v>
      </c>
      <c r="B56" s="2">
        <f t="shared" si="0"/>
        <v>-125.35152951275359</v>
      </c>
    </row>
    <row r="57" spans="1:2" x14ac:dyDescent="0.3">
      <c r="A57">
        <v>0.53</v>
      </c>
      <c r="B57" s="2">
        <f t="shared" si="0"/>
        <v>-133.50210367419777</v>
      </c>
    </row>
    <row r="58" spans="1:2" x14ac:dyDescent="0.3">
      <c r="A58">
        <v>0.54</v>
      </c>
      <c r="B58" s="2">
        <f t="shared" si="0"/>
        <v>-141.6471293096904</v>
      </c>
    </row>
    <row r="59" spans="1:2" x14ac:dyDescent="0.3">
      <c r="A59">
        <v>0.55000000000000004</v>
      </c>
      <c r="B59" s="2">
        <f t="shared" si="0"/>
        <v>-149.78210496008069</v>
      </c>
    </row>
    <row r="60" spans="1:2" x14ac:dyDescent="0.3">
      <c r="A60">
        <v>0.56000000000000005</v>
      </c>
      <c r="B60" s="2">
        <f t="shared" si="0"/>
        <v>-157.90285375656276</v>
      </c>
    </row>
    <row r="61" spans="1:2" x14ac:dyDescent="0.3">
      <c r="A61">
        <v>0.56999999999999995</v>
      </c>
      <c r="B61" s="2">
        <f t="shared" si="0"/>
        <v>-166.00550284706787</v>
      </c>
    </row>
    <row r="62" spans="1:2" x14ac:dyDescent="0.3">
      <c r="A62">
        <v>0.57999999999999996</v>
      </c>
      <c r="B62" s="2">
        <f t="shared" si="0"/>
        <v>-174.08646415258636</v>
      </c>
    </row>
    <row r="63" spans="1:2" x14ac:dyDescent="0.3">
      <c r="A63">
        <v>0.59</v>
      </c>
      <c r="B63" s="2">
        <f t="shared" si="0"/>
        <v>-182.14241636266456</v>
      </c>
    </row>
    <row r="64" spans="1:2" x14ac:dyDescent="0.3">
      <c r="A64">
        <v>0.6</v>
      </c>
      <c r="B64" s="2">
        <f t="shared" si="0"/>
        <v>-190.1702880859375</v>
      </c>
    </row>
    <row r="65" spans="1:2" x14ac:dyDescent="0.3">
      <c r="A65">
        <v>0.61</v>
      </c>
      <c r="B65" s="2">
        <f t="shared" si="0"/>
        <v>-198.16724207762309</v>
      </c>
    </row>
    <row r="66" spans="1:2" x14ac:dyDescent="0.3">
      <c r="A66">
        <v>0.62</v>
      </c>
      <c r="B66" s="2">
        <f t="shared" si="0"/>
        <v>-206.13066047154211</v>
      </c>
    </row>
    <row r="67" spans="1:2" x14ac:dyDescent="0.3">
      <c r="A67">
        <v>0.63</v>
      </c>
      <c r="B67" s="2">
        <f t="shared" si="0"/>
        <v>-214.05813094938139</v>
      </c>
    </row>
    <row r="68" spans="1:2" x14ac:dyDescent="0.3">
      <c r="A68">
        <v>0.64</v>
      </c>
      <c r="B68" s="2">
        <f t="shared" si="0"/>
        <v>-221.94743378474823</v>
      </c>
    </row>
    <row r="69" spans="1:2" x14ac:dyDescent="0.3">
      <c r="A69">
        <v>0.65</v>
      </c>
      <c r="B69" s="2">
        <f t="shared" si="0"/>
        <v>-229.79652970394341</v>
      </c>
    </row>
    <row r="70" spans="1:2" x14ac:dyDescent="0.3">
      <c r="A70">
        <v>0.66</v>
      </c>
      <c r="B70" s="2">
        <f t="shared" ref="B70:B104" si="1">NPV(A70,$C$2:$G$2)+$B$2</f>
        <v>-237.60354850951444</v>
      </c>
    </row>
    <row r="71" spans="1:2" x14ac:dyDescent="0.3">
      <c r="A71">
        <v>0.67</v>
      </c>
      <c r="B71" s="2">
        <f t="shared" si="1"/>
        <v>-245.36677841640767</v>
      </c>
    </row>
    <row r="72" spans="1:2" x14ac:dyDescent="0.3">
      <c r="A72">
        <v>0.68</v>
      </c>
      <c r="B72" s="2">
        <f t="shared" si="1"/>
        <v>-253.0846560540499</v>
      </c>
    </row>
    <row r="73" spans="1:2" x14ac:dyDescent="0.3">
      <c r="A73">
        <v>0.69</v>
      </c>
      <c r="B73" s="2">
        <f t="shared" si="1"/>
        <v>-260.75575709093118</v>
      </c>
    </row>
    <row r="74" spans="1:2" x14ac:dyDescent="0.3">
      <c r="A74">
        <v>0.7</v>
      </c>
      <c r="B74" s="2">
        <f t="shared" si="1"/>
        <v>-268.37878744127033</v>
      </c>
    </row>
    <row r="75" spans="1:2" x14ac:dyDescent="0.3">
      <c r="A75">
        <v>0.71</v>
      </c>
      <c r="B75" s="2">
        <f t="shared" si="1"/>
        <v>-275.95257501610126</v>
      </c>
    </row>
    <row r="76" spans="1:2" x14ac:dyDescent="0.3">
      <c r="A76">
        <v>0.72</v>
      </c>
      <c r="B76" s="2">
        <f t="shared" si="1"/>
        <v>-283.47606198373273</v>
      </c>
    </row>
    <row r="77" spans="1:2" x14ac:dyDescent="0.3">
      <c r="A77">
        <v>0.73</v>
      </c>
      <c r="B77" s="2">
        <f t="shared" si="1"/>
        <v>-290.94829750689132</v>
      </c>
    </row>
    <row r="78" spans="1:2" x14ac:dyDescent="0.3">
      <c r="A78">
        <v>0.74</v>
      </c>
      <c r="B78" s="2">
        <f t="shared" si="1"/>
        <v>-298.36843092609774</v>
      </c>
    </row>
    <row r="79" spans="1:2" x14ac:dyDescent="0.3">
      <c r="A79">
        <v>0.75</v>
      </c>
      <c r="B79" s="2">
        <f t="shared" si="1"/>
        <v>-305.73570536086163</v>
      </c>
    </row>
    <row r="80" spans="1:2" x14ac:dyDescent="0.3">
      <c r="A80">
        <v>0.76</v>
      </c>
      <c r="B80" s="2">
        <f t="shared" si="1"/>
        <v>-313.04945170221686</v>
      </c>
    </row>
    <row r="81" spans="1:2" x14ac:dyDescent="0.3">
      <c r="A81">
        <v>0.77</v>
      </c>
      <c r="B81" s="2">
        <f t="shared" si="1"/>
        <v>-320.30908297186852</v>
      </c>
    </row>
    <row r="82" spans="1:2" x14ac:dyDescent="0.3">
      <c r="A82">
        <v>0.78</v>
      </c>
      <c r="B82" s="2">
        <f t="shared" si="1"/>
        <v>-327.51408902487833</v>
      </c>
    </row>
    <row r="83" spans="1:2" x14ac:dyDescent="0.3">
      <c r="A83">
        <v>0.79</v>
      </c>
      <c r="B83" s="2">
        <f t="shared" si="1"/>
        <v>-334.66403157435639</v>
      </c>
    </row>
    <row r="84" spans="1:2" x14ac:dyDescent="0.3">
      <c r="A84">
        <v>0.8</v>
      </c>
      <c r="B84" s="2">
        <f t="shared" si="1"/>
        <v>-341.75853951802719</v>
      </c>
    </row>
    <row r="85" spans="1:2" x14ac:dyDescent="0.3">
      <c r="A85">
        <v>0.81</v>
      </c>
      <c r="B85" s="2">
        <f t="shared" si="1"/>
        <v>-348.79730454789001</v>
      </c>
    </row>
    <row r="86" spans="1:2" x14ac:dyDescent="0.3">
      <c r="A86">
        <v>0.82</v>
      </c>
      <c r="B86" s="2">
        <f t="shared" si="1"/>
        <v>-355.78007702539412</v>
      </c>
    </row>
    <row r="87" spans="1:2" x14ac:dyDescent="0.3">
      <c r="A87">
        <v>0.83</v>
      </c>
      <c r="B87" s="2">
        <f t="shared" si="1"/>
        <v>-362.70666210572426</v>
      </c>
    </row>
    <row r="88" spans="1:2" x14ac:dyDescent="0.3">
      <c r="A88">
        <v>0.84</v>
      </c>
      <c r="B88" s="2">
        <f t="shared" si="1"/>
        <v>-369.57691609583253</v>
      </c>
    </row>
    <row r="89" spans="1:2" x14ac:dyDescent="0.3">
      <c r="A89">
        <v>0.85</v>
      </c>
      <c r="B89" s="2">
        <f t="shared" si="1"/>
        <v>-376.39074303186953</v>
      </c>
    </row>
    <row r="90" spans="1:2" x14ac:dyDescent="0.3">
      <c r="A90">
        <v>0.86</v>
      </c>
      <c r="B90" s="2">
        <f t="shared" si="1"/>
        <v>-383.1480914625663</v>
      </c>
    </row>
    <row r="91" spans="1:2" x14ac:dyDescent="0.3">
      <c r="A91">
        <v>0.87</v>
      </c>
      <c r="B91" s="2">
        <f t="shared" si="1"/>
        <v>-389.84895142601181</v>
      </c>
    </row>
    <row r="92" spans="1:2" x14ac:dyDescent="0.3">
      <c r="A92">
        <v>0.88</v>
      </c>
      <c r="B92" s="2">
        <f t="shared" si="1"/>
        <v>-396.49335160804253</v>
      </c>
    </row>
    <row r="93" spans="1:2" x14ac:dyDescent="0.3">
      <c r="A93">
        <v>0.89</v>
      </c>
      <c r="B93" s="2">
        <f t="shared" si="1"/>
        <v>-403.08135667123611</v>
      </c>
    </row>
    <row r="94" spans="1:2" x14ac:dyDescent="0.3">
      <c r="A94">
        <v>0.9</v>
      </c>
      <c r="B94" s="2">
        <f t="shared" si="1"/>
        <v>-409.61306474418029</v>
      </c>
    </row>
    <row r="95" spans="1:2" x14ac:dyDescent="0.3">
      <c r="A95">
        <v>0.91</v>
      </c>
      <c r="B95" s="2">
        <f t="shared" si="1"/>
        <v>-416.08860506135716</v>
      </c>
    </row>
    <row r="96" spans="1:2" x14ac:dyDescent="0.3">
      <c r="A96">
        <v>0.92</v>
      </c>
      <c r="B96" s="2">
        <f t="shared" si="1"/>
        <v>-422.50813574457356</v>
      </c>
    </row>
    <row r="97" spans="1:2" x14ac:dyDescent="0.3">
      <c r="A97">
        <v>0.93</v>
      </c>
      <c r="B97" s="2">
        <f t="shared" si="1"/>
        <v>-428.87184171745548</v>
      </c>
    </row>
    <row r="98" spans="1:2" x14ac:dyDescent="0.3">
      <c r="A98">
        <v>0.94</v>
      </c>
      <c r="B98" s="2">
        <f t="shared" si="1"/>
        <v>-435.17993274503579</v>
      </c>
    </row>
    <row r="99" spans="1:2" x14ac:dyDescent="0.3">
      <c r="A99">
        <v>0.95</v>
      </c>
      <c r="B99" s="2">
        <f t="shared" si="1"/>
        <v>-441.43264159097703</v>
      </c>
    </row>
    <row r="100" spans="1:2" x14ac:dyDescent="0.3">
      <c r="A100">
        <v>0.96</v>
      </c>
      <c r="B100" s="2">
        <f t="shared" si="1"/>
        <v>-447.63022228542218</v>
      </c>
    </row>
    <row r="101" spans="1:2" x14ac:dyDescent="0.3">
      <c r="A101">
        <v>0.97</v>
      </c>
      <c r="B101" s="2">
        <f t="shared" si="1"/>
        <v>-453.77294849690543</v>
      </c>
    </row>
    <row r="102" spans="1:2" x14ac:dyDescent="0.3">
      <c r="A102">
        <v>0.98</v>
      </c>
      <c r="B102" s="2">
        <f t="shared" si="1"/>
        <v>-459.86111200215601</v>
      </c>
    </row>
    <row r="103" spans="1:2" x14ac:dyDescent="0.3">
      <c r="A103">
        <v>0.99</v>
      </c>
      <c r="B103" s="2">
        <f t="shared" si="1"/>
        <v>-465.89502124801152</v>
      </c>
    </row>
    <row r="104" spans="1:2" x14ac:dyDescent="0.3">
      <c r="A104">
        <v>1</v>
      </c>
      <c r="B104" s="2">
        <f t="shared" si="1"/>
        <v>-471.875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J16" sqref="J16"/>
    </sheetView>
  </sheetViews>
  <sheetFormatPr defaultRowHeight="14.4" x14ac:dyDescent="0.3"/>
  <cols>
    <col min="2" max="2" width="12.6640625" bestFit="1" customWidth="1"/>
    <col min="9" max="9" width="9.44140625" bestFit="1" customWidth="1"/>
    <col min="11" max="13" width="9.88671875" customWidth="1"/>
  </cols>
  <sheetData>
    <row r="1" spans="1:12" x14ac:dyDescent="0.3">
      <c r="A1" s="10" t="s">
        <v>12</v>
      </c>
      <c r="B1" s="11"/>
      <c r="C1" s="11"/>
      <c r="D1" s="11"/>
      <c r="E1" s="11"/>
      <c r="F1" s="11"/>
      <c r="G1" s="12"/>
    </row>
    <row r="2" spans="1:12" x14ac:dyDescent="0.3">
      <c r="A2" t="s">
        <v>3</v>
      </c>
      <c r="B2">
        <f>0.1</f>
        <v>0.1</v>
      </c>
    </row>
    <row r="3" spans="1:12" x14ac:dyDescent="0.3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/>
      <c r="I3" t="s">
        <v>4</v>
      </c>
      <c r="J3" t="s">
        <v>5</v>
      </c>
      <c r="K3" t="s">
        <v>6</v>
      </c>
      <c r="L3" t="s">
        <v>7</v>
      </c>
    </row>
    <row r="4" spans="1:12" x14ac:dyDescent="0.3">
      <c r="A4" t="s">
        <v>10</v>
      </c>
      <c r="B4">
        <v>-500</v>
      </c>
      <c r="C4">
        <v>500</v>
      </c>
      <c r="D4">
        <v>500</v>
      </c>
      <c r="E4">
        <v>200</v>
      </c>
      <c r="F4">
        <v>100</v>
      </c>
      <c r="G4">
        <v>100</v>
      </c>
      <c r="I4" s="2">
        <f>NPV($B$2,C4:G4)+B4</f>
        <v>648.42503306406047</v>
      </c>
      <c r="J4" s="5">
        <f>IRR(B4:G4)</f>
        <v>0.75673817473099292</v>
      </c>
      <c r="K4">
        <f>SUM(C11:G11)/ABS(B11)</f>
        <v>2.2968500661281208</v>
      </c>
      <c r="L4">
        <v>2</v>
      </c>
    </row>
    <row r="5" spans="1:12" x14ac:dyDescent="0.3">
      <c r="A5" t="s">
        <v>11</v>
      </c>
      <c r="B5">
        <v>-200</v>
      </c>
      <c r="C5">
        <v>100</v>
      </c>
      <c r="D5">
        <v>200</v>
      </c>
      <c r="E5">
        <v>200</v>
      </c>
      <c r="F5">
        <v>100</v>
      </c>
      <c r="G5">
        <v>100</v>
      </c>
      <c r="I5" s="2">
        <f>NPV($B$2,C5:G5)+B5</f>
        <v>336.85478513017608</v>
      </c>
      <c r="J5" s="3">
        <f t="shared" ref="J5:J8" si="0">IRR(B5:G5)</f>
        <v>0.65098012934658089</v>
      </c>
      <c r="K5" s="6">
        <f t="shared" ref="K5:K8" si="1">SUM(C12:G12)/ABS(B12)</f>
        <v>2.6842739256508796</v>
      </c>
      <c r="L5">
        <v>2</v>
      </c>
    </row>
    <row r="6" spans="1:12" x14ac:dyDescent="0.3">
      <c r="A6" t="s">
        <v>0</v>
      </c>
      <c r="B6">
        <v>-1000</v>
      </c>
      <c r="C6">
        <v>1102</v>
      </c>
      <c r="D6">
        <v>100</v>
      </c>
      <c r="E6">
        <v>500</v>
      </c>
      <c r="F6">
        <v>500</v>
      </c>
      <c r="G6">
        <v>0</v>
      </c>
      <c r="I6" s="8">
        <f>NPV($B$2,C6:G6)+B6</f>
        <v>801.62693805067943</v>
      </c>
      <c r="J6" s="3">
        <f t="shared" si="0"/>
        <v>0.52409583146309657</v>
      </c>
      <c r="K6">
        <f t="shared" si="1"/>
        <v>1.8016269380506795</v>
      </c>
      <c r="L6" s="6">
        <v>1</v>
      </c>
    </row>
    <row r="7" spans="1:12" x14ac:dyDescent="0.3">
      <c r="A7" t="s">
        <v>1</v>
      </c>
      <c r="B7">
        <v>-1500</v>
      </c>
      <c r="C7">
        <v>1600</v>
      </c>
      <c r="D7">
        <v>300</v>
      </c>
      <c r="E7">
        <v>3000</v>
      </c>
      <c r="F7">
        <v>-3600</v>
      </c>
      <c r="G7">
        <v>100</v>
      </c>
      <c r="I7" s="2">
        <f>NPV($B$2,C7:G7)+B7</f>
        <v>59.667434539369651</v>
      </c>
      <c r="J7" s="7">
        <f t="shared" si="0"/>
        <v>4.7402101756472748E-2</v>
      </c>
      <c r="K7">
        <f t="shared" si="1"/>
        <v>1.0397782896929126</v>
      </c>
      <c r="L7">
        <v>5</v>
      </c>
    </row>
    <row r="8" spans="1:12" x14ac:dyDescent="0.3">
      <c r="A8" t="s">
        <v>2</v>
      </c>
      <c r="B8">
        <v>-2000</v>
      </c>
      <c r="C8">
        <v>500</v>
      </c>
      <c r="D8">
        <v>500</v>
      </c>
      <c r="E8">
        <v>600</v>
      </c>
      <c r="F8">
        <v>700</v>
      </c>
      <c r="G8">
        <v>3000</v>
      </c>
      <c r="I8" s="4">
        <f>NPV($B$2,C8:G8)+B8</f>
        <v>1659.4308635152825</v>
      </c>
      <c r="J8" s="3">
        <f t="shared" si="0"/>
        <v>0.30127148560794637</v>
      </c>
      <c r="K8">
        <f t="shared" si="1"/>
        <v>1.8297154317576414</v>
      </c>
      <c r="L8">
        <v>5</v>
      </c>
    </row>
    <row r="10" spans="1:12" x14ac:dyDescent="0.3">
      <c r="A10" s="1" t="s">
        <v>8</v>
      </c>
    </row>
    <row r="11" spans="1:12" x14ac:dyDescent="0.3">
      <c r="A11" t="str">
        <f>A4</f>
        <v>Minimal</v>
      </c>
      <c r="B11">
        <f t="shared" ref="B11:G15" si="2">B4/((1+$B$2)^B$3)</f>
        <v>-500</v>
      </c>
      <c r="C11">
        <f t="shared" si="2"/>
        <v>454.5454545454545</v>
      </c>
      <c r="D11">
        <f t="shared" si="2"/>
        <v>413.22314049586771</v>
      </c>
      <c r="E11">
        <f t="shared" si="2"/>
        <v>150.2629601803155</v>
      </c>
      <c r="F11">
        <f t="shared" si="2"/>
        <v>68.301345536507057</v>
      </c>
      <c r="G11">
        <f t="shared" si="2"/>
        <v>62.092132305915499</v>
      </c>
    </row>
    <row r="12" spans="1:12" x14ac:dyDescent="0.3">
      <c r="A12" t="str">
        <f t="shared" ref="A12:A15" si="3">A5</f>
        <v>Basic</v>
      </c>
      <c r="B12">
        <f t="shared" si="2"/>
        <v>-200</v>
      </c>
      <c r="C12">
        <f t="shared" si="2"/>
        <v>90.909090909090907</v>
      </c>
      <c r="D12">
        <f t="shared" si="2"/>
        <v>165.28925619834709</v>
      </c>
      <c r="E12">
        <f t="shared" si="2"/>
        <v>150.2629601803155</v>
      </c>
      <c r="F12">
        <f t="shared" si="2"/>
        <v>68.301345536507057</v>
      </c>
      <c r="G12">
        <f t="shared" si="2"/>
        <v>62.092132305915499</v>
      </c>
    </row>
    <row r="13" spans="1:12" x14ac:dyDescent="0.3">
      <c r="A13" t="str">
        <f t="shared" si="3"/>
        <v>Medium</v>
      </c>
      <c r="B13">
        <f t="shared" si="2"/>
        <v>-1000</v>
      </c>
      <c r="C13">
        <f t="shared" si="2"/>
        <v>1001.8181818181818</v>
      </c>
      <c r="D13">
        <f t="shared" si="2"/>
        <v>82.644628099173545</v>
      </c>
      <c r="E13">
        <f t="shared" si="2"/>
        <v>375.65740045078877</v>
      </c>
      <c r="F13">
        <f t="shared" si="2"/>
        <v>341.50672768253526</v>
      </c>
      <c r="G13">
        <f t="shared" si="2"/>
        <v>0</v>
      </c>
    </row>
    <row r="14" spans="1:12" x14ac:dyDescent="0.3">
      <c r="A14" t="str">
        <f t="shared" si="3"/>
        <v>Advanced</v>
      </c>
      <c r="B14">
        <f t="shared" si="2"/>
        <v>-1500</v>
      </c>
      <c r="C14">
        <f t="shared" si="2"/>
        <v>1454.5454545454545</v>
      </c>
      <c r="D14">
        <f t="shared" si="2"/>
        <v>247.93388429752062</v>
      </c>
      <c r="E14">
        <f t="shared" si="2"/>
        <v>2253.9444027047325</v>
      </c>
      <c r="F14">
        <f t="shared" si="2"/>
        <v>-2458.8484393142539</v>
      </c>
      <c r="G14">
        <f t="shared" si="2"/>
        <v>62.092132305915499</v>
      </c>
    </row>
    <row r="15" spans="1:12" x14ac:dyDescent="0.3">
      <c r="A15" t="str">
        <f t="shared" si="3"/>
        <v>Premium</v>
      </c>
      <c r="B15">
        <f t="shared" si="2"/>
        <v>-2000</v>
      </c>
      <c r="C15">
        <f t="shared" si="2"/>
        <v>454.5454545454545</v>
      </c>
      <c r="D15">
        <f t="shared" si="2"/>
        <v>413.22314049586771</v>
      </c>
      <c r="E15">
        <f t="shared" si="2"/>
        <v>450.78888054094654</v>
      </c>
      <c r="F15">
        <f t="shared" si="2"/>
        <v>478.10941875554937</v>
      </c>
      <c r="G15">
        <f t="shared" si="2"/>
        <v>1862.7639691774648</v>
      </c>
    </row>
    <row r="17" spans="1:7" x14ac:dyDescent="0.3">
      <c r="A17" s="1" t="s">
        <v>9</v>
      </c>
    </row>
    <row r="18" spans="1:7" x14ac:dyDescent="0.3">
      <c r="A18" t="str">
        <f>A11</f>
        <v>Minimal</v>
      </c>
      <c r="B18">
        <f>B11</f>
        <v>-500</v>
      </c>
      <c r="C18">
        <f>B18+C11</f>
        <v>-45.454545454545496</v>
      </c>
      <c r="D18" s="9">
        <f>C18+D11</f>
        <v>367.76859504132221</v>
      </c>
      <c r="E18">
        <f>D18+E11</f>
        <v>518.03155522163775</v>
      </c>
      <c r="F18">
        <f>E18+F11</f>
        <v>586.33290075814477</v>
      </c>
      <c r="G18">
        <f>F18+G11</f>
        <v>648.42503306406024</v>
      </c>
    </row>
    <row r="19" spans="1:7" x14ac:dyDescent="0.3">
      <c r="A19" t="str">
        <f t="shared" ref="A19:B19" si="4">A12</f>
        <v>Basic</v>
      </c>
      <c r="B19">
        <f t="shared" si="4"/>
        <v>-200</v>
      </c>
      <c r="C19">
        <f t="shared" ref="C19:G19" si="5">B19+C12</f>
        <v>-109.09090909090909</v>
      </c>
      <c r="D19" s="9">
        <f t="shared" si="5"/>
        <v>56.198347107437996</v>
      </c>
      <c r="E19">
        <f t="shared" si="5"/>
        <v>206.4613072877535</v>
      </c>
      <c r="F19">
        <f t="shared" si="5"/>
        <v>274.76265282426056</v>
      </c>
      <c r="G19">
        <f t="shared" si="5"/>
        <v>336.85478513017608</v>
      </c>
    </row>
    <row r="20" spans="1:7" x14ac:dyDescent="0.3">
      <c r="A20" t="str">
        <f t="shared" ref="A20:B20" si="6">A13</f>
        <v>Medium</v>
      </c>
      <c r="B20">
        <f t="shared" si="6"/>
        <v>-1000</v>
      </c>
      <c r="C20" s="9">
        <f t="shared" ref="C20:G20" si="7">B20+C13</f>
        <v>1.8181818181817562</v>
      </c>
      <c r="D20">
        <f t="shared" si="7"/>
        <v>84.462809917355301</v>
      </c>
      <c r="E20">
        <f t="shared" si="7"/>
        <v>460.12021036814406</v>
      </c>
      <c r="F20">
        <f t="shared" si="7"/>
        <v>801.62693805067931</v>
      </c>
      <c r="G20">
        <f t="shared" si="7"/>
        <v>801.62693805067931</v>
      </c>
    </row>
    <row r="21" spans="1:7" x14ac:dyDescent="0.3">
      <c r="A21" t="str">
        <f t="shared" ref="A21:B21" si="8">A14</f>
        <v>Advanced</v>
      </c>
      <c r="B21">
        <f t="shared" si="8"/>
        <v>-1500</v>
      </c>
      <c r="C21">
        <f t="shared" ref="C21:G21" si="9">B21+C14</f>
        <v>-45.454545454545496</v>
      </c>
      <c r="D21" s="9">
        <f t="shared" si="9"/>
        <v>202.47933884297512</v>
      </c>
      <c r="E21">
        <f t="shared" si="9"/>
        <v>2456.4237415477078</v>
      </c>
      <c r="F21">
        <f t="shared" si="9"/>
        <v>-2.42469776654616</v>
      </c>
      <c r="G21" s="9">
        <f t="shared" si="9"/>
        <v>59.667434539369339</v>
      </c>
    </row>
    <row r="22" spans="1:7" x14ac:dyDescent="0.3">
      <c r="A22" t="str">
        <f t="shared" ref="A22:B22" si="10">A15</f>
        <v>Premium</v>
      </c>
      <c r="B22">
        <f t="shared" si="10"/>
        <v>-2000</v>
      </c>
      <c r="C22">
        <f t="shared" ref="C22:G22" si="11">B22+C15</f>
        <v>-1545.4545454545455</v>
      </c>
      <c r="D22">
        <f t="shared" si="11"/>
        <v>-1132.2314049586778</v>
      </c>
      <c r="E22">
        <f t="shared" si="11"/>
        <v>-681.44252441773119</v>
      </c>
      <c r="F22">
        <f t="shared" si="11"/>
        <v>-203.33310566218182</v>
      </c>
      <c r="G22" s="9">
        <f t="shared" si="11"/>
        <v>1659.4308635152829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371-5AB9-46AC-8B88-79FA5FDFFAEB}">
  <dimension ref="A1:E6"/>
  <sheetViews>
    <sheetView workbookViewId="0">
      <selection activeCell="C3" sqref="C3"/>
    </sheetView>
  </sheetViews>
  <sheetFormatPr defaultRowHeight="14.4" x14ac:dyDescent="0.3"/>
  <cols>
    <col min="4" max="4" width="13.77734375" bestFit="1" customWidth="1"/>
  </cols>
  <sheetData>
    <row r="1" spans="1:5" x14ac:dyDescent="0.3">
      <c r="B1" t="s">
        <v>25</v>
      </c>
      <c r="C1" t="s">
        <v>6</v>
      </c>
      <c r="D1" t="s">
        <v>26</v>
      </c>
      <c r="E1" t="s">
        <v>4</v>
      </c>
    </row>
    <row r="2" spans="1:5" x14ac:dyDescent="0.3">
      <c r="A2" t="s">
        <v>10</v>
      </c>
      <c r="B2">
        <v>-200</v>
      </c>
      <c r="C2">
        <v>2.2968500661281208</v>
      </c>
      <c r="D2">
        <f>C2*ABS(B2)</f>
        <v>459.37001322562418</v>
      </c>
      <c r="E2">
        <f>D2+B2</f>
        <v>259.37001322562418</v>
      </c>
    </row>
    <row r="3" spans="1:5" x14ac:dyDescent="0.3">
      <c r="A3" t="s">
        <v>11</v>
      </c>
      <c r="B3">
        <v>-200</v>
      </c>
      <c r="C3" s="6">
        <v>2.6842739256508796</v>
      </c>
      <c r="D3">
        <f t="shared" ref="D3:D6" si="0">C3*ABS(B3)</f>
        <v>536.85478513017597</v>
      </c>
      <c r="E3" s="6">
        <f t="shared" ref="E3:E6" si="1">D3+B3</f>
        <v>336.85478513017597</v>
      </c>
    </row>
    <row r="4" spans="1:5" x14ac:dyDescent="0.3">
      <c r="A4" t="s">
        <v>0</v>
      </c>
      <c r="B4">
        <v>-200</v>
      </c>
      <c r="C4">
        <v>1.8016269380506795</v>
      </c>
      <c r="D4">
        <f t="shared" si="0"/>
        <v>360.32538761013592</v>
      </c>
      <c r="E4">
        <f t="shared" si="1"/>
        <v>160.32538761013592</v>
      </c>
    </row>
    <row r="5" spans="1:5" x14ac:dyDescent="0.3">
      <c r="A5" t="s">
        <v>1</v>
      </c>
      <c r="B5">
        <v>-200</v>
      </c>
      <c r="C5">
        <v>1.0397782896929126</v>
      </c>
      <c r="D5">
        <f t="shared" si="0"/>
        <v>207.95565793858253</v>
      </c>
      <c r="E5">
        <f t="shared" si="1"/>
        <v>7.955657938582533</v>
      </c>
    </row>
    <row r="6" spans="1:5" x14ac:dyDescent="0.3">
      <c r="A6" t="s">
        <v>2</v>
      </c>
      <c r="B6">
        <v>-200</v>
      </c>
      <c r="C6">
        <v>1.8297154317576414</v>
      </c>
      <c r="D6">
        <f t="shared" si="0"/>
        <v>365.94308635152828</v>
      </c>
      <c r="E6">
        <f t="shared" si="1"/>
        <v>165.94308635152828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8331-FCCE-41C0-AFF7-BC7594F36ACF}">
  <dimension ref="A1:B11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 t="s">
        <v>15</v>
      </c>
    </row>
    <row r="3" spans="1:2" x14ac:dyDescent="0.3">
      <c r="B3" t="s">
        <v>16</v>
      </c>
    </row>
    <row r="4" spans="1:2" x14ac:dyDescent="0.3">
      <c r="B4" t="s">
        <v>17</v>
      </c>
    </row>
    <row r="5" spans="1:2" x14ac:dyDescent="0.3">
      <c r="A5">
        <v>2</v>
      </c>
      <c r="B5" t="s">
        <v>18</v>
      </c>
    </row>
    <row r="6" spans="1:2" x14ac:dyDescent="0.3">
      <c r="A6">
        <v>3</v>
      </c>
      <c r="B6" t="s">
        <v>19</v>
      </c>
    </row>
    <row r="7" spans="1:2" x14ac:dyDescent="0.3">
      <c r="B7" t="s">
        <v>20</v>
      </c>
    </row>
    <row r="8" spans="1:2" x14ac:dyDescent="0.3">
      <c r="A8">
        <v>4</v>
      </c>
      <c r="B8" t="s">
        <v>21</v>
      </c>
    </row>
    <row r="9" spans="1:2" x14ac:dyDescent="0.3">
      <c r="B9" t="s">
        <v>22</v>
      </c>
    </row>
    <row r="10" spans="1:2" x14ac:dyDescent="0.3">
      <c r="B10" t="s">
        <v>23</v>
      </c>
    </row>
    <row r="11" spans="1:2" x14ac:dyDescent="0.3">
      <c r="B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NPV(k)_plot</vt:lpstr>
      <vt:lpstr>Indici</vt:lpstr>
      <vt:lpstr>Fixed_PI</vt:lpstr>
      <vt:lpstr>Risposte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Raffaele</cp:lastModifiedBy>
  <dcterms:created xsi:type="dcterms:W3CDTF">2015-06-05T18:17:20Z</dcterms:created>
  <dcterms:modified xsi:type="dcterms:W3CDTF">2020-10-21T06:20:21Z</dcterms:modified>
</cp:coreProperties>
</file>