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lona\Documents\Peach\"/>
    </mc:Choice>
  </mc:AlternateContent>
  <bookViews>
    <workbookView xWindow="0" yWindow="0" windowWidth="20490" windowHeight="7650"/>
  </bookViews>
  <sheets>
    <sheet name="file" sheetId="1" r:id="rId1"/>
  </sheets>
  <calcPr calcId="162913"/>
  <fileRecoveryPr repairLoad="1"/>
</workbook>
</file>

<file path=xl/calcChain.xml><?xml version="1.0" encoding="utf-8"?>
<calcChain xmlns="http://schemas.openxmlformats.org/spreadsheetml/2006/main">
  <c r="Q21" i="1" l="1"/>
  <c r="V21" i="1"/>
  <c r="X21" i="1"/>
  <c r="Y21" i="1"/>
  <c r="Z21" i="1"/>
  <c r="AC21" i="1"/>
  <c r="AH21" i="1"/>
  <c r="AJ21" i="1" s="1"/>
  <c r="BG21" i="1"/>
  <c r="E21" i="1" s="1"/>
  <c r="BY21" i="1" s="1"/>
  <c r="BI21" i="1"/>
  <c r="BJ21" i="1"/>
  <c r="BK21" i="1"/>
  <c r="BP21" i="1"/>
  <c r="BQ21" i="1" s="1"/>
  <c r="BT21" i="1" s="1"/>
  <c r="BS21" i="1"/>
  <c r="CA21" i="1"/>
  <c r="O21" i="1" s="1"/>
  <c r="CB21" i="1"/>
  <c r="CC21" i="1"/>
  <c r="P21" i="1" s="1"/>
  <c r="CD21" i="1"/>
  <c r="CE21" i="1"/>
  <c r="P29" i="1"/>
  <c r="Q29" i="1"/>
  <c r="V29" i="1"/>
  <c r="AC29" i="1" s="1"/>
  <c r="X29" i="1"/>
  <c r="Y29" i="1"/>
  <c r="Z29" i="1"/>
  <c r="AH29" i="1"/>
  <c r="AJ29" i="1" s="1"/>
  <c r="BG29" i="1"/>
  <c r="BI29" i="1"/>
  <c r="BJ29" i="1"/>
  <c r="BK29" i="1"/>
  <c r="BP29" i="1"/>
  <c r="BQ29" i="1" s="1"/>
  <c r="BT29" i="1" s="1"/>
  <c r="BS29" i="1"/>
  <c r="CA29" i="1"/>
  <c r="O29" i="1" s="1"/>
  <c r="CC29" i="1"/>
  <c r="CD29" i="1"/>
  <c r="CE29" i="1"/>
  <c r="Q37" i="1"/>
  <c r="V37" i="1"/>
  <c r="W37" i="1"/>
  <c r="X37" i="1"/>
  <c r="Y37" i="1"/>
  <c r="Z37" i="1"/>
  <c r="AC37" i="1"/>
  <c r="AH37" i="1"/>
  <c r="AJ37" i="1" s="1"/>
  <c r="BG37" i="1"/>
  <c r="E37" i="1" s="1"/>
  <c r="BI37" i="1"/>
  <c r="BJ37" i="1"/>
  <c r="BK37" i="1"/>
  <c r="BP37" i="1"/>
  <c r="BQ37" i="1" s="1"/>
  <c r="BT37" i="1" s="1"/>
  <c r="BS37" i="1"/>
  <c r="CA37" i="1"/>
  <c r="O37" i="1" s="1"/>
  <c r="CB37" i="1"/>
  <c r="CC37" i="1"/>
  <c r="P37" i="1" s="1"/>
  <c r="CD37" i="1"/>
  <c r="CE37" i="1"/>
  <c r="Q45" i="1"/>
  <c r="AC45" i="1" s="1"/>
  <c r="V45" i="1"/>
  <c r="CB45" i="1" s="1"/>
  <c r="X45" i="1"/>
  <c r="Y45" i="1"/>
  <c r="Z45" i="1"/>
  <c r="AH45" i="1"/>
  <c r="AJ45" i="1"/>
  <c r="BG45" i="1"/>
  <c r="BH45" i="1" s="1"/>
  <c r="BI45" i="1"/>
  <c r="BJ45" i="1"/>
  <c r="BK45" i="1"/>
  <c r="BP45" i="1"/>
  <c r="BQ45" i="1" s="1"/>
  <c r="BS45" i="1"/>
  <c r="CA45" i="1"/>
  <c r="O45" i="1" s="1"/>
  <c r="CC45" i="1"/>
  <c r="P45" i="1" s="1"/>
  <c r="CD45" i="1"/>
  <c r="CE45" i="1"/>
  <c r="Q53" i="1"/>
  <c r="V53" i="1"/>
  <c r="AC53" i="1" s="1"/>
  <c r="X53" i="1"/>
  <c r="Y53" i="1"/>
  <c r="Z53" i="1"/>
  <c r="AH53" i="1"/>
  <c r="AJ53" i="1" s="1"/>
  <c r="BG53" i="1"/>
  <c r="E53" i="1" s="1"/>
  <c r="BI53" i="1"/>
  <c r="BJ53" i="1"/>
  <c r="BK53" i="1"/>
  <c r="BP53" i="1"/>
  <c r="BQ53" i="1" s="1"/>
  <c r="BT53" i="1" s="1"/>
  <c r="BS53" i="1"/>
  <c r="BY53" i="1"/>
  <c r="CA53" i="1"/>
  <c r="O53" i="1" s="1"/>
  <c r="CC53" i="1"/>
  <c r="P53" i="1" s="1"/>
  <c r="CD53" i="1"/>
  <c r="CE53" i="1"/>
  <c r="P61" i="1"/>
  <c r="Q61" i="1"/>
  <c r="V61" i="1"/>
  <c r="AC61" i="1" s="1"/>
  <c r="X61" i="1"/>
  <c r="Y61" i="1"/>
  <c r="Z61" i="1"/>
  <c r="AH61" i="1"/>
  <c r="AJ61" i="1" s="1"/>
  <c r="BG61" i="1"/>
  <c r="BI61" i="1"/>
  <c r="BJ61" i="1"/>
  <c r="BK61" i="1"/>
  <c r="BP61" i="1"/>
  <c r="BQ61" i="1"/>
  <c r="BT61" i="1" s="1"/>
  <c r="BS61" i="1"/>
  <c r="CA61" i="1"/>
  <c r="O61" i="1" s="1"/>
  <c r="CB61" i="1"/>
  <c r="CC61" i="1"/>
  <c r="CD61" i="1"/>
  <c r="CE61" i="1"/>
  <c r="Q69" i="1"/>
  <c r="V69" i="1"/>
  <c r="CB69" i="1" s="1"/>
  <c r="X69" i="1"/>
  <c r="Y69" i="1"/>
  <c r="Z69" i="1"/>
  <c r="AC69" i="1"/>
  <c r="AH69" i="1"/>
  <c r="AJ69" i="1" s="1"/>
  <c r="BG69" i="1"/>
  <c r="E69" i="1" s="1"/>
  <c r="BH69" i="1"/>
  <c r="AD69" i="1" s="1"/>
  <c r="BI69" i="1"/>
  <c r="BJ69" i="1"/>
  <c r="BK69" i="1"/>
  <c r="BP69" i="1"/>
  <c r="BQ69" i="1" s="1"/>
  <c r="BS69" i="1"/>
  <c r="CA69" i="1"/>
  <c r="O69" i="1" s="1"/>
  <c r="CC69" i="1"/>
  <c r="P69" i="1" s="1"/>
  <c r="CD69" i="1"/>
  <c r="CE69" i="1"/>
  <c r="Q77" i="1"/>
  <c r="V77" i="1"/>
  <c r="X77" i="1"/>
  <c r="Y77" i="1"/>
  <c r="Z77" i="1"/>
  <c r="AH77" i="1"/>
  <c r="AJ77" i="1" s="1"/>
  <c r="BG77" i="1"/>
  <c r="BH77" i="1" s="1"/>
  <c r="BI77" i="1"/>
  <c r="BJ77" i="1"/>
  <c r="BK77" i="1"/>
  <c r="BP77" i="1"/>
  <c r="BQ77" i="1"/>
  <c r="BS77" i="1"/>
  <c r="CA77" i="1"/>
  <c r="O77" i="1" s="1"/>
  <c r="CB77" i="1"/>
  <c r="CC77" i="1"/>
  <c r="P77" i="1" s="1"/>
  <c r="CD77" i="1"/>
  <c r="CE77" i="1"/>
  <c r="Q85" i="1"/>
  <c r="V85" i="1"/>
  <c r="X85" i="1"/>
  <c r="Y85" i="1"/>
  <c r="Z85" i="1"/>
  <c r="AH85" i="1"/>
  <c r="AJ85" i="1" s="1"/>
  <c r="BY85" i="1" s="1"/>
  <c r="BG85" i="1"/>
  <c r="E85" i="1" s="1"/>
  <c r="BI85" i="1"/>
  <c r="BJ85" i="1"/>
  <c r="BK85" i="1"/>
  <c r="BP85" i="1"/>
  <c r="BQ85" i="1"/>
  <c r="BT85" i="1" s="1"/>
  <c r="BS85" i="1"/>
  <c r="CA85" i="1"/>
  <c r="O85" i="1" s="1"/>
  <c r="CC85" i="1"/>
  <c r="P85" i="1" s="1"/>
  <c r="CD85" i="1"/>
  <c r="CE85" i="1"/>
  <c r="P93" i="1"/>
  <c r="Q93" i="1"/>
  <c r="AC93" i="1" s="1"/>
  <c r="V93" i="1"/>
  <c r="X93" i="1"/>
  <c r="Y93" i="1"/>
  <c r="Z93" i="1"/>
  <c r="AH93" i="1"/>
  <c r="AJ93" i="1" s="1"/>
  <c r="BG93" i="1"/>
  <c r="BI93" i="1"/>
  <c r="BJ93" i="1"/>
  <c r="BK93" i="1"/>
  <c r="BP93" i="1"/>
  <c r="BQ93" i="1"/>
  <c r="BT93" i="1" s="1"/>
  <c r="BS93" i="1"/>
  <c r="CA93" i="1"/>
  <c r="O93" i="1" s="1"/>
  <c r="CB93" i="1"/>
  <c r="CC93" i="1"/>
  <c r="CD93" i="1"/>
  <c r="CE93" i="1"/>
  <c r="Q101" i="1"/>
  <c r="AC101" i="1" s="1"/>
  <c r="V101" i="1"/>
  <c r="X101" i="1"/>
  <c r="Y101" i="1"/>
  <c r="Z101" i="1"/>
  <c r="AH101" i="1"/>
  <c r="AJ101" i="1" s="1"/>
  <c r="BG101" i="1"/>
  <c r="E101" i="1" s="1"/>
  <c r="W101" i="1" s="1"/>
  <c r="BI101" i="1"/>
  <c r="BJ101" i="1"/>
  <c r="BK101" i="1"/>
  <c r="BP101" i="1"/>
  <c r="BQ101" i="1" s="1"/>
  <c r="BT101" i="1" s="1"/>
  <c r="BS101" i="1"/>
  <c r="CA101" i="1"/>
  <c r="O101" i="1" s="1"/>
  <c r="CB101" i="1"/>
  <c r="CC101" i="1"/>
  <c r="P101" i="1" s="1"/>
  <c r="CD101" i="1"/>
  <c r="CE101" i="1"/>
  <c r="Q109" i="1"/>
  <c r="AC109" i="1" s="1"/>
  <c r="V109" i="1"/>
  <c r="X109" i="1"/>
  <c r="Y109" i="1"/>
  <c r="Z109" i="1"/>
  <c r="AH109" i="1"/>
  <c r="AJ109" i="1"/>
  <c r="BG109" i="1"/>
  <c r="BH109" i="1" s="1"/>
  <c r="BI109" i="1"/>
  <c r="BJ109" i="1"/>
  <c r="BK109" i="1"/>
  <c r="BP109" i="1"/>
  <c r="BQ109" i="1" s="1"/>
  <c r="BS109" i="1"/>
  <c r="CA109" i="1"/>
  <c r="O109" i="1" s="1"/>
  <c r="CB109" i="1"/>
  <c r="CC109" i="1"/>
  <c r="P109" i="1" s="1"/>
  <c r="CD109" i="1"/>
  <c r="CE109" i="1"/>
  <c r="Q117" i="1"/>
  <c r="AC117" i="1" s="1"/>
  <c r="V117" i="1"/>
  <c r="CB117" i="1" s="1"/>
  <c r="X117" i="1"/>
  <c r="Y117" i="1"/>
  <c r="Z117" i="1"/>
  <c r="AH117" i="1"/>
  <c r="AJ117" i="1" s="1"/>
  <c r="BG117" i="1"/>
  <c r="E117" i="1" s="1"/>
  <c r="BI117" i="1"/>
  <c r="BJ117" i="1"/>
  <c r="BK117" i="1"/>
  <c r="BP117" i="1"/>
  <c r="BQ117" i="1"/>
  <c r="BT117" i="1" s="1"/>
  <c r="BS117" i="1"/>
  <c r="CA117" i="1"/>
  <c r="O117" i="1" s="1"/>
  <c r="CC117" i="1"/>
  <c r="P117" i="1" s="1"/>
  <c r="CD117" i="1"/>
  <c r="CE117" i="1"/>
  <c r="Q126" i="1"/>
  <c r="AC126" i="1" s="1"/>
  <c r="V126" i="1"/>
  <c r="X126" i="1"/>
  <c r="Y126" i="1"/>
  <c r="Z126" i="1"/>
  <c r="AH126" i="1"/>
  <c r="AJ126" i="1" s="1"/>
  <c r="BG126" i="1"/>
  <c r="BI126" i="1"/>
  <c r="BJ126" i="1"/>
  <c r="BK126" i="1"/>
  <c r="BP126" i="1"/>
  <c r="BQ126" i="1"/>
  <c r="BT126" i="1" s="1"/>
  <c r="BS126" i="1"/>
  <c r="CA126" i="1"/>
  <c r="O126" i="1" s="1"/>
  <c r="CB126" i="1"/>
  <c r="CC126" i="1"/>
  <c r="P126" i="1" s="1"/>
  <c r="CD126" i="1"/>
  <c r="CE126" i="1"/>
  <c r="Q134" i="1"/>
  <c r="AC134" i="1" s="1"/>
  <c r="V134" i="1"/>
  <c r="CB134" i="1" s="1"/>
  <c r="X134" i="1"/>
  <c r="Y134" i="1"/>
  <c r="Z134" i="1"/>
  <c r="AH134" i="1"/>
  <c r="AJ134" i="1" s="1"/>
  <c r="BG134" i="1"/>
  <c r="E134" i="1" s="1"/>
  <c r="W134" i="1" s="1"/>
  <c r="BI134" i="1"/>
  <c r="BJ134" i="1"/>
  <c r="BK134" i="1"/>
  <c r="BP134" i="1"/>
  <c r="BQ134" i="1" s="1"/>
  <c r="BT134" i="1" s="1"/>
  <c r="BS134" i="1"/>
  <c r="BY134" i="1"/>
  <c r="CA134" i="1"/>
  <c r="O134" i="1" s="1"/>
  <c r="CC134" i="1"/>
  <c r="P134" i="1" s="1"/>
  <c r="CD134" i="1"/>
  <c r="CE134" i="1"/>
  <c r="Q142" i="1"/>
  <c r="AC142" i="1" s="1"/>
  <c r="V142" i="1"/>
  <c r="X142" i="1"/>
  <c r="Y142" i="1"/>
  <c r="Z142" i="1"/>
  <c r="AH142" i="1"/>
  <c r="AJ142" i="1" s="1"/>
  <c r="BG142" i="1"/>
  <c r="BI142" i="1"/>
  <c r="BJ142" i="1"/>
  <c r="BK142" i="1"/>
  <c r="BP142" i="1"/>
  <c r="BQ142" i="1" s="1"/>
  <c r="BT142" i="1" s="1"/>
  <c r="BS142" i="1"/>
  <c r="CA142" i="1"/>
  <c r="O142" i="1" s="1"/>
  <c r="CB142" i="1"/>
  <c r="CC142" i="1"/>
  <c r="P142" i="1" s="1"/>
  <c r="CD142" i="1"/>
  <c r="CE142" i="1"/>
  <c r="Q150" i="1"/>
  <c r="V150" i="1"/>
  <c r="AC150" i="1" s="1"/>
  <c r="X150" i="1"/>
  <c r="Y150" i="1"/>
  <c r="Z150" i="1"/>
  <c r="AH150" i="1"/>
  <c r="AJ150" i="1" s="1"/>
  <c r="BG150" i="1"/>
  <c r="E150" i="1" s="1"/>
  <c r="BY150" i="1" s="1"/>
  <c r="BI150" i="1"/>
  <c r="BJ150" i="1"/>
  <c r="BK150" i="1"/>
  <c r="BP150" i="1"/>
  <c r="BQ150" i="1"/>
  <c r="BT150" i="1" s="1"/>
  <c r="BS150" i="1"/>
  <c r="CA150" i="1"/>
  <c r="O150" i="1" s="1"/>
  <c r="CC150" i="1"/>
  <c r="P150" i="1" s="1"/>
  <c r="CD150" i="1"/>
  <c r="CE150" i="1"/>
  <c r="P158" i="1"/>
  <c r="Q158" i="1"/>
  <c r="V158" i="1"/>
  <c r="X158" i="1"/>
  <c r="Y158" i="1"/>
  <c r="Z158" i="1"/>
  <c r="AC158" i="1"/>
  <c r="AH158" i="1"/>
  <c r="AJ158" i="1" s="1"/>
  <c r="BG158" i="1"/>
  <c r="BI158" i="1"/>
  <c r="BJ158" i="1"/>
  <c r="BK158" i="1"/>
  <c r="BP158" i="1"/>
  <c r="BQ158" i="1" s="1"/>
  <c r="BT158" i="1" s="1"/>
  <c r="BS158" i="1"/>
  <c r="CA158" i="1"/>
  <c r="O158" i="1" s="1"/>
  <c r="CB158" i="1"/>
  <c r="CC158" i="1"/>
  <c r="CD158" i="1"/>
  <c r="CE158" i="1"/>
  <c r="Q166" i="1"/>
  <c r="V166" i="1"/>
  <c r="AC166" i="1" s="1"/>
  <c r="X166" i="1"/>
  <c r="Y166" i="1"/>
  <c r="Z166" i="1"/>
  <c r="AH166" i="1"/>
  <c r="AJ166" i="1" s="1"/>
  <c r="BG166" i="1"/>
  <c r="E166" i="1" s="1"/>
  <c r="BH166" i="1"/>
  <c r="BI166" i="1"/>
  <c r="BJ166" i="1"/>
  <c r="BK166" i="1"/>
  <c r="BP166" i="1"/>
  <c r="BQ166" i="1" s="1"/>
  <c r="BS166" i="1"/>
  <c r="CA166" i="1"/>
  <c r="O166" i="1" s="1"/>
  <c r="CC166" i="1"/>
  <c r="P166" i="1" s="1"/>
  <c r="CD166" i="1"/>
  <c r="CE166" i="1"/>
  <c r="Q174" i="1"/>
  <c r="AC174" i="1" s="1"/>
  <c r="V174" i="1"/>
  <c r="X174" i="1"/>
  <c r="Y174" i="1"/>
  <c r="Z174" i="1"/>
  <c r="AH174" i="1"/>
  <c r="AJ174" i="1" s="1"/>
  <c r="BG174" i="1"/>
  <c r="BH174" i="1" s="1"/>
  <c r="BI174" i="1"/>
  <c r="BJ174" i="1"/>
  <c r="BK174" i="1"/>
  <c r="BP174" i="1"/>
  <c r="BQ174" i="1" s="1"/>
  <c r="BT174" i="1" s="1"/>
  <c r="BS174" i="1"/>
  <c r="CA174" i="1"/>
  <c r="O174" i="1" s="1"/>
  <c r="CB174" i="1"/>
  <c r="CC174" i="1"/>
  <c r="P174" i="1" s="1"/>
  <c r="CD174" i="1"/>
  <c r="CE174" i="1"/>
  <c r="Q182" i="1"/>
  <c r="V182" i="1"/>
  <c r="CB182" i="1" s="1"/>
  <c r="X182" i="1"/>
  <c r="Y182" i="1"/>
  <c r="Z182" i="1"/>
  <c r="AH182" i="1"/>
  <c r="AJ182" i="1" s="1"/>
  <c r="BY182" i="1" s="1"/>
  <c r="BG182" i="1"/>
  <c r="E182" i="1" s="1"/>
  <c r="BI182" i="1"/>
  <c r="BJ182" i="1"/>
  <c r="BK182" i="1"/>
  <c r="BP182" i="1"/>
  <c r="BQ182" i="1"/>
  <c r="BT182" i="1" s="1"/>
  <c r="BS182" i="1"/>
  <c r="CA182" i="1"/>
  <c r="O182" i="1" s="1"/>
  <c r="CC182" i="1"/>
  <c r="P182" i="1" s="1"/>
  <c r="CD182" i="1"/>
  <c r="CE182" i="1"/>
  <c r="Q190" i="1"/>
  <c r="AC190" i="1" s="1"/>
  <c r="V190" i="1"/>
  <c r="X190" i="1"/>
  <c r="Y190" i="1"/>
  <c r="Z190" i="1"/>
  <c r="AH190" i="1"/>
  <c r="AJ190" i="1" s="1"/>
  <c r="BG190" i="1"/>
  <c r="BI190" i="1"/>
  <c r="BJ190" i="1"/>
  <c r="BK190" i="1"/>
  <c r="BP190" i="1"/>
  <c r="BQ190" i="1" s="1"/>
  <c r="BS190" i="1"/>
  <c r="CA190" i="1"/>
  <c r="O190" i="1" s="1"/>
  <c r="CB190" i="1"/>
  <c r="CC190" i="1"/>
  <c r="P190" i="1" s="1"/>
  <c r="CD190" i="1"/>
  <c r="CE190" i="1"/>
  <c r="Q198" i="1"/>
  <c r="AC198" i="1" s="1"/>
  <c r="V198" i="1"/>
  <c r="X198" i="1"/>
  <c r="Y198" i="1"/>
  <c r="Z198" i="1"/>
  <c r="AH198" i="1"/>
  <c r="AJ198" i="1" s="1"/>
  <c r="BG198" i="1"/>
  <c r="E198" i="1" s="1"/>
  <c r="BH198" i="1"/>
  <c r="BI198" i="1"/>
  <c r="BJ198" i="1"/>
  <c r="BK198" i="1"/>
  <c r="BP198" i="1"/>
  <c r="BQ198" i="1"/>
  <c r="BS198" i="1"/>
  <c r="CA198" i="1"/>
  <c r="O198" i="1" s="1"/>
  <c r="CB198" i="1"/>
  <c r="W198" i="1" s="1"/>
  <c r="CC198" i="1"/>
  <c r="P198" i="1" s="1"/>
  <c r="CD198" i="1"/>
  <c r="CE198" i="1"/>
  <c r="Q206" i="1"/>
  <c r="V206" i="1"/>
  <c r="X206" i="1"/>
  <c r="Y206" i="1"/>
  <c r="Z206" i="1"/>
  <c r="AH206" i="1"/>
  <c r="AJ206" i="1" s="1"/>
  <c r="BG206" i="1"/>
  <c r="BH206" i="1" s="1"/>
  <c r="BI206" i="1"/>
  <c r="BJ206" i="1"/>
  <c r="BK206" i="1"/>
  <c r="BP206" i="1"/>
  <c r="BQ206" i="1" s="1"/>
  <c r="BS206" i="1"/>
  <c r="CA206" i="1"/>
  <c r="O206" i="1" s="1"/>
  <c r="CB206" i="1"/>
  <c r="CC206" i="1"/>
  <c r="P206" i="1" s="1"/>
  <c r="CD206" i="1"/>
  <c r="CE206" i="1"/>
  <c r="Q214" i="1"/>
  <c r="V214" i="1"/>
  <c r="AC214" i="1" s="1"/>
  <c r="X214" i="1"/>
  <c r="Y214" i="1"/>
  <c r="Z214" i="1"/>
  <c r="AH214" i="1"/>
  <c r="AJ214" i="1"/>
  <c r="BG214" i="1"/>
  <c r="E214" i="1" s="1"/>
  <c r="BI214" i="1"/>
  <c r="BJ214" i="1"/>
  <c r="BK214" i="1"/>
  <c r="BP214" i="1"/>
  <c r="BQ214" i="1" s="1"/>
  <c r="BT214" i="1" s="1"/>
  <c r="BS214" i="1"/>
  <c r="CA214" i="1"/>
  <c r="O214" i="1" s="1"/>
  <c r="CC214" i="1"/>
  <c r="P214" i="1" s="1"/>
  <c r="CD214" i="1"/>
  <c r="CE214" i="1"/>
  <c r="E222" i="1"/>
  <c r="Q222" i="1"/>
  <c r="AC222" i="1" s="1"/>
  <c r="V222" i="1"/>
  <c r="X222" i="1"/>
  <c r="Y222" i="1"/>
  <c r="Z222" i="1"/>
  <c r="AH222" i="1"/>
  <c r="AJ222" i="1"/>
  <c r="BG222" i="1"/>
  <c r="BH222" i="1" s="1"/>
  <c r="AD222" i="1" s="1"/>
  <c r="BI222" i="1"/>
  <c r="BJ222" i="1"/>
  <c r="BK222" i="1"/>
  <c r="BP222" i="1"/>
  <c r="BQ222" i="1" s="1"/>
  <c r="BT222" i="1" s="1"/>
  <c r="BS222" i="1"/>
  <c r="CA222" i="1"/>
  <c r="O222" i="1" s="1"/>
  <c r="CB222" i="1"/>
  <c r="CC222" i="1"/>
  <c r="P222" i="1" s="1"/>
  <c r="CD222" i="1"/>
  <c r="CE222" i="1"/>
  <c r="P231" i="1"/>
  <c r="Q231" i="1"/>
  <c r="V231" i="1"/>
  <c r="X231" i="1"/>
  <c r="Y231" i="1"/>
  <c r="Z231" i="1"/>
  <c r="AH231" i="1"/>
  <c r="AJ231" i="1" s="1"/>
  <c r="BG231" i="1"/>
  <c r="E231" i="1" s="1"/>
  <c r="BI231" i="1"/>
  <c r="BJ231" i="1"/>
  <c r="BK231" i="1"/>
  <c r="BP231" i="1"/>
  <c r="BQ231" i="1" s="1"/>
  <c r="BS231" i="1"/>
  <c r="CA231" i="1"/>
  <c r="O231" i="1" s="1"/>
  <c r="CB231" i="1"/>
  <c r="CC231" i="1"/>
  <c r="CD231" i="1"/>
  <c r="CE231" i="1"/>
  <c r="P239" i="1"/>
  <c r="Q239" i="1"/>
  <c r="AC239" i="1" s="1"/>
  <c r="V239" i="1"/>
  <c r="CB239" i="1" s="1"/>
  <c r="X239" i="1"/>
  <c r="Y239" i="1"/>
  <c r="Z239" i="1"/>
  <c r="AH239" i="1"/>
  <c r="AJ239" i="1" s="1"/>
  <c r="BG239" i="1"/>
  <c r="BH239" i="1" s="1"/>
  <c r="AD239" i="1" s="1"/>
  <c r="BI239" i="1"/>
  <c r="BJ239" i="1"/>
  <c r="BK239" i="1"/>
  <c r="BP239" i="1"/>
  <c r="BQ239" i="1"/>
  <c r="BT239" i="1" s="1"/>
  <c r="BS239" i="1"/>
  <c r="CA239" i="1"/>
  <c r="O239" i="1" s="1"/>
  <c r="CC239" i="1"/>
  <c r="CD239" i="1"/>
  <c r="CE239" i="1"/>
  <c r="Q247" i="1"/>
  <c r="V247" i="1"/>
  <c r="X247" i="1"/>
  <c r="Y247" i="1"/>
  <c r="Z247" i="1"/>
  <c r="AH247" i="1"/>
  <c r="AJ247" i="1" s="1"/>
  <c r="BG247" i="1"/>
  <c r="E247" i="1" s="1"/>
  <c r="BH247" i="1"/>
  <c r="BI247" i="1"/>
  <c r="BJ247" i="1"/>
  <c r="BK247" i="1"/>
  <c r="BP247" i="1"/>
  <c r="BQ247" i="1" s="1"/>
  <c r="BS247" i="1"/>
  <c r="CA247" i="1"/>
  <c r="O247" i="1" s="1"/>
  <c r="CC247" i="1"/>
  <c r="P247" i="1" s="1"/>
  <c r="CD247" i="1"/>
  <c r="CE247" i="1"/>
  <c r="E255" i="1"/>
  <c r="Q255" i="1"/>
  <c r="V255" i="1"/>
  <c r="CB255" i="1" s="1"/>
  <c r="X255" i="1"/>
  <c r="Y255" i="1"/>
  <c r="Z255" i="1"/>
  <c r="AH255" i="1"/>
  <c r="AJ255" i="1" s="1"/>
  <c r="BG255" i="1"/>
  <c r="BH255" i="1"/>
  <c r="AD255" i="1" s="1"/>
  <c r="BI255" i="1"/>
  <c r="BJ255" i="1"/>
  <c r="BK255" i="1"/>
  <c r="BP255" i="1"/>
  <c r="BQ255" i="1" s="1"/>
  <c r="BS255" i="1"/>
  <c r="CA255" i="1"/>
  <c r="O255" i="1" s="1"/>
  <c r="CC255" i="1"/>
  <c r="P255" i="1" s="1"/>
  <c r="CD255" i="1"/>
  <c r="CE255" i="1"/>
  <c r="E263" i="1"/>
  <c r="W263" i="1" s="1"/>
  <c r="Q263" i="1"/>
  <c r="AC263" i="1" s="1"/>
  <c r="V263" i="1"/>
  <c r="X263" i="1"/>
  <c r="Y263" i="1"/>
  <c r="Z263" i="1"/>
  <c r="AH263" i="1"/>
  <c r="AJ263" i="1"/>
  <c r="BG263" i="1"/>
  <c r="BH263" i="1"/>
  <c r="AD263" i="1" s="1"/>
  <c r="BI263" i="1"/>
  <c r="BJ263" i="1"/>
  <c r="BK263" i="1"/>
  <c r="BL263" i="1" s="1"/>
  <c r="AF263" i="1" s="1"/>
  <c r="BM263" i="1" s="1"/>
  <c r="BP263" i="1"/>
  <c r="BQ263" i="1" s="1"/>
  <c r="BS263" i="1"/>
  <c r="BT263" i="1" s="1"/>
  <c r="CA263" i="1"/>
  <c r="O263" i="1" s="1"/>
  <c r="CB263" i="1"/>
  <c r="CC263" i="1"/>
  <c r="P263" i="1" s="1"/>
  <c r="CD263" i="1"/>
  <c r="CE263" i="1"/>
  <c r="O271" i="1"/>
  <c r="Q271" i="1"/>
  <c r="AC271" i="1" s="1"/>
  <c r="V271" i="1"/>
  <c r="X271" i="1"/>
  <c r="Y271" i="1"/>
  <c r="Z271" i="1"/>
  <c r="AH271" i="1"/>
  <c r="AJ271" i="1"/>
  <c r="BG271" i="1"/>
  <c r="BH271" i="1" s="1"/>
  <c r="AD271" i="1" s="1"/>
  <c r="BI271" i="1"/>
  <c r="BJ271" i="1"/>
  <c r="BK271" i="1"/>
  <c r="BP271" i="1"/>
  <c r="BQ271" i="1" s="1"/>
  <c r="BT271" i="1" s="1"/>
  <c r="BS271" i="1"/>
  <c r="CA271" i="1"/>
  <c r="CB271" i="1"/>
  <c r="CC271" i="1"/>
  <c r="P271" i="1" s="1"/>
  <c r="CD271" i="1"/>
  <c r="CE271" i="1"/>
  <c r="Q279" i="1"/>
  <c r="V279" i="1"/>
  <c r="CB279" i="1" s="1"/>
  <c r="X279" i="1"/>
  <c r="Y279" i="1"/>
  <c r="Z279" i="1"/>
  <c r="AH279" i="1"/>
  <c r="AJ279" i="1"/>
  <c r="BG279" i="1"/>
  <c r="E279" i="1" s="1"/>
  <c r="BI279" i="1"/>
  <c r="BJ279" i="1"/>
  <c r="BK279" i="1"/>
  <c r="BP279" i="1"/>
  <c r="BQ279" i="1" s="1"/>
  <c r="BT279" i="1" s="1"/>
  <c r="BS279" i="1"/>
  <c r="CA279" i="1"/>
  <c r="O279" i="1" s="1"/>
  <c r="CC279" i="1"/>
  <c r="P279" i="1" s="1"/>
  <c r="CD279" i="1"/>
  <c r="CE279" i="1"/>
  <c r="E287" i="1"/>
  <c r="Q287" i="1"/>
  <c r="V287" i="1"/>
  <c r="X287" i="1"/>
  <c r="Y287" i="1"/>
  <c r="Z287" i="1"/>
  <c r="AD287" i="1"/>
  <c r="AH287" i="1"/>
  <c r="AJ287" i="1"/>
  <c r="BG287" i="1"/>
  <c r="BH287" i="1"/>
  <c r="BI287" i="1"/>
  <c r="BJ287" i="1"/>
  <c r="BK287" i="1"/>
  <c r="BP287" i="1"/>
  <c r="BQ287" i="1" s="1"/>
  <c r="BS287" i="1"/>
  <c r="CA287" i="1"/>
  <c r="O287" i="1" s="1"/>
  <c r="CB287" i="1"/>
  <c r="CC287" i="1"/>
  <c r="P287" i="1" s="1"/>
  <c r="CD287" i="1"/>
  <c r="CE287" i="1"/>
  <c r="E295" i="1"/>
  <c r="Q295" i="1"/>
  <c r="AC295" i="1" s="1"/>
  <c r="V295" i="1"/>
  <c r="X295" i="1"/>
  <c r="Y295" i="1"/>
  <c r="Z295" i="1"/>
  <c r="AH295" i="1"/>
  <c r="AJ295" i="1" s="1"/>
  <c r="BY295" i="1" s="1"/>
  <c r="BG295" i="1"/>
  <c r="BH295" i="1"/>
  <c r="AD295" i="1" s="1"/>
  <c r="BI295" i="1"/>
  <c r="BJ295" i="1"/>
  <c r="BK295" i="1"/>
  <c r="BL295" i="1" s="1"/>
  <c r="AF295" i="1" s="1"/>
  <c r="BM295" i="1" s="1"/>
  <c r="BP295" i="1"/>
  <c r="BQ295" i="1" s="1"/>
  <c r="BS295" i="1"/>
  <c r="CA295" i="1"/>
  <c r="O295" i="1" s="1"/>
  <c r="CB295" i="1"/>
  <c r="CC295" i="1"/>
  <c r="P295" i="1" s="1"/>
  <c r="CD295" i="1"/>
  <c r="CE295" i="1"/>
  <c r="O303" i="1"/>
  <c r="Q303" i="1"/>
  <c r="V303" i="1"/>
  <c r="CB303" i="1" s="1"/>
  <c r="X303" i="1"/>
  <c r="Y303" i="1"/>
  <c r="Z303" i="1"/>
  <c r="AH303" i="1"/>
  <c r="AJ303" i="1" s="1"/>
  <c r="BG303" i="1"/>
  <c r="BH303" i="1" s="1"/>
  <c r="AD303" i="1" s="1"/>
  <c r="BI303" i="1"/>
  <c r="BJ303" i="1"/>
  <c r="BK303" i="1"/>
  <c r="BP303" i="1"/>
  <c r="BQ303" i="1" s="1"/>
  <c r="BT303" i="1" s="1"/>
  <c r="BS303" i="1"/>
  <c r="CA303" i="1"/>
  <c r="CC303" i="1"/>
  <c r="P303" i="1" s="1"/>
  <c r="CD303" i="1"/>
  <c r="CE303" i="1"/>
  <c r="Q311" i="1"/>
  <c r="V311" i="1"/>
  <c r="X311" i="1"/>
  <c r="Y311" i="1"/>
  <c r="Z311" i="1"/>
  <c r="AH311" i="1"/>
  <c r="AJ311" i="1" s="1"/>
  <c r="BG311" i="1"/>
  <c r="E311" i="1" s="1"/>
  <c r="BI311" i="1"/>
  <c r="BJ311" i="1"/>
  <c r="BK311" i="1"/>
  <c r="BP311" i="1"/>
  <c r="BQ311" i="1" s="1"/>
  <c r="BT311" i="1" s="1"/>
  <c r="BS311" i="1"/>
  <c r="CA311" i="1"/>
  <c r="O311" i="1" s="1"/>
  <c r="CB311" i="1"/>
  <c r="CC311" i="1"/>
  <c r="P311" i="1" s="1"/>
  <c r="CD311" i="1"/>
  <c r="CE311" i="1"/>
  <c r="Q319" i="1"/>
  <c r="AC319" i="1" s="1"/>
  <c r="V319" i="1"/>
  <c r="X319" i="1"/>
  <c r="Y319" i="1"/>
  <c r="Z319" i="1"/>
  <c r="AH319" i="1"/>
  <c r="AJ319" i="1"/>
  <c r="BG319" i="1"/>
  <c r="E319" i="1" s="1"/>
  <c r="W319" i="1" s="1"/>
  <c r="BH319" i="1"/>
  <c r="AD319" i="1" s="1"/>
  <c r="BI319" i="1"/>
  <c r="BJ319" i="1"/>
  <c r="BK319" i="1"/>
  <c r="BP319" i="1"/>
  <c r="BQ319" i="1" s="1"/>
  <c r="BT319" i="1" s="1"/>
  <c r="BS319" i="1"/>
  <c r="CA319" i="1"/>
  <c r="O319" i="1" s="1"/>
  <c r="CB319" i="1"/>
  <c r="CC319" i="1"/>
  <c r="P319" i="1" s="1"/>
  <c r="CD319" i="1"/>
  <c r="CE319" i="1"/>
  <c r="E327" i="1"/>
  <c r="BY327" i="1" s="1"/>
  <c r="Q327" i="1"/>
  <c r="V327" i="1"/>
  <c r="X327" i="1"/>
  <c r="Y327" i="1"/>
  <c r="Z327" i="1"/>
  <c r="AH327" i="1"/>
  <c r="AJ327" i="1"/>
  <c r="BG327" i="1"/>
  <c r="BH327" i="1" s="1"/>
  <c r="AD327" i="1" s="1"/>
  <c r="BI327" i="1"/>
  <c r="BJ327" i="1"/>
  <c r="BK327" i="1"/>
  <c r="BP327" i="1"/>
  <c r="BQ327" i="1" s="1"/>
  <c r="BS327" i="1"/>
  <c r="CA327" i="1"/>
  <c r="O327" i="1" s="1"/>
  <c r="CB327" i="1"/>
  <c r="CC327" i="1"/>
  <c r="P327" i="1" s="1"/>
  <c r="CD327" i="1"/>
  <c r="CE327" i="1"/>
  <c r="Q335" i="1"/>
  <c r="V335" i="1"/>
  <c r="CB335" i="1" s="1"/>
  <c r="X335" i="1"/>
  <c r="Y335" i="1"/>
  <c r="Z335" i="1"/>
  <c r="AH335" i="1"/>
  <c r="AJ335" i="1"/>
  <c r="BG335" i="1"/>
  <c r="E335" i="1" s="1"/>
  <c r="BI335" i="1"/>
  <c r="BJ335" i="1"/>
  <c r="BK335" i="1"/>
  <c r="BP335" i="1"/>
  <c r="BQ335" i="1"/>
  <c r="BT335" i="1" s="1"/>
  <c r="BS335" i="1"/>
  <c r="CA335" i="1"/>
  <c r="O335" i="1" s="1"/>
  <c r="CC335" i="1"/>
  <c r="P335" i="1" s="1"/>
  <c r="CD335" i="1"/>
  <c r="CE335" i="1"/>
  <c r="Q343" i="1"/>
  <c r="V343" i="1"/>
  <c r="CB343" i="1" s="1"/>
  <c r="X343" i="1"/>
  <c r="Y343" i="1"/>
  <c r="Z343" i="1"/>
  <c r="AH343" i="1"/>
  <c r="AJ343" i="1"/>
  <c r="BG343" i="1"/>
  <c r="E343" i="1" s="1"/>
  <c r="BH343" i="1"/>
  <c r="AD343" i="1" s="1"/>
  <c r="BI343" i="1"/>
  <c r="BJ343" i="1"/>
  <c r="BK343" i="1"/>
  <c r="BP343" i="1"/>
  <c r="BQ343" i="1" s="1"/>
  <c r="BT343" i="1" s="1"/>
  <c r="BS343" i="1"/>
  <c r="CA343" i="1"/>
  <c r="O343" i="1" s="1"/>
  <c r="CC343" i="1"/>
  <c r="P343" i="1" s="1"/>
  <c r="CD343" i="1"/>
  <c r="CE343" i="1"/>
  <c r="Q352" i="1"/>
  <c r="AC352" i="1" s="1"/>
  <c r="V352" i="1"/>
  <c r="X352" i="1"/>
  <c r="Y352" i="1"/>
  <c r="Z352" i="1"/>
  <c r="AH352" i="1"/>
  <c r="AJ352" i="1" s="1"/>
  <c r="BG352" i="1"/>
  <c r="BH352" i="1" s="1"/>
  <c r="AD352" i="1" s="1"/>
  <c r="BI352" i="1"/>
  <c r="BJ352" i="1"/>
  <c r="BK352" i="1"/>
  <c r="BP352" i="1"/>
  <c r="BQ352" i="1" s="1"/>
  <c r="BT352" i="1" s="1"/>
  <c r="BS352" i="1"/>
  <c r="CA352" i="1"/>
  <c r="O352" i="1" s="1"/>
  <c r="CB352" i="1"/>
  <c r="CC352" i="1"/>
  <c r="P352" i="1" s="1"/>
  <c r="CD352" i="1"/>
  <c r="CE352" i="1"/>
  <c r="P360" i="1"/>
  <c r="Q360" i="1"/>
  <c r="V360" i="1"/>
  <c r="CB360" i="1" s="1"/>
  <c r="X360" i="1"/>
  <c r="Y360" i="1"/>
  <c r="Z360" i="1"/>
  <c r="AH360" i="1"/>
  <c r="AJ360" i="1"/>
  <c r="BG360" i="1"/>
  <c r="E360" i="1" s="1"/>
  <c r="BI360" i="1"/>
  <c r="BJ360" i="1"/>
  <c r="BK360" i="1"/>
  <c r="BP360" i="1"/>
  <c r="BQ360" i="1"/>
  <c r="BS360" i="1"/>
  <c r="CA360" i="1"/>
  <c r="O360" i="1" s="1"/>
  <c r="CC360" i="1"/>
  <c r="CD360" i="1"/>
  <c r="CE360" i="1"/>
  <c r="E368" i="1"/>
  <c r="Q368" i="1"/>
  <c r="V368" i="1"/>
  <c r="CB368" i="1" s="1"/>
  <c r="X368" i="1"/>
  <c r="Y368" i="1"/>
  <c r="Z368" i="1"/>
  <c r="AC368" i="1"/>
  <c r="AH368" i="1"/>
  <c r="AJ368" i="1" s="1"/>
  <c r="BG368" i="1"/>
  <c r="BH368" i="1"/>
  <c r="AD368" i="1" s="1"/>
  <c r="BI368" i="1"/>
  <c r="BJ368" i="1"/>
  <c r="BK368" i="1"/>
  <c r="BP368" i="1"/>
  <c r="BQ368" i="1" s="1"/>
  <c r="BT368" i="1" s="1"/>
  <c r="BS368" i="1"/>
  <c r="CA368" i="1"/>
  <c r="O368" i="1" s="1"/>
  <c r="CC368" i="1"/>
  <c r="P368" i="1" s="1"/>
  <c r="CD368" i="1"/>
  <c r="CE368" i="1"/>
  <c r="E376" i="1"/>
  <c r="Q376" i="1"/>
  <c r="V376" i="1"/>
  <c r="CB376" i="1" s="1"/>
  <c r="X376" i="1"/>
  <c r="Y376" i="1"/>
  <c r="Z376" i="1"/>
  <c r="AH376" i="1"/>
  <c r="AJ376" i="1" s="1"/>
  <c r="BG376" i="1"/>
  <c r="BH376" i="1"/>
  <c r="AD376" i="1" s="1"/>
  <c r="BI376" i="1"/>
  <c r="BJ376" i="1"/>
  <c r="BK376" i="1"/>
  <c r="BL376" i="1" s="1"/>
  <c r="AF376" i="1" s="1"/>
  <c r="BM376" i="1" s="1"/>
  <c r="BP376" i="1"/>
  <c r="BQ376" i="1"/>
  <c r="BT376" i="1" s="1"/>
  <c r="BS376" i="1"/>
  <c r="CA376" i="1"/>
  <c r="O376" i="1" s="1"/>
  <c r="CC376" i="1"/>
  <c r="P376" i="1" s="1"/>
  <c r="CD376" i="1"/>
  <c r="CE376" i="1"/>
  <c r="Q384" i="1"/>
  <c r="AC384" i="1" s="1"/>
  <c r="V384" i="1"/>
  <c r="CB384" i="1" s="1"/>
  <c r="X384" i="1"/>
  <c r="Y384" i="1"/>
  <c r="Z384" i="1"/>
  <c r="AH384" i="1"/>
  <c r="AJ384" i="1"/>
  <c r="BG384" i="1"/>
  <c r="BH384" i="1" s="1"/>
  <c r="BI384" i="1"/>
  <c r="BJ384" i="1"/>
  <c r="BK384" i="1"/>
  <c r="BP384" i="1"/>
  <c r="BQ384" i="1" s="1"/>
  <c r="BT384" i="1" s="1"/>
  <c r="BS384" i="1"/>
  <c r="CA384" i="1"/>
  <c r="O384" i="1" s="1"/>
  <c r="CC384" i="1"/>
  <c r="P384" i="1" s="1"/>
  <c r="CD384" i="1"/>
  <c r="CE384" i="1"/>
  <c r="O392" i="1"/>
  <c r="Q392" i="1"/>
  <c r="V392" i="1"/>
  <c r="AC392" i="1" s="1"/>
  <c r="X392" i="1"/>
  <c r="Y392" i="1"/>
  <c r="Z392" i="1"/>
  <c r="AH392" i="1"/>
  <c r="AJ392" i="1" s="1"/>
  <c r="BG392" i="1"/>
  <c r="E392" i="1" s="1"/>
  <c r="BI392" i="1"/>
  <c r="BJ392" i="1"/>
  <c r="BK392" i="1"/>
  <c r="BP392" i="1"/>
  <c r="BQ392" i="1" s="1"/>
  <c r="BT392" i="1" s="1"/>
  <c r="BS392" i="1"/>
  <c r="CA392" i="1"/>
  <c r="CC392" i="1"/>
  <c r="P392" i="1" s="1"/>
  <c r="CD392" i="1"/>
  <c r="CE392" i="1"/>
  <c r="P400" i="1"/>
  <c r="Q400" i="1"/>
  <c r="V400" i="1"/>
  <c r="X400" i="1"/>
  <c r="Y400" i="1"/>
  <c r="Z400" i="1"/>
  <c r="AH400" i="1"/>
  <c r="AJ400" i="1" s="1"/>
  <c r="BG400" i="1"/>
  <c r="E400" i="1" s="1"/>
  <c r="BI400" i="1"/>
  <c r="BJ400" i="1"/>
  <c r="BK400" i="1"/>
  <c r="BP400" i="1"/>
  <c r="BQ400" i="1" s="1"/>
  <c r="BT400" i="1" s="1"/>
  <c r="BS400" i="1"/>
  <c r="CA400" i="1"/>
  <c r="O400" i="1" s="1"/>
  <c r="CB400" i="1"/>
  <c r="CC400" i="1"/>
  <c r="CD400" i="1"/>
  <c r="CE400" i="1"/>
  <c r="E408" i="1"/>
  <c r="BY408" i="1" s="1"/>
  <c r="O408" i="1"/>
  <c r="Q408" i="1"/>
  <c r="V408" i="1"/>
  <c r="X408" i="1"/>
  <c r="Y408" i="1"/>
  <c r="Z408" i="1"/>
  <c r="AC408" i="1"/>
  <c r="AH408" i="1"/>
  <c r="AJ408" i="1"/>
  <c r="BG408" i="1"/>
  <c r="BH408" i="1"/>
  <c r="AD408" i="1" s="1"/>
  <c r="BI408" i="1"/>
  <c r="BJ408" i="1"/>
  <c r="BK408" i="1"/>
  <c r="BP408" i="1"/>
  <c r="BQ408" i="1" s="1"/>
  <c r="BT408" i="1" s="1"/>
  <c r="BS408" i="1"/>
  <c r="CA408" i="1"/>
  <c r="CB408" i="1"/>
  <c r="CC408" i="1"/>
  <c r="P408" i="1" s="1"/>
  <c r="CD408" i="1"/>
  <c r="CE408" i="1"/>
  <c r="Q416" i="1"/>
  <c r="V416" i="1"/>
  <c r="CB416" i="1" s="1"/>
  <c r="X416" i="1"/>
  <c r="Y416" i="1"/>
  <c r="Z416" i="1"/>
  <c r="AH416" i="1"/>
  <c r="AJ416" i="1"/>
  <c r="BG416" i="1"/>
  <c r="BH416" i="1" s="1"/>
  <c r="BI416" i="1"/>
  <c r="BJ416" i="1"/>
  <c r="BK416" i="1"/>
  <c r="BP416" i="1"/>
  <c r="BQ416" i="1"/>
  <c r="BT416" i="1" s="1"/>
  <c r="BS416" i="1"/>
  <c r="CA416" i="1"/>
  <c r="O416" i="1" s="1"/>
  <c r="CC416" i="1"/>
  <c r="P416" i="1" s="1"/>
  <c r="CD416" i="1"/>
  <c r="CE416" i="1"/>
  <c r="O424" i="1"/>
  <c r="Q424" i="1"/>
  <c r="V424" i="1"/>
  <c r="AC424" i="1" s="1"/>
  <c r="X424" i="1"/>
  <c r="Y424" i="1"/>
  <c r="Z424" i="1"/>
  <c r="AH424" i="1"/>
  <c r="AJ424" i="1" s="1"/>
  <c r="BG424" i="1"/>
  <c r="E424" i="1" s="1"/>
  <c r="BI424" i="1"/>
  <c r="BJ424" i="1"/>
  <c r="BK424" i="1"/>
  <c r="BP424" i="1"/>
  <c r="BQ424" i="1" s="1"/>
  <c r="BT424" i="1" s="1"/>
  <c r="BS424" i="1"/>
  <c r="CA424" i="1"/>
  <c r="CB424" i="1"/>
  <c r="CC424" i="1"/>
  <c r="P424" i="1" s="1"/>
  <c r="CD424" i="1"/>
  <c r="CE424" i="1"/>
  <c r="Q432" i="1"/>
  <c r="AC432" i="1" s="1"/>
  <c r="V432" i="1"/>
  <c r="X432" i="1"/>
  <c r="Y432" i="1"/>
  <c r="Z432" i="1"/>
  <c r="AD432" i="1"/>
  <c r="AH432" i="1"/>
  <c r="AJ432" i="1" s="1"/>
  <c r="BG432" i="1"/>
  <c r="E432" i="1" s="1"/>
  <c r="BH432" i="1"/>
  <c r="BI432" i="1"/>
  <c r="BJ432" i="1"/>
  <c r="BK432" i="1"/>
  <c r="BL432" i="1" s="1"/>
  <c r="AF432" i="1" s="1"/>
  <c r="BM432" i="1" s="1"/>
  <c r="BP432" i="1"/>
  <c r="BQ432" i="1" s="1"/>
  <c r="BS432" i="1"/>
  <c r="CA432" i="1"/>
  <c r="O432" i="1" s="1"/>
  <c r="CB432" i="1"/>
  <c r="CC432" i="1"/>
  <c r="P432" i="1" s="1"/>
  <c r="CD432" i="1"/>
  <c r="CE432" i="1"/>
  <c r="E440" i="1"/>
  <c r="Q440" i="1"/>
  <c r="AC440" i="1" s="1"/>
  <c r="V440" i="1"/>
  <c r="CB440" i="1" s="1"/>
  <c r="X440" i="1"/>
  <c r="Y440" i="1"/>
  <c r="Z440" i="1"/>
  <c r="AH440" i="1"/>
  <c r="AJ440" i="1" s="1"/>
  <c r="BG440" i="1"/>
  <c r="BH440" i="1" s="1"/>
  <c r="AD440" i="1" s="1"/>
  <c r="BI440" i="1"/>
  <c r="BJ440" i="1"/>
  <c r="BK440" i="1"/>
  <c r="BP440" i="1"/>
  <c r="BQ440" i="1"/>
  <c r="BT440" i="1" s="1"/>
  <c r="BS440" i="1"/>
  <c r="CA440" i="1"/>
  <c r="O440" i="1" s="1"/>
  <c r="CC440" i="1"/>
  <c r="P440" i="1" s="1"/>
  <c r="CD440" i="1"/>
  <c r="CE440" i="1"/>
  <c r="Q448" i="1"/>
  <c r="AC448" i="1" s="1"/>
  <c r="V448" i="1"/>
  <c r="X448" i="1"/>
  <c r="Y448" i="1"/>
  <c r="Z448" i="1"/>
  <c r="AH448" i="1"/>
  <c r="AJ448" i="1" s="1"/>
  <c r="BG448" i="1"/>
  <c r="BH448" i="1" s="1"/>
  <c r="BI448" i="1"/>
  <c r="BJ448" i="1"/>
  <c r="BK448" i="1"/>
  <c r="BP448" i="1"/>
  <c r="BQ448" i="1" s="1"/>
  <c r="BT448" i="1" s="1"/>
  <c r="BS448" i="1"/>
  <c r="CA448" i="1"/>
  <c r="O448" i="1" s="1"/>
  <c r="CB448" i="1"/>
  <c r="CC448" i="1"/>
  <c r="P448" i="1" s="1"/>
  <c r="CD448" i="1"/>
  <c r="CE448" i="1"/>
  <c r="BY376" i="1" l="1"/>
  <c r="BL327" i="1"/>
  <c r="AF327" i="1" s="1"/>
  <c r="BM327" i="1" s="1"/>
  <c r="W231" i="1"/>
  <c r="BY231" i="1"/>
  <c r="BY440" i="1"/>
  <c r="W335" i="1"/>
  <c r="BL408" i="1"/>
  <c r="AF408" i="1" s="1"/>
  <c r="BM408" i="1" s="1"/>
  <c r="BT432" i="1"/>
  <c r="BH400" i="1"/>
  <c r="AD400" i="1" s="1"/>
  <c r="AC400" i="1"/>
  <c r="AC376" i="1"/>
  <c r="BH360" i="1"/>
  <c r="AD360" i="1" s="1"/>
  <c r="AC360" i="1"/>
  <c r="E352" i="1"/>
  <c r="BY352" i="1" s="1"/>
  <c r="BH335" i="1"/>
  <c r="AD335" i="1" s="1"/>
  <c r="AC303" i="1"/>
  <c r="E303" i="1"/>
  <c r="BT295" i="1"/>
  <c r="BL287" i="1"/>
  <c r="AF287" i="1" s="1"/>
  <c r="BM287" i="1" s="1"/>
  <c r="BH279" i="1"/>
  <c r="AD279" i="1" s="1"/>
  <c r="AC279" i="1"/>
  <c r="BY263" i="1"/>
  <c r="BT255" i="1"/>
  <c r="AC247" i="1"/>
  <c r="BH231" i="1"/>
  <c r="AD231" i="1" s="1"/>
  <c r="AC231" i="1"/>
  <c r="E109" i="1"/>
  <c r="AC77" i="1"/>
  <c r="BT69" i="1"/>
  <c r="BT360" i="1"/>
  <c r="BY360" i="1"/>
  <c r="BY335" i="1"/>
  <c r="AC327" i="1"/>
  <c r="E271" i="1"/>
  <c r="CB247" i="1"/>
  <c r="BT231" i="1"/>
  <c r="BH214" i="1"/>
  <c r="CB166" i="1"/>
  <c r="W166" i="1" s="1"/>
  <c r="E45" i="1"/>
  <c r="E77" i="1"/>
  <c r="BL440" i="1"/>
  <c r="AF440" i="1" s="1"/>
  <c r="BM440" i="1" s="1"/>
  <c r="BX440" i="1" s="1"/>
  <c r="BZ440" i="1" s="1"/>
  <c r="AC287" i="1"/>
  <c r="E239" i="1"/>
  <c r="CB214" i="1"/>
  <c r="BH134" i="1"/>
  <c r="AD134" i="1" s="1"/>
  <c r="BH101" i="1"/>
  <c r="AD101" i="1" s="1"/>
  <c r="CB29" i="1"/>
  <c r="W368" i="1"/>
  <c r="BL352" i="1"/>
  <c r="AF352" i="1" s="1"/>
  <c r="BM352" i="1" s="1"/>
  <c r="AE352" i="1" s="1"/>
  <c r="BY287" i="1"/>
  <c r="AC416" i="1"/>
  <c r="BL400" i="1"/>
  <c r="AF400" i="1" s="1"/>
  <c r="BM400" i="1" s="1"/>
  <c r="AE400" i="1" s="1"/>
  <c r="AC335" i="1"/>
  <c r="BT327" i="1"/>
  <c r="BL319" i="1"/>
  <c r="AF319" i="1" s="1"/>
  <c r="BM319" i="1" s="1"/>
  <c r="AC311" i="1"/>
  <c r="BT287" i="1"/>
  <c r="AC255" i="1"/>
  <c r="BT247" i="1"/>
  <c r="AC206" i="1"/>
  <c r="BL174" i="1"/>
  <c r="AF174" i="1" s="1"/>
  <c r="BM174" i="1" s="1"/>
  <c r="BT166" i="1"/>
  <c r="BL109" i="1"/>
  <c r="AF109" i="1" s="1"/>
  <c r="BM109" i="1" s="1"/>
  <c r="BN109" i="1" s="1"/>
  <c r="BO109" i="1" s="1"/>
  <c r="BR109" i="1" s="1"/>
  <c r="CB53" i="1"/>
  <c r="BH37" i="1"/>
  <c r="AD37" i="1" s="1"/>
  <c r="BL303" i="1"/>
  <c r="AF303" i="1" s="1"/>
  <c r="BM303" i="1" s="1"/>
  <c r="BL335" i="1"/>
  <c r="AF335" i="1" s="1"/>
  <c r="BM335" i="1" s="1"/>
  <c r="BN335" i="1" s="1"/>
  <c r="BO335" i="1" s="1"/>
  <c r="BR335" i="1" s="1"/>
  <c r="F335" i="1" s="1"/>
  <c r="BU335" i="1" s="1"/>
  <c r="G335" i="1" s="1"/>
  <c r="BW335" i="1" s="1"/>
  <c r="BH311" i="1"/>
  <c r="AD311" i="1" s="1"/>
  <c r="BL368" i="1"/>
  <c r="AF368" i="1" s="1"/>
  <c r="BM368" i="1" s="1"/>
  <c r="BL45" i="1"/>
  <c r="AF45" i="1" s="1"/>
  <c r="BM45" i="1" s="1"/>
  <c r="BN432" i="1"/>
  <c r="BO432" i="1" s="1"/>
  <c r="BR432" i="1" s="1"/>
  <c r="F432" i="1" s="1"/>
  <c r="BU432" i="1" s="1"/>
  <c r="G432" i="1" s="1"/>
  <c r="AE432" i="1"/>
  <c r="W400" i="1"/>
  <c r="BY400" i="1"/>
  <c r="AE376" i="1"/>
  <c r="BN376" i="1"/>
  <c r="BO376" i="1" s="1"/>
  <c r="BR376" i="1" s="1"/>
  <c r="F376" i="1" s="1"/>
  <c r="BU376" i="1" s="1"/>
  <c r="G376" i="1" s="1"/>
  <c r="BN295" i="1"/>
  <c r="BO295" i="1" s="1"/>
  <c r="BR295" i="1" s="1"/>
  <c r="F295" i="1" s="1"/>
  <c r="BU295" i="1" s="1"/>
  <c r="G295" i="1" s="1"/>
  <c r="AE295" i="1"/>
  <c r="BY424" i="1"/>
  <c r="W424" i="1"/>
  <c r="BN440" i="1"/>
  <c r="BO440" i="1" s="1"/>
  <c r="BR440" i="1" s="1"/>
  <c r="F440" i="1" s="1"/>
  <c r="BU440" i="1" s="1"/>
  <c r="G440" i="1" s="1"/>
  <c r="BY343" i="1"/>
  <c r="W343" i="1"/>
  <c r="BN263" i="1"/>
  <c r="BO263" i="1" s="1"/>
  <c r="BR263" i="1" s="1"/>
  <c r="F263" i="1" s="1"/>
  <c r="BU263" i="1" s="1"/>
  <c r="G263" i="1" s="1"/>
  <c r="AE263" i="1"/>
  <c r="BN352" i="1"/>
  <c r="BO352" i="1" s="1"/>
  <c r="BR352" i="1" s="1"/>
  <c r="F352" i="1" s="1"/>
  <c r="BU352" i="1" s="1"/>
  <c r="G352" i="1" s="1"/>
  <c r="W432" i="1"/>
  <c r="BY432" i="1"/>
  <c r="BY392" i="1"/>
  <c r="AE319" i="1"/>
  <c r="BN319" i="1"/>
  <c r="BO319" i="1" s="1"/>
  <c r="BR319" i="1" s="1"/>
  <c r="F319" i="1" s="1"/>
  <c r="BU319" i="1" s="1"/>
  <c r="G319" i="1" s="1"/>
  <c r="AE174" i="1"/>
  <c r="BN174" i="1"/>
  <c r="BO174" i="1" s="1"/>
  <c r="BR174" i="1" s="1"/>
  <c r="F174" i="1" s="1"/>
  <c r="BU174" i="1" s="1"/>
  <c r="AD384" i="1"/>
  <c r="BL384" i="1"/>
  <c r="AF384" i="1" s="1"/>
  <c r="BM384" i="1" s="1"/>
  <c r="BL448" i="1"/>
  <c r="AF448" i="1" s="1"/>
  <c r="BM448" i="1" s="1"/>
  <c r="AD448" i="1"/>
  <c r="BN400" i="1"/>
  <c r="BO400" i="1" s="1"/>
  <c r="BR400" i="1" s="1"/>
  <c r="F400" i="1" s="1"/>
  <c r="BU400" i="1" s="1"/>
  <c r="G400" i="1" s="1"/>
  <c r="AD416" i="1"/>
  <c r="BL416" i="1"/>
  <c r="AF416" i="1" s="1"/>
  <c r="BM416" i="1" s="1"/>
  <c r="BN327" i="1"/>
  <c r="BO327" i="1" s="1"/>
  <c r="BR327" i="1" s="1"/>
  <c r="F327" i="1" s="1"/>
  <c r="BU327" i="1" s="1"/>
  <c r="G327" i="1" s="1"/>
  <c r="AE327" i="1"/>
  <c r="BX432" i="1"/>
  <c r="AE408" i="1"/>
  <c r="BN408" i="1"/>
  <c r="BO408" i="1" s="1"/>
  <c r="BR408" i="1" s="1"/>
  <c r="F408" i="1" s="1"/>
  <c r="BU408" i="1" s="1"/>
  <c r="G408" i="1" s="1"/>
  <c r="AE368" i="1"/>
  <c r="BN368" i="1"/>
  <c r="BO368" i="1" s="1"/>
  <c r="BR368" i="1" s="1"/>
  <c r="F368" i="1" s="1"/>
  <c r="BU368" i="1" s="1"/>
  <c r="G368" i="1" s="1"/>
  <c r="CB392" i="1"/>
  <c r="W392" i="1" s="1"/>
  <c r="E384" i="1"/>
  <c r="BY214" i="1"/>
  <c r="W214" i="1"/>
  <c r="AD198" i="1"/>
  <c r="BH142" i="1"/>
  <c r="E142" i="1"/>
  <c r="BY69" i="1"/>
  <c r="W69" i="1"/>
  <c r="BY368" i="1"/>
  <c r="BY255" i="1"/>
  <c r="BY222" i="1"/>
  <c r="BT109" i="1"/>
  <c r="E93" i="1"/>
  <c r="BH93" i="1"/>
  <c r="AD166" i="1"/>
  <c r="E416" i="1"/>
  <c r="BY247" i="1"/>
  <c r="W247" i="1"/>
  <c r="W295" i="1"/>
  <c r="W117" i="1"/>
  <c r="BY117" i="1"/>
  <c r="AD77" i="1"/>
  <c r="E448" i="1"/>
  <c r="W327" i="1"/>
  <c r="W376" i="1"/>
  <c r="W352" i="1"/>
  <c r="AC343" i="1"/>
  <c r="W287" i="1"/>
  <c r="BL279" i="1"/>
  <c r="AF279" i="1" s="1"/>
  <c r="BM279" i="1" s="1"/>
  <c r="F109" i="1"/>
  <c r="BU109" i="1" s="1"/>
  <c r="G109" i="1" s="1"/>
  <c r="CB85" i="1"/>
  <c r="AC85" i="1"/>
  <c r="W408" i="1"/>
  <c r="BH424" i="1"/>
  <c r="BH392" i="1"/>
  <c r="BL255" i="1"/>
  <c r="AF255" i="1" s="1"/>
  <c r="BM255" i="1" s="1"/>
  <c r="BL222" i="1"/>
  <c r="AF222" i="1" s="1"/>
  <c r="BM222" i="1" s="1"/>
  <c r="BN45" i="1"/>
  <c r="BO45" i="1" s="1"/>
  <c r="BR45" i="1" s="1"/>
  <c r="F45" i="1" s="1"/>
  <c r="BU45" i="1" s="1"/>
  <c r="G45" i="1" s="1"/>
  <c r="AE45" i="1"/>
  <c r="AE303" i="1"/>
  <c r="AE287" i="1"/>
  <c r="AD247" i="1"/>
  <c r="BL247" i="1"/>
  <c r="AF247" i="1" s="1"/>
  <c r="BM247" i="1" s="1"/>
  <c r="BX376" i="1"/>
  <c r="BZ376" i="1" s="1"/>
  <c r="W440" i="1"/>
  <c r="AE335" i="1"/>
  <c r="BX335" i="1"/>
  <c r="BZ335" i="1" s="1"/>
  <c r="BY319" i="1"/>
  <c r="BN303" i="1"/>
  <c r="BO303" i="1" s="1"/>
  <c r="BR303" i="1" s="1"/>
  <c r="F303" i="1" s="1"/>
  <c r="BU303" i="1" s="1"/>
  <c r="G303" i="1" s="1"/>
  <c r="E190" i="1"/>
  <c r="BH190" i="1"/>
  <c r="AD214" i="1"/>
  <c r="BL214" i="1"/>
  <c r="AF214" i="1" s="1"/>
  <c r="BM214" i="1" s="1"/>
  <c r="BY279" i="1"/>
  <c r="W279" i="1"/>
  <c r="W360" i="1"/>
  <c r="BL343" i="1"/>
  <c r="AF343" i="1" s="1"/>
  <c r="BM343" i="1" s="1"/>
  <c r="BV335" i="1"/>
  <c r="BY311" i="1"/>
  <c r="W311" i="1"/>
  <c r="BN287" i="1"/>
  <c r="BO287" i="1" s="1"/>
  <c r="BR287" i="1" s="1"/>
  <c r="F287" i="1" s="1"/>
  <c r="BU287" i="1" s="1"/>
  <c r="G287" i="1" s="1"/>
  <c r="BL271" i="1"/>
  <c r="AF271" i="1" s="1"/>
  <c r="BM271" i="1" s="1"/>
  <c r="W255" i="1"/>
  <c r="BL239" i="1"/>
  <c r="AF239" i="1" s="1"/>
  <c r="BM239" i="1" s="1"/>
  <c r="W222" i="1"/>
  <c r="AC182" i="1"/>
  <c r="E126" i="1"/>
  <c r="BH126" i="1"/>
  <c r="BY109" i="1"/>
  <c r="W109" i="1"/>
  <c r="BT206" i="1"/>
  <c r="AD206" i="1"/>
  <c r="BT198" i="1"/>
  <c r="BT190" i="1"/>
  <c r="BL134" i="1"/>
  <c r="AF134" i="1" s="1"/>
  <c r="BM134" i="1" s="1"/>
  <c r="AE109" i="1"/>
  <c r="W85" i="1"/>
  <c r="BY77" i="1"/>
  <c r="W77" i="1"/>
  <c r="BL101" i="1"/>
  <c r="AF101" i="1" s="1"/>
  <c r="BM101" i="1" s="1"/>
  <c r="BT77" i="1"/>
  <c r="E61" i="1"/>
  <c r="BH61" i="1"/>
  <c r="BL61" i="1" s="1"/>
  <c r="AF61" i="1" s="1"/>
  <c r="BM61" i="1" s="1"/>
  <c r="BX45" i="1"/>
  <c r="BZ45" i="1" s="1"/>
  <c r="AD45" i="1"/>
  <c r="BY37" i="1"/>
  <c r="BX174" i="1"/>
  <c r="AD174" i="1"/>
  <c r="W53" i="1"/>
  <c r="BY45" i="1"/>
  <c r="W45" i="1"/>
  <c r="BY198" i="1"/>
  <c r="BY166" i="1"/>
  <c r="BL142" i="1"/>
  <c r="AF142" i="1" s="1"/>
  <c r="BM142" i="1" s="1"/>
  <c r="BL126" i="1"/>
  <c r="AF126" i="1" s="1"/>
  <c r="BM126" i="1" s="1"/>
  <c r="BL69" i="1"/>
  <c r="AF69" i="1" s="1"/>
  <c r="BM69" i="1" s="1"/>
  <c r="BT45" i="1"/>
  <c r="E29" i="1"/>
  <c r="BH29" i="1"/>
  <c r="BL198" i="1"/>
  <c r="AF198" i="1" s="1"/>
  <c r="BM198" i="1" s="1"/>
  <c r="BL190" i="1"/>
  <c r="AF190" i="1" s="1"/>
  <c r="BM190" i="1" s="1"/>
  <c r="BL166" i="1"/>
  <c r="AF166" i="1" s="1"/>
  <c r="BM166" i="1" s="1"/>
  <c r="E158" i="1"/>
  <c r="BH158" i="1"/>
  <c r="BL158" i="1" s="1"/>
  <c r="AF158" i="1" s="1"/>
  <c r="BM158" i="1" s="1"/>
  <c r="CB150" i="1"/>
  <c r="W150" i="1" s="1"/>
  <c r="BL93" i="1"/>
  <c r="AF93" i="1" s="1"/>
  <c r="BM93" i="1" s="1"/>
  <c r="BL77" i="1"/>
  <c r="AF77" i="1" s="1"/>
  <c r="BM77" i="1" s="1"/>
  <c r="W21" i="1"/>
  <c r="BL206" i="1"/>
  <c r="AF206" i="1" s="1"/>
  <c r="BM206" i="1" s="1"/>
  <c r="E206" i="1"/>
  <c r="W182" i="1"/>
  <c r="E174" i="1"/>
  <c r="BX109" i="1"/>
  <c r="BZ109" i="1" s="1"/>
  <c r="AD109" i="1"/>
  <c r="BY101" i="1"/>
  <c r="BL37" i="1"/>
  <c r="AF37" i="1" s="1"/>
  <c r="BM37" i="1" s="1"/>
  <c r="BH182" i="1"/>
  <c r="BL182" i="1" s="1"/>
  <c r="AF182" i="1" s="1"/>
  <c r="BM182" i="1" s="1"/>
  <c r="BH150" i="1"/>
  <c r="BL150" i="1" s="1"/>
  <c r="AF150" i="1" s="1"/>
  <c r="BM150" i="1" s="1"/>
  <c r="BH117" i="1"/>
  <c r="BH85" i="1"/>
  <c r="BL85" i="1" s="1"/>
  <c r="AF85" i="1" s="1"/>
  <c r="BM85" i="1" s="1"/>
  <c r="BH53" i="1"/>
  <c r="BH21" i="1"/>
  <c r="W239" i="1" l="1"/>
  <c r="BY239" i="1"/>
  <c r="AE440" i="1"/>
  <c r="W271" i="1"/>
  <c r="BY271" i="1"/>
  <c r="W303" i="1"/>
  <c r="BY303" i="1"/>
  <c r="BL231" i="1"/>
  <c r="AF231" i="1" s="1"/>
  <c r="BM231" i="1" s="1"/>
  <c r="BX327" i="1"/>
  <c r="BZ327" i="1" s="1"/>
  <c r="BZ432" i="1"/>
  <c r="BL311" i="1"/>
  <c r="AF311" i="1" s="1"/>
  <c r="BM311" i="1" s="1"/>
  <c r="BX295" i="1"/>
  <c r="BZ295" i="1" s="1"/>
  <c r="BL360" i="1"/>
  <c r="AF360" i="1" s="1"/>
  <c r="BM360" i="1" s="1"/>
  <c r="BN158" i="1"/>
  <c r="BO158" i="1" s="1"/>
  <c r="BR158" i="1" s="1"/>
  <c r="F158" i="1" s="1"/>
  <c r="BU158" i="1" s="1"/>
  <c r="G158" i="1" s="1"/>
  <c r="AE158" i="1"/>
  <c r="BN182" i="1"/>
  <c r="BO182" i="1" s="1"/>
  <c r="BR182" i="1" s="1"/>
  <c r="F182" i="1" s="1"/>
  <c r="BU182" i="1" s="1"/>
  <c r="G182" i="1" s="1"/>
  <c r="AE182" i="1"/>
  <c r="BN61" i="1"/>
  <c r="BO61" i="1" s="1"/>
  <c r="BR61" i="1" s="1"/>
  <c r="F61" i="1" s="1"/>
  <c r="BU61" i="1" s="1"/>
  <c r="G61" i="1" s="1"/>
  <c r="AE61" i="1"/>
  <c r="AD424" i="1"/>
  <c r="BL424" i="1"/>
  <c r="AF424" i="1" s="1"/>
  <c r="BM424" i="1" s="1"/>
  <c r="BW352" i="1"/>
  <c r="BV352" i="1"/>
  <c r="BV263" i="1"/>
  <c r="BW263" i="1"/>
  <c r="BV376" i="1"/>
  <c r="BW376" i="1"/>
  <c r="AD150" i="1"/>
  <c r="W29" i="1"/>
  <c r="BY29" i="1"/>
  <c r="AE134" i="1"/>
  <c r="BN134" i="1"/>
  <c r="BO134" i="1" s="1"/>
  <c r="BR134" i="1" s="1"/>
  <c r="F134" i="1" s="1"/>
  <c r="BU134" i="1" s="1"/>
  <c r="G134" i="1" s="1"/>
  <c r="BX134" i="1"/>
  <c r="BZ134" i="1" s="1"/>
  <c r="AE343" i="1"/>
  <c r="BN343" i="1"/>
  <c r="BO343" i="1" s="1"/>
  <c r="BR343" i="1" s="1"/>
  <c r="F343" i="1" s="1"/>
  <c r="AD190" i="1"/>
  <c r="BV368" i="1"/>
  <c r="BW368" i="1"/>
  <c r="G174" i="1"/>
  <c r="AE239" i="1"/>
  <c r="BN239" i="1"/>
  <c r="BO239" i="1" s="1"/>
  <c r="BR239" i="1" s="1"/>
  <c r="F239" i="1" s="1"/>
  <c r="BU239" i="1" s="1"/>
  <c r="G239" i="1" s="1"/>
  <c r="BY190" i="1"/>
  <c r="W190" i="1"/>
  <c r="AE69" i="1"/>
  <c r="BN69" i="1"/>
  <c r="BO69" i="1" s="1"/>
  <c r="BR69" i="1" s="1"/>
  <c r="F69" i="1" s="1"/>
  <c r="BU69" i="1" s="1"/>
  <c r="G69" i="1" s="1"/>
  <c r="BW287" i="1"/>
  <c r="BV287" i="1"/>
  <c r="AE247" i="1"/>
  <c r="BN247" i="1"/>
  <c r="BO247" i="1" s="1"/>
  <c r="BR247" i="1" s="1"/>
  <c r="F247" i="1" s="1"/>
  <c r="BU247" i="1" s="1"/>
  <c r="G247" i="1" s="1"/>
  <c r="BY448" i="1"/>
  <c r="W448" i="1"/>
  <c r="W93" i="1"/>
  <c r="BY93" i="1"/>
  <c r="BW319" i="1"/>
  <c r="BV319" i="1"/>
  <c r="BX400" i="1"/>
  <c r="BZ400" i="1" s="1"/>
  <c r="BY174" i="1"/>
  <c r="BZ174" i="1" s="1"/>
  <c r="W174" i="1"/>
  <c r="BN150" i="1"/>
  <c r="BO150" i="1" s="1"/>
  <c r="BR150" i="1" s="1"/>
  <c r="F150" i="1" s="1"/>
  <c r="BU150" i="1" s="1"/>
  <c r="G150" i="1" s="1"/>
  <c r="AE150" i="1"/>
  <c r="AE206" i="1"/>
  <c r="BN206" i="1"/>
  <c r="BO206" i="1" s="1"/>
  <c r="BR206" i="1" s="1"/>
  <c r="F206" i="1" s="1"/>
  <c r="BU206" i="1" s="1"/>
  <c r="G206" i="1" s="1"/>
  <c r="W61" i="1"/>
  <c r="BY61" i="1"/>
  <c r="BW303" i="1"/>
  <c r="BV303" i="1"/>
  <c r="AE222" i="1"/>
  <c r="BN222" i="1"/>
  <c r="BO222" i="1" s="1"/>
  <c r="BR222" i="1" s="1"/>
  <c r="F222" i="1" s="1"/>
  <c r="BU222" i="1" s="1"/>
  <c r="G222" i="1" s="1"/>
  <c r="BW109" i="1"/>
  <c r="BV109" i="1"/>
  <c r="BV408" i="1"/>
  <c r="BW408" i="1"/>
  <c r="AE448" i="1"/>
  <c r="BN448" i="1"/>
  <c r="BO448" i="1" s="1"/>
  <c r="BR448" i="1" s="1"/>
  <c r="F448" i="1" s="1"/>
  <c r="BU448" i="1" s="1"/>
  <c r="G448" i="1" s="1"/>
  <c r="BV440" i="1"/>
  <c r="BW440" i="1"/>
  <c r="BN85" i="1"/>
  <c r="BO85" i="1" s="1"/>
  <c r="BR85" i="1" s="1"/>
  <c r="F85" i="1" s="1"/>
  <c r="BU85" i="1" s="1"/>
  <c r="G85" i="1" s="1"/>
  <c r="AE85" i="1"/>
  <c r="BW45" i="1"/>
  <c r="BV45" i="1"/>
  <c r="AD93" i="1"/>
  <c r="BX158" i="1"/>
  <c r="AD158" i="1"/>
  <c r="BN126" i="1"/>
  <c r="BO126" i="1" s="1"/>
  <c r="BR126" i="1" s="1"/>
  <c r="F126" i="1" s="1"/>
  <c r="BU126" i="1" s="1"/>
  <c r="G126" i="1" s="1"/>
  <c r="AE126" i="1"/>
  <c r="AD126" i="1"/>
  <c r="AD21" i="1"/>
  <c r="BL21" i="1"/>
  <c r="AF21" i="1" s="1"/>
  <c r="BM21" i="1" s="1"/>
  <c r="AE166" i="1"/>
  <c r="BN166" i="1"/>
  <c r="BO166" i="1" s="1"/>
  <c r="BR166" i="1" s="1"/>
  <c r="F166" i="1" s="1"/>
  <c r="AE142" i="1"/>
  <c r="BN142" i="1"/>
  <c r="BO142" i="1" s="1"/>
  <c r="BR142" i="1" s="1"/>
  <c r="F142" i="1" s="1"/>
  <c r="BU142" i="1" s="1"/>
  <c r="G142" i="1" s="1"/>
  <c r="W126" i="1"/>
  <c r="BY126" i="1"/>
  <c r="AE255" i="1"/>
  <c r="BN255" i="1"/>
  <c r="BO255" i="1" s="1"/>
  <c r="BR255" i="1" s="1"/>
  <c r="F255" i="1" s="1"/>
  <c r="BU255" i="1" s="1"/>
  <c r="G255" i="1" s="1"/>
  <c r="AE279" i="1"/>
  <c r="BN279" i="1"/>
  <c r="BO279" i="1" s="1"/>
  <c r="BR279" i="1" s="1"/>
  <c r="F279" i="1" s="1"/>
  <c r="BX69" i="1"/>
  <c r="BZ69" i="1" s="1"/>
  <c r="BX408" i="1"/>
  <c r="BZ408" i="1" s="1"/>
  <c r="BV327" i="1"/>
  <c r="BW327" i="1"/>
  <c r="BX319" i="1"/>
  <c r="BZ319" i="1" s="1"/>
  <c r="BN93" i="1"/>
  <c r="BO93" i="1" s="1"/>
  <c r="BR93" i="1" s="1"/>
  <c r="F93" i="1" s="1"/>
  <c r="BU93" i="1" s="1"/>
  <c r="G93" i="1" s="1"/>
  <c r="AE93" i="1"/>
  <c r="AE271" i="1"/>
  <c r="BN271" i="1"/>
  <c r="BO271" i="1" s="1"/>
  <c r="BR271" i="1" s="1"/>
  <c r="F271" i="1" s="1"/>
  <c r="BU271" i="1" s="1"/>
  <c r="G271" i="1" s="1"/>
  <c r="BW400" i="1"/>
  <c r="BV400" i="1"/>
  <c r="BY206" i="1"/>
  <c r="W206" i="1"/>
  <c r="BX61" i="1"/>
  <c r="BZ61" i="1" s="1"/>
  <c r="AD61" i="1"/>
  <c r="BN190" i="1"/>
  <c r="BO190" i="1" s="1"/>
  <c r="BR190" i="1" s="1"/>
  <c r="F190" i="1" s="1"/>
  <c r="BU190" i="1" s="1"/>
  <c r="G190" i="1" s="1"/>
  <c r="AE190" i="1"/>
  <c r="AE101" i="1"/>
  <c r="BN101" i="1"/>
  <c r="BO101" i="1" s="1"/>
  <c r="BR101" i="1" s="1"/>
  <c r="F101" i="1" s="1"/>
  <c r="BU101" i="1" s="1"/>
  <c r="G101" i="1" s="1"/>
  <c r="AE214" i="1"/>
  <c r="BN214" i="1"/>
  <c r="BO214" i="1" s="1"/>
  <c r="BR214" i="1" s="1"/>
  <c r="F214" i="1" s="1"/>
  <c r="BU214" i="1" s="1"/>
  <c r="G214" i="1" s="1"/>
  <c r="BX287" i="1"/>
  <c r="BZ287" i="1" s="1"/>
  <c r="BY142" i="1"/>
  <c r="BZ142" i="1"/>
  <c r="W142" i="1"/>
  <c r="BY384" i="1"/>
  <c r="W384" i="1"/>
  <c r="AE416" i="1"/>
  <c r="BN416" i="1"/>
  <c r="BO416" i="1" s="1"/>
  <c r="BR416" i="1" s="1"/>
  <c r="F416" i="1" s="1"/>
  <c r="AE384" i="1"/>
  <c r="BN384" i="1"/>
  <c r="BO384" i="1" s="1"/>
  <c r="BR384" i="1" s="1"/>
  <c r="F384" i="1" s="1"/>
  <c r="BV432" i="1"/>
  <c r="BW432" i="1"/>
  <c r="AD117" i="1"/>
  <c r="BL117" i="1"/>
  <c r="AF117" i="1" s="1"/>
  <c r="BM117" i="1" s="1"/>
  <c r="AD29" i="1"/>
  <c r="BX182" i="1"/>
  <c r="BZ182" i="1" s="1"/>
  <c r="AD182" i="1"/>
  <c r="BL29" i="1"/>
  <c r="AF29" i="1" s="1"/>
  <c r="BM29" i="1" s="1"/>
  <c r="BX352" i="1"/>
  <c r="BZ352" i="1" s="1"/>
  <c r="AE37" i="1"/>
  <c r="BN37" i="1"/>
  <c r="BO37" i="1" s="1"/>
  <c r="BR37" i="1" s="1"/>
  <c r="F37" i="1" s="1"/>
  <c r="BU37" i="1" s="1"/>
  <c r="G37" i="1" s="1"/>
  <c r="W158" i="1"/>
  <c r="BY158" i="1"/>
  <c r="AD53" i="1"/>
  <c r="BL53" i="1"/>
  <c r="AF53" i="1" s="1"/>
  <c r="BM53" i="1" s="1"/>
  <c r="BX85" i="1"/>
  <c r="BZ85" i="1" s="1"/>
  <c r="AD85" i="1"/>
  <c r="BN77" i="1"/>
  <c r="BO77" i="1" s="1"/>
  <c r="BR77" i="1" s="1"/>
  <c r="F77" i="1" s="1"/>
  <c r="BU77" i="1" s="1"/>
  <c r="G77" i="1" s="1"/>
  <c r="AE77" i="1"/>
  <c r="BN198" i="1"/>
  <c r="BO198" i="1" s="1"/>
  <c r="BR198" i="1" s="1"/>
  <c r="F198" i="1" s="1"/>
  <c r="AE198" i="1"/>
  <c r="BX303" i="1"/>
  <c r="BZ303" i="1" s="1"/>
  <c r="AD392" i="1"/>
  <c r="BL392" i="1"/>
  <c r="AF392" i="1" s="1"/>
  <c r="BM392" i="1" s="1"/>
  <c r="BY416" i="1"/>
  <c r="W416" i="1"/>
  <c r="BX142" i="1"/>
  <c r="AD142" i="1"/>
  <c r="BX263" i="1"/>
  <c r="BZ263" i="1" s="1"/>
  <c r="BX368" i="1"/>
  <c r="BZ368" i="1" s="1"/>
  <c r="BV295" i="1"/>
  <c r="BW295" i="1"/>
  <c r="BX271" i="1" l="1"/>
  <c r="BZ271" i="1" s="1"/>
  <c r="BX126" i="1"/>
  <c r="BZ126" i="1" s="1"/>
  <c r="AE360" i="1"/>
  <c r="BN360" i="1"/>
  <c r="BO360" i="1" s="1"/>
  <c r="BR360" i="1" s="1"/>
  <c r="F360" i="1" s="1"/>
  <c r="BX239" i="1"/>
  <c r="BZ239" i="1" s="1"/>
  <c r="AE311" i="1"/>
  <c r="BN311" i="1"/>
  <c r="BO311" i="1" s="1"/>
  <c r="BR311" i="1" s="1"/>
  <c r="F311" i="1" s="1"/>
  <c r="BU311" i="1" s="1"/>
  <c r="G311" i="1" s="1"/>
  <c r="BX37" i="1"/>
  <c r="BZ37" i="1" s="1"/>
  <c r="BZ158" i="1"/>
  <c r="BX255" i="1"/>
  <c r="BZ255" i="1" s="1"/>
  <c r="BX93" i="1"/>
  <c r="BZ93" i="1" s="1"/>
  <c r="BN231" i="1"/>
  <c r="BO231" i="1" s="1"/>
  <c r="BR231" i="1" s="1"/>
  <c r="F231" i="1" s="1"/>
  <c r="AE231" i="1"/>
  <c r="BV37" i="1"/>
  <c r="BW37" i="1"/>
  <c r="BV206" i="1"/>
  <c r="BW206" i="1"/>
  <c r="BU416" i="1"/>
  <c r="G416" i="1" s="1"/>
  <c r="BX416" i="1"/>
  <c r="BZ416" i="1" s="1"/>
  <c r="BV271" i="1"/>
  <c r="BW271" i="1"/>
  <c r="BV61" i="1"/>
  <c r="BW61" i="1"/>
  <c r="BV190" i="1"/>
  <c r="BW190" i="1"/>
  <c r="BV214" i="1"/>
  <c r="BW214" i="1"/>
  <c r="BV448" i="1"/>
  <c r="BW448" i="1"/>
  <c r="BX222" i="1"/>
  <c r="BZ222" i="1" s="1"/>
  <c r="BV247" i="1"/>
  <c r="BW247" i="1"/>
  <c r="BX77" i="1"/>
  <c r="BZ77" i="1" s="1"/>
  <c r="BV142" i="1"/>
  <c r="BW142" i="1"/>
  <c r="BV150" i="1"/>
  <c r="BW150" i="1"/>
  <c r="BN21" i="1"/>
  <c r="BO21" i="1" s="1"/>
  <c r="BR21" i="1" s="1"/>
  <c r="F21" i="1" s="1"/>
  <c r="BU21" i="1" s="1"/>
  <c r="G21" i="1" s="1"/>
  <c r="AE21" i="1"/>
  <c r="BW222" i="1"/>
  <c r="BV222" i="1"/>
  <c r="BN53" i="1"/>
  <c r="BO53" i="1" s="1"/>
  <c r="BR53" i="1" s="1"/>
  <c r="F53" i="1" s="1"/>
  <c r="BU53" i="1" s="1"/>
  <c r="G53" i="1" s="1"/>
  <c r="AE53" i="1"/>
  <c r="BX206" i="1"/>
  <c r="BZ206" i="1" s="1"/>
  <c r="BN29" i="1"/>
  <c r="BO29" i="1" s="1"/>
  <c r="BR29" i="1" s="1"/>
  <c r="F29" i="1" s="1"/>
  <c r="AE29" i="1"/>
  <c r="BU279" i="1"/>
  <c r="G279" i="1" s="1"/>
  <c r="BX279" i="1"/>
  <c r="BZ279" i="1" s="1"/>
  <c r="BU198" i="1"/>
  <c r="G198" i="1" s="1"/>
  <c r="BX198" i="1"/>
  <c r="BZ198" i="1" s="1"/>
  <c r="BX101" i="1"/>
  <c r="BZ101" i="1" s="1"/>
  <c r="BV93" i="1"/>
  <c r="BW93" i="1"/>
  <c r="BV239" i="1"/>
  <c r="BW239" i="1"/>
  <c r="BX190" i="1"/>
  <c r="BZ190" i="1" s="1"/>
  <c r="BV182" i="1"/>
  <c r="BW182" i="1"/>
  <c r="BV134" i="1"/>
  <c r="BW134" i="1"/>
  <c r="BV101" i="1"/>
  <c r="BW101" i="1"/>
  <c r="BW255" i="1"/>
  <c r="BV255" i="1"/>
  <c r="BU166" i="1"/>
  <c r="G166" i="1" s="1"/>
  <c r="BX166" i="1"/>
  <c r="BZ166" i="1" s="1"/>
  <c r="BV126" i="1"/>
  <c r="BW126" i="1"/>
  <c r="BV85" i="1"/>
  <c r="BW85" i="1"/>
  <c r="BU343" i="1"/>
  <c r="G343" i="1" s="1"/>
  <c r="BX343" i="1"/>
  <c r="BZ343" i="1" s="1"/>
  <c r="BN424" i="1"/>
  <c r="BO424" i="1" s="1"/>
  <c r="BR424" i="1" s="1"/>
  <c r="F424" i="1" s="1"/>
  <c r="AE424" i="1"/>
  <c r="BU384" i="1"/>
  <c r="G384" i="1" s="1"/>
  <c r="BX384" i="1"/>
  <c r="BZ384" i="1" s="1"/>
  <c r="BN117" i="1"/>
  <c r="BO117" i="1" s="1"/>
  <c r="BR117" i="1" s="1"/>
  <c r="F117" i="1" s="1"/>
  <c r="BU117" i="1" s="1"/>
  <c r="G117" i="1" s="1"/>
  <c r="AE117" i="1"/>
  <c r="BX214" i="1"/>
  <c r="BZ214" i="1" s="1"/>
  <c r="BN392" i="1"/>
  <c r="BO392" i="1" s="1"/>
  <c r="BR392" i="1" s="1"/>
  <c r="F392" i="1" s="1"/>
  <c r="AE392" i="1"/>
  <c r="BW77" i="1"/>
  <c r="BV77" i="1"/>
  <c r="BX448" i="1"/>
  <c r="BZ448" i="1" s="1"/>
  <c r="BX247" i="1"/>
  <c r="BZ247" i="1" s="1"/>
  <c r="BV69" i="1"/>
  <c r="BW69" i="1"/>
  <c r="BV174" i="1"/>
  <c r="BW174" i="1"/>
  <c r="BX150" i="1"/>
  <c r="BZ150" i="1" s="1"/>
  <c r="BV158" i="1"/>
  <c r="BW158" i="1"/>
  <c r="BW311" i="1" l="1"/>
  <c r="BV311" i="1"/>
  <c r="BU231" i="1"/>
  <c r="G231" i="1" s="1"/>
  <c r="BX231" i="1"/>
  <c r="BZ231" i="1" s="1"/>
  <c r="BU360" i="1"/>
  <c r="G360" i="1" s="1"/>
  <c r="BX360" i="1"/>
  <c r="BZ360" i="1" s="1"/>
  <c r="BX311" i="1"/>
  <c r="BZ311" i="1" s="1"/>
  <c r="BU392" i="1"/>
  <c r="G392" i="1" s="1"/>
  <c r="BX392" i="1"/>
  <c r="BZ392" i="1" s="1"/>
  <c r="BV53" i="1"/>
  <c r="BW53" i="1"/>
  <c r="BV198" i="1"/>
  <c r="BW198" i="1"/>
  <c r="BV279" i="1"/>
  <c r="BW279" i="1"/>
  <c r="BV166" i="1"/>
  <c r="BW166" i="1"/>
  <c r="BV416" i="1"/>
  <c r="BW416" i="1"/>
  <c r="BV117" i="1"/>
  <c r="BW117" i="1"/>
  <c r="BU29" i="1"/>
  <c r="G29" i="1" s="1"/>
  <c r="BX29" i="1"/>
  <c r="BZ29" i="1" s="1"/>
  <c r="BX53" i="1"/>
  <c r="BZ53" i="1" s="1"/>
  <c r="BU424" i="1"/>
  <c r="G424" i="1" s="1"/>
  <c r="BX424" i="1"/>
  <c r="BZ424" i="1" s="1"/>
  <c r="BV21" i="1"/>
  <c r="BW21" i="1"/>
  <c r="BX21" i="1"/>
  <c r="BZ21" i="1" s="1"/>
  <c r="BW343" i="1"/>
  <c r="BV343" i="1"/>
  <c r="BV384" i="1"/>
  <c r="BW384" i="1"/>
  <c r="BX117" i="1"/>
  <c r="BZ117" i="1" s="1"/>
  <c r="BV231" i="1" l="1"/>
  <c r="BW231" i="1"/>
  <c r="BW360" i="1"/>
  <c r="BV360" i="1"/>
  <c r="BV29" i="1"/>
  <c r="BW29" i="1"/>
  <c r="BV424" i="1"/>
  <c r="BW424" i="1"/>
  <c r="BV392" i="1"/>
  <c r="BW392" i="1"/>
</calcChain>
</file>

<file path=xl/sharedStrings.xml><?xml version="1.0" encoding="utf-8"?>
<sst xmlns="http://schemas.openxmlformats.org/spreadsheetml/2006/main" count="1000" uniqueCount="536">
  <si>
    <t>OPEN 6.3.1</t>
  </si>
  <si>
    <t>Thr Dec 17 2020 10:16:31</t>
  </si>
  <si>
    <t>Unit=</t>
  </si>
  <si>
    <t>PSC-3865</t>
  </si>
  <si>
    <t>LCF=</t>
  </si>
  <si>
    <t>LCF-1872</t>
  </si>
  <si>
    <t>LCFCals=</t>
  </si>
  <si>
    <t>LightSource=</t>
  </si>
  <si>
    <t>6400-40 Fluorometer</t>
  </si>
  <si>
    <t>A/D AvgTime=</t>
  </si>
  <si>
    <t>Config=</t>
  </si>
  <si>
    <t>/User/Configs/UserPrefs/LCF.xml</t>
  </si>
  <si>
    <t>Remark=</t>
  </si>
  <si>
    <t>1</t>
  </si>
  <si>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</si>
  <si>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</si>
  <si>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</si>
  <si>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</si>
  <si>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</si>
  <si>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</si>
  <si>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</si>
  <si>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</si>
  <si>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</si>
  <si>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</si>
  <si>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</si>
  <si>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</si>
  <si>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</si>
  <si>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</si>
  <si>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</si>
  <si>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</si>
  <si>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</si>
  <si>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</si>
  <si>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</si>
  <si>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</si>
  <si>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</si>
  <si>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</si>
  <si>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</si>
  <si>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</si>
  <si>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</si>
  <si>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</si>
  <si>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</si>
  <si>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</si>
  <si>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</si>
  <si>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</si>
  <si>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</si>
  <si>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</si>
  <si>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</si>
  <si>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</si>
  <si>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</si>
  <si>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</si>
  <si>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</si>
  <si>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</si>
  <si>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</si>
  <si>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</si>
  <si>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</si>
  <si>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</si>
  <si>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</si>
  <si>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</si>
  <si>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</si>
  <si>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</si>
  <si>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</si>
  <si>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</si>
  <si>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</si>
  <si>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</si>
  <si>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</si>
  <si>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</si>
  <si>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</si>
  <si>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</si>
  <si>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</si>
  <si>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</si>
  <si>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</si>
  <si>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</si>
  <si>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</si>
  <si>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</si>
  <si>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</si>
  <si>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</si>
  <si>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</si>
  <si>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</si>
  <si>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</si>
  <si>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</si>
  <si>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</si>
  <si>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</si>
  <si>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</si>
  <si>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</si>
  <si>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</si>
  <si>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</si>
  <si>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</si>
  <si>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</si>
  <si>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</si>
  <si>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</si>
  <si>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</si>
  <si>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</si>
  <si>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</si>
  <si>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</si>
  <si>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</si>
  <si>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</si>
  <si>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</si>
  <si>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</si>
  <si>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</si>
  <si>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 xml:space="preserve">"10:17:17 Flow: Fixed -&gt; 300 umol/s"
</t>
  </si>
  <si>
    <t xml:space="preserve">"10:39:37 Flow: Fixed -&gt; 300 umol/s"
</t>
  </si>
  <si>
    <t xml:space="preserve">"10:44:22 Flow: Fixed -&gt; 300 umol/s"
</t>
  </si>
  <si>
    <t xml:space="preserve">"10:46:05 Fs=118 Msr=3 Mod=0.25 Filter=5 Gain=10"
</t>
  </si>
  <si>
    <t xml:space="preserve">"10:46:05 RF#1 9263 um, Fmax=202 Int=9 Mod=20 Filter=50"
</t>
  </si>
  <si>
    <t xml:space="preserve">"10:46:07 Fm'=202"
</t>
  </si>
  <si>
    <t xml:space="preserve">"{ Unknown! }10:46:15 Dark#1 Fmin=81 Dur=6 FarRed=8 Pre=1 Post=4 Mod=0.25 Filter=5"
</t>
  </si>
  <si>
    <t xml:space="preserve">"10:46:15 Fo'=81"
</t>
  </si>
  <si>
    <t>10:46:15</t>
  </si>
  <si>
    <t xml:space="preserve">"10:46:41 CO2 Mixer: CO2R -&gt; 300 uml"
</t>
  </si>
  <si>
    <t xml:space="preserve">"10:49:01 Flow: Fixed -&gt; 300 umol/s"
</t>
  </si>
  <si>
    <t xml:space="preserve">"10:49:49 Fs=104 Msr=3 Mod=0.25 Filter=5 Gain=10"
</t>
  </si>
  <si>
    <t xml:space="preserve">"10:49:49 RF#2 9235 um, Fmax=170 Int=9 Mod=20 Filter=50"
</t>
  </si>
  <si>
    <t xml:space="preserve">"10:49:50 Fm'=170"
</t>
  </si>
  <si>
    <t xml:space="preserve">"{ Unknown! }10:49:58 Dark#2 Fmin=77 Dur=6 FarRed=8 Pre=1 Post=4 Mod=0.25 Filter=5"
</t>
  </si>
  <si>
    <t xml:space="preserve">"10:49:58 Fo'=77"
</t>
  </si>
  <si>
    <t>10:49:59</t>
  </si>
  <si>
    <t xml:space="preserve">"10:50:13 CO2 Mixer: CO2R -&gt; 200 uml"
</t>
  </si>
  <si>
    <t xml:space="preserve">"10:52:25 Flow: Fixed -&gt; 300 umol/s"
</t>
  </si>
  <si>
    <t xml:space="preserve">"10:53:17 Fs=97 Msr=3 Mod=0.25 Filter=5 Gain=10"
</t>
  </si>
  <si>
    <t xml:space="preserve">"10:53:17 RF#3 9212 um, Fmax=146 Int=9 Mod=20 Filter=50"
</t>
  </si>
  <si>
    <t xml:space="preserve">"10:53:19 Fm'=146"
</t>
  </si>
  <si>
    <t xml:space="preserve">"{ Unknown! }10:53:27 Dark#3 Fmin=74 Dur=6 FarRed=8 Pre=1 Post=4 Mod=0.25 Filter=5"
</t>
  </si>
  <si>
    <t xml:space="preserve">"10:53:27 Fo'=74"
</t>
  </si>
  <si>
    <t>10:53:27</t>
  </si>
  <si>
    <t xml:space="preserve">"10:53:38 CO2 Mixer: CO2R -&gt; 100 uml"
</t>
  </si>
  <si>
    <t xml:space="preserve">"10:55:32 Flow: Fixed -&gt; 300 umol/s"
</t>
  </si>
  <si>
    <t xml:space="preserve">"10:56:33 Fs=95 Msr=3 Mod=0.25 Filter=5 Gain=10"
</t>
  </si>
  <si>
    <t xml:space="preserve">"10:56:33 RF#4 9213 um, Fmax=132 Int=9 Mod=20 Filter=50"
</t>
  </si>
  <si>
    <t xml:space="preserve">"10:56:35 Fm'=132"
</t>
  </si>
  <si>
    <t xml:space="preserve">"{ Unknown! }10:56:43 Dark#4 Fmin=73 Dur=6 FarRed=8 Pre=1 Post=4 Mod=0.25 Filter=5"
</t>
  </si>
  <si>
    <t xml:space="preserve">"10:56:43 Fo'=73"
</t>
  </si>
  <si>
    <t>10:56:43</t>
  </si>
  <si>
    <t xml:space="preserve">"10:57:07 CO2 Mixer: CO2R -&gt; 50 uml"
</t>
  </si>
  <si>
    <t xml:space="preserve">"10:58:52 Flow: Fixed -&gt; 300 umol/s"
</t>
  </si>
  <si>
    <t xml:space="preserve">"10:59:59 Fs=94 Msr=3 Mod=0.25 Filter=5 Gain=10"
</t>
  </si>
  <si>
    <t xml:space="preserve">"10:59:59 RF#5 9212 um, Fmax=126 Int=9 Mod=20 Filter=50"
</t>
  </si>
  <si>
    <t xml:space="preserve">"11:00:01 Fm'=126"
</t>
  </si>
  <si>
    <t xml:space="preserve">"{ Unknown! }11:00:09 Dark#5 Fmin=73 Dur=6 FarRed=8 Pre=1 Post=4 Mod=0.25 Filter=5"
</t>
  </si>
  <si>
    <t xml:space="preserve">"11:00:09 Fo'=73"
</t>
  </si>
  <si>
    <t>11:00:09</t>
  </si>
  <si>
    <t xml:space="preserve">"11:00:24 CO2 Mixer: CO2R -&gt; 400 uml"
</t>
  </si>
  <si>
    <t xml:space="preserve">"11:02:58 Flow: Fixed -&gt; 300 umol/s"
</t>
  </si>
  <si>
    <t xml:space="preserve">"11:03:59 Fs=108 Msr=3 Mod=0.25 Filter=5 Gain=10"
</t>
  </si>
  <si>
    <t xml:space="preserve">"11:03:59 RF#6 9230 um, Fmax=182 Int=9 Mod=20 Filter=50"
</t>
  </si>
  <si>
    <t xml:space="preserve">"11:04:00 Fm'=182"
</t>
  </si>
  <si>
    <t xml:space="preserve">"{ Unknown! }11:04:08 Dark#6 Fmin=79 Dur=6 FarRed=8 Pre=1 Post=4 Mod=0.25 Filter=5"
</t>
  </si>
  <si>
    <t xml:space="preserve">"11:04:08 Fo'=79"
</t>
  </si>
  <si>
    <t>11:04:08</t>
  </si>
  <si>
    <t xml:space="preserve">"11:04:25 CO2 Mixer: CO2R -&gt; 500 uml"
</t>
  </si>
  <si>
    <t xml:space="preserve">"11:06:58 Flow: Fixed -&gt; 300 umol/s"
</t>
  </si>
  <si>
    <t xml:space="preserve">"11:08:43 Fs=111 Msr=3 Mod=0.25 Filter=5 Gain=10"
</t>
  </si>
  <si>
    <t xml:space="preserve">"11:08:43 RF#7 9222 um, Fmax=197 Int=9 Mod=20 Filter=50"
</t>
  </si>
  <si>
    <t xml:space="preserve">"11:08:44 Fm'=197"
</t>
  </si>
  <si>
    <t xml:space="preserve">"{ Unknown! }11:08:53 Dark#7 Fmin=81 Dur=6 FarRed=8 Pre=1 Post=4 Mod=0.25 Filter=5"
</t>
  </si>
  <si>
    <t xml:space="preserve">"11:08:53 Fo'=81"
</t>
  </si>
  <si>
    <t>11:08:53</t>
  </si>
  <si>
    <t xml:space="preserve">"11:09:15 CO2 Mixer: CO2R -&gt; 600 uml"
</t>
  </si>
  <si>
    <t xml:space="preserve">"11:11:18 Flow: Fixed -&gt; 300 umol/s"
</t>
  </si>
  <si>
    <t xml:space="preserve">"11:12:14 Fs=113 Msr=3 Mod=0.25 Filter=5 Gain=10"
</t>
  </si>
  <si>
    <t xml:space="preserve">"11:12:14 RF#8 9201 um, Fmax=205 Int=9 Mod=20 Filter=50"
</t>
  </si>
  <si>
    <t xml:space="preserve">"11:12:15 Fm'=205"
</t>
  </si>
  <si>
    <t xml:space="preserve">"{ Unknown! }11:12:23 Dark#8 Fmin=81 Dur=6 FarRed=8 Pre=1 Post=4 Mod=0.25 Filter=5"
</t>
  </si>
  <si>
    <t xml:space="preserve">"11:12:23 Fo'=81"
</t>
  </si>
  <si>
    <t>11:12:23</t>
  </si>
  <si>
    <t xml:space="preserve">"11:12:34 CO2 Mixer: CO2R -&gt; 700 uml"
</t>
  </si>
  <si>
    <t xml:space="preserve">"11:15:09 Flow: Fixed -&gt; 300 umol/s"
</t>
  </si>
  <si>
    <t xml:space="preserve">"11:15:57 Fs=113 Msr=3 Mod=0.25 Filter=5 Gain=10"
</t>
  </si>
  <si>
    <t xml:space="preserve">"11:15:57 RF#9 9180 um, Fmax=209 Int=9 Mod=20 Filter=50"
</t>
  </si>
  <si>
    <t xml:space="preserve">"11:15:58 Fm'=209"
</t>
  </si>
  <si>
    <t xml:space="preserve">"{ Unknown! }11:16:06 Dark#9 Fmin=82 Dur=6 FarRed=8 Pre=1 Post=4 Mod=0.25 Filter=5"
</t>
  </si>
  <si>
    <t xml:space="preserve">"11:16:06 Fo'=82"
</t>
  </si>
  <si>
    <t>11:16:06</t>
  </si>
  <si>
    <t xml:space="preserve">"11:16:16 CO2 Mixer: CO2R -&gt; 800 uml"
</t>
  </si>
  <si>
    <t xml:space="preserve">"11:19:23 Flow: Fixed -&gt; 300 umol/s"
</t>
  </si>
  <si>
    <t xml:space="preserve">"11:20:37 Fs=113 Msr=3 Mod=0.25 Filter=5 Gain=10"
</t>
  </si>
  <si>
    <t xml:space="preserve">"11:20:37 RF#10 9186 um, Fmax=209 Int=9 Mod=20 Filter=50"
</t>
  </si>
  <si>
    <t xml:space="preserve">"11:20:39 Fm'=209"
</t>
  </si>
  <si>
    <t xml:space="preserve">"{ Unknown! }11:20:47 Dark#10 Fmin=81 Dur=6 FarRed=8 Pre=1 Post=4 Mod=0.25 Filter=5"
</t>
  </si>
  <si>
    <t xml:space="preserve">"11:20:47 Fo'=81"
</t>
  </si>
  <si>
    <t>11:20:47</t>
  </si>
  <si>
    <t xml:space="preserve">"11:20:56 CO2 Mixer: CO2R -&gt; 900 uml"
</t>
  </si>
  <si>
    <t xml:space="preserve">"11:23:24 Flow: Fixed -&gt; 300 umol/s"
</t>
  </si>
  <si>
    <t xml:space="preserve">"11:23:58 Fs=112 Msr=3 Mod=0.25 Filter=5 Gain=10"
</t>
  </si>
  <si>
    <t xml:space="preserve">"11:23:58 RF#11 9174 um, Fmax=205 Int=9 Mod=20 Filter=50"
</t>
  </si>
  <si>
    <t xml:space="preserve">"11:23:59 Fm'=205"
</t>
  </si>
  <si>
    <t xml:space="preserve">"{ Unknown! }11:24:07 Dark#11 Fmin=81 Dur=6 FarRed=8 Pre=1 Post=4 Mod=0.25 Filter=5"
</t>
  </si>
  <si>
    <t xml:space="preserve">"11:24:07 Fo'=81"
</t>
  </si>
  <si>
    <t>11:24:07</t>
  </si>
  <si>
    <t xml:space="preserve">"11:24:38 CO2 Mixer: CO2R -&gt; 1000 uml"
</t>
  </si>
  <si>
    <t xml:space="preserve">"11:28:06 Flow: Fixed -&gt; 300 umol/s"
</t>
  </si>
  <si>
    <t xml:space="preserve">"11:28:33 Fs=111 Msr=3 Mod=0.25 Filter=5 Gain=10"
</t>
  </si>
  <si>
    <t xml:space="preserve">"11:28:33 RF#12 9183 um, Fmax=208 Int=9 Mod=20 Filter=50"
</t>
  </si>
  <si>
    <t xml:space="preserve">"11:28:34 Fm'=208"
</t>
  </si>
  <si>
    <t xml:space="preserve">"{ Unknown! }11:28:42 Dark#12 Fmin=81 Dur=6 FarRed=8 Pre=1 Post=4 Mod=0.25 Filter=5"
</t>
  </si>
  <si>
    <t xml:space="preserve">"11:28:42 Fo'=81"
</t>
  </si>
  <si>
    <t>11:28:42</t>
  </si>
  <si>
    <t xml:space="preserve">"11:29:01 CO2 Mixer: CO2R -&gt; 1200 uml"
</t>
  </si>
  <si>
    <t xml:space="preserve">"11:32:42 Flow: Fixed -&gt; 300 umol/s"
</t>
  </si>
  <si>
    <t xml:space="preserve">"11:33:06 Fs=110 Msr=3 Mod=0.25 Filter=5 Gain=10"
</t>
  </si>
  <si>
    <t xml:space="preserve">"11:33:06 RF#13 9150 um, Fmax=206 Int=9 Mod=20 Filter=50"
</t>
  </si>
  <si>
    <t xml:space="preserve">"11:33:07 Fm'=206"
</t>
  </si>
  <si>
    <t xml:space="preserve">"{ Unknown! }11:33:15 Dark#13 Fmin=82 Dur=6 FarRed=8 Pre=1 Post=4 Mod=0.25 Filter=5"
</t>
  </si>
  <si>
    <t xml:space="preserve">"11:33:15 Fo'=82"
</t>
  </si>
  <si>
    <t>11:33:15</t>
  </si>
  <si>
    <t xml:space="preserve">"11:33:26 CO2 Mixer: CO2R -&gt; 400 uml"
</t>
  </si>
  <si>
    <t xml:space="preserve">"11:37:43 Flow: Fixed -&gt; 300 umol/s"
</t>
  </si>
  <si>
    <t xml:space="preserve">"11:38:15 bajoxigeno"
</t>
  </si>
  <si>
    <t xml:space="preserve">"11:38:48 Fs=98 Msr=3 Mod=0.25 Filter=5 Gain=10"
</t>
  </si>
  <si>
    <t xml:space="preserve">"11:38:48 RF#14 9180 um, Fmax=163 Int=9 Mod=20 Filter=50"
</t>
  </si>
  <si>
    <t xml:space="preserve">"11:38:50 Fm'=163"
</t>
  </si>
  <si>
    <t xml:space="preserve">"11:38:58 Dark#14 Fmin=75 Dur=6 FarRed=8 Pre=1 Post=4 Mod=0.25 Filter=5"
</t>
  </si>
  <si>
    <t xml:space="preserve">"11:38:58 Fo'=75"
</t>
  </si>
  <si>
    <t>11:38:58</t>
  </si>
  <si>
    <t xml:space="preserve">"11:39:09 CO2 Mixer: CO2R -&gt; 300 uml"
</t>
  </si>
  <si>
    <t xml:space="preserve">"11:40:46 Flow: Fixed -&gt; 300 umol/s"
</t>
  </si>
  <si>
    <t xml:space="preserve">"11:42:01 Fs=92 Msr=3 Mod=0.25 Filter=5 Gain=10"
</t>
  </si>
  <si>
    <t xml:space="preserve">"11:42:01 RF#15 9162 um, Fmax=138 Int=9 Mod=20 Filter=50"
</t>
  </si>
  <si>
    <t xml:space="preserve">"11:42:02 Fm'=138"
</t>
  </si>
  <si>
    <t xml:space="preserve">"{ Unknown! }11:42:10 Dark#15 Fmin=71 Dur=6 FarRed=8 Pre=1 Post=4 Mod=0.25 Filter=5"
</t>
  </si>
  <si>
    <t xml:space="preserve">"11:42:10 Fo'=71"
</t>
  </si>
  <si>
    <t>11:42:10</t>
  </si>
  <si>
    <t xml:space="preserve">"11:42:31 CO2 Mixer: CO2R -&gt; 200 uml"
</t>
  </si>
  <si>
    <t xml:space="preserve">"11:44:49 Flow: Fixed -&gt; 300 umol/s"
</t>
  </si>
  <si>
    <t xml:space="preserve">"11:45:38 Fs=92 Msr=3 Mod=0.25 Filter=5 Gain=10"
</t>
  </si>
  <si>
    <t xml:space="preserve">"11:45:38 RF#16 9155 um, Fmax=122 Int=9 Mod=20 Filter=50"
</t>
  </si>
  <si>
    <t xml:space="preserve">"11:45:39 Fm'=122"
</t>
  </si>
  <si>
    <t xml:space="preserve">"{ Unknown! }11:45:47 Dark#16 Fmin=74 Dur=6 FarRed=8 Pre=1 Post=4 Mod=0.25 Filter=5"
</t>
  </si>
  <si>
    <t xml:space="preserve">"11:45:47 Fo'=74"
</t>
  </si>
  <si>
    <t>11:45:47</t>
  </si>
  <si>
    <t xml:space="preserve">"11:46:09 CO2 Mixer: CO2R -&gt; 100 uml"
</t>
  </si>
  <si>
    <t xml:space="preserve">"11:48:11 Flow: Fixed -&gt; 300 umol/s"
</t>
  </si>
  <si>
    <t xml:space="preserve">"11:48:55 Fs=97 Msr=3 Mod=0.25 Filter=5 Gain=10"
</t>
  </si>
  <si>
    <t xml:space="preserve">"11:48:55 RF#17 9178 um, Fmax=115 Int=9 Mod=20 Filter=50"
</t>
  </si>
  <si>
    <t xml:space="preserve">"11:48:57 Fm'=115"
</t>
  </si>
  <si>
    <t xml:space="preserve">"{ Unknown! }11:49:05 Dark#17 Fmin=79 Dur=6 FarRed=8 Pre=1 Post=4 Mod=0.25 Filter=5"
</t>
  </si>
  <si>
    <t xml:space="preserve">"11:49:05 Fo'=79"
</t>
  </si>
  <si>
    <t>11:49:05</t>
  </si>
  <si>
    <t xml:space="preserve">"11:49:14 CO2 Mixer: CO2R -&gt; 50 uml"
</t>
  </si>
  <si>
    <t xml:space="preserve">"11:51:33 Flow: Fixed -&gt; 300 umol/s"
</t>
  </si>
  <si>
    <t xml:space="preserve">"11:53:06 Fs=99 Msr=3 Mod=0.25 Filter=5 Gain=10"
</t>
  </si>
  <si>
    <t xml:space="preserve">"11:53:06 RF#18 9139 um, Fmax=113 Int=9 Mod=20 Filter=50"
</t>
  </si>
  <si>
    <t xml:space="preserve">"11:53:07 Fm'=113"
</t>
  </si>
  <si>
    <t xml:space="preserve">"{ Unknown! }11:53:15 Dark#18 Fmin=83 Dur=6 FarRed=8 Pre=1 Post=4 Mod=0.25 Filter=5"
</t>
  </si>
  <si>
    <t xml:space="preserve">"11:53:15 Fo'=83"
</t>
  </si>
  <si>
    <t>11:53:15</t>
  </si>
  <si>
    <t xml:space="preserve">"11:53:30 CO2 Mixer: CO2R -&gt; 400 uml"
</t>
  </si>
  <si>
    <t xml:space="preserve">"11:56:10 Flow: Fixed -&gt; 300 umol/s"
</t>
  </si>
  <si>
    <t xml:space="preserve">"11:56:34 Fs=96 Msr=3 Mod=0.25 Filter=5 Gain=10"
</t>
  </si>
  <si>
    <t xml:space="preserve">"11:56:34 RF#19 9132 um, Fmax=145 Int=9 Mod=20 Filter=50"
</t>
  </si>
  <si>
    <t xml:space="preserve">"11:56:36 Fm'=145"
</t>
  </si>
  <si>
    <t xml:space="preserve">"{ Unknown! }11:56:44 Dark#19 Fmin=73 Dur=6 FarRed=8 Pre=1 Post=4 Mod=0.25 Filter=5"
</t>
  </si>
  <si>
    <t xml:space="preserve">"11:56:44 Fo'=73"
</t>
  </si>
  <si>
    <t>11:56:44</t>
  </si>
  <si>
    <t xml:space="preserve">"11:57:06 CO2 Mixer: CO2R -&gt; 500 uml"
</t>
  </si>
  <si>
    <t xml:space="preserve">"11:59:26 Flow: Fixed -&gt; 300 umol/s"
</t>
  </si>
  <si>
    <t xml:space="preserve">"12:00:14 Fs=96 Msr=3 Mod=0.25 Filter=5 Gain=10"
</t>
  </si>
  <si>
    <t xml:space="preserve">"12:00:14 RF#20 9122 um, Fmax=154 Int=9 Mod=20 Filter=50"
</t>
  </si>
  <si>
    <t xml:space="preserve">"12:00:15 Fm'=154"
</t>
  </si>
  <si>
    <t xml:space="preserve">"{ Unknown! }12:00:23 Dark#20 Fmin=73 Dur=6 FarRed=8 Pre=1 Post=4 Mod=0.25 Filter=5"
</t>
  </si>
  <si>
    <t xml:space="preserve">"12:00:23 Fo'=73"
</t>
  </si>
  <si>
    <t>12:00:23</t>
  </si>
  <si>
    <t xml:space="preserve">"12:00:37 CO2 Mixer: CO2R -&gt; 600 uml"
</t>
  </si>
  <si>
    <t xml:space="preserve">"12:02:58 Flow: Fixed -&gt; 300 umol/s"
</t>
  </si>
  <si>
    <t xml:space="preserve">"12:03:43 Fs=97 Msr=3 Mod=0.25 Filter=5 Gain=10"
</t>
  </si>
  <si>
    <t xml:space="preserve">"12:03:43 RF#21 9148 um, Fmax=159 Int=9 Mod=20 Filter=50"
</t>
  </si>
  <si>
    <t xml:space="preserve">"12:03:44 Fm'=159"
</t>
  </si>
  <si>
    <t xml:space="preserve">"{ Unknown! }12:03:52 Dark#21 Fmin=74 Dur=6 FarRed=8 Pre=1 Post=4 Mod=0.25 Filter=5"
</t>
  </si>
  <si>
    <t xml:space="preserve">"12:03:52 Fo'=74"
</t>
  </si>
  <si>
    <t>12:03:52</t>
  </si>
  <si>
    <t xml:space="preserve">"12:04:06 CO2 Mixer: CO2R -&gt; 700 uml"
</t>
  </si>
  <si>
    <t xml:space="preserve">"12:06:56 Flow: Fixed -&gt; 300 umol/s"
</t>
  </si>
  <si>
    <t xml:space="preserve">"12:07:35 Fs=97 Msr=3 Mod=0.25 Filter=5 Gain=10"
</t>
  </si>
  <si>
    <t xml:space="preserve">"12:07:35 RF#22 9112 um, Fmax=158 Int=9 Mod=20 Filter=50"
</t>
  </si>
  <si>
    <t xml:space="preserve">"12:07:36 Fm'=158"
</t>
  </si>
  <si>
    <t xml:space="preserve">"{ Unknown! }12:07:44 Dark#22 Fmin=74 Dur=6 FarRed=8 Pre=1 Post=4 Mod=0.25 Filter=5"
</t>
  </si>
  <si>
    <t xml:space="preserve">"12:07:44 Fo'=74"
</t>
  </si>
  <si>
    <t>12:07:44</t>
  </si>
  <si>
    <t xml:space="preserve">"12:08:06 CO2 Mixer: CO2R -&gt; 800 uml"
</t>
  </si>
  <si>
    <t xml:space="preserve">"12:10:04 Flow: Fixed -&gt; 300 umol/s"
</t>
  </si>
  <si>
    <t xml:space="preserve">"12:10:40 Fs=97 Msr=3 Mod=0.25 Filter=5 Gain=10"
</t>
  </si>
  <si>
    <t xml:space="preserve">"12:10:40 RF#23 9109 um, Fmax=158 Int=9 Mod=20 Filter=50"
</t>
  </si>
  <si>
    <t xml:space="preserve">"12:10:42 Fm'=158"
</t>
  </si>
  <si>
    <t xml:space="preserve">"{ Unknown! }12:10:50 Dark#23 Fmin=74 Dur=6 FarRed=8 Pre=1 Post=4 Mod=0.25 Filter=5"
</t>
  </si>
  <si>
    <t xml:space="preserve">"12:10:50 Fo'=74"
</t>
  </si>
  <si>
    <t>12:10:50</t>
  </si>
  <si>
    <t xml:space="preserve">"12:11:06 CO2 Mixer: CO2R -&gt; 900 uml"
</t>
  </si>
  <si>
    <t xml:space="preserve">"12:13:33 Flow: Fixed -&gt; 300 umol/s"
</t>
  </si>
  <si>
    <t xml:space="preserve">"12:14:52 Fs=97 Msr=3 Mod=0.25 Filter=5 Gain=10"
</t>
  </si>
  <si>
    <t xml:space="preserve">"12:14:52 RF#24 9101 um, Fmax=156 Int=9 Mod=20 Filter=50"
</t>
  </si>
  <si>
    <t xml:space="preserve">"12:14:53 Fm'=156"
</t>
  </si>
  <si>
    <t xml:space="preserve">"{ Unknown! }12:15:01 Dark#24 Fmin=74 Dur=6 FarRed=8 Pre=1 Post=4 Mod=0.25 Filter=5"
</t>
  </si>
  <si>
    <t xml:space="preserve">"12:15:01 Fo'=74"
</t>
  </si>
  <si>
    <t>12:15:01</t>
  </si>
  <si>
    <t xml:space="preserve">"12:15:13 CO2 Mixer: CO2R -&gt; 1000 uml"
</t>
  </si>
  <si>
    <t xml:space="preserve">"12:18:32 Flow: Fixed -&gt; 300 umol/s"
</t>
  </si>
  <si>
    <t xml:space="preserve">"12:19:08 Fs=97 Msr=3 Mod=0.25 Filter=5 Gain=10"
</t>
  </si>
  <si>
    <t xml:space="preserve">"12:19:08 RF#25 9102 um, Fmax=158 Int=9 Mod=20 Filter=50"
</t>
  </si>
  <si>
    <t xml:space="preserve">"12:19:09 Fm'=158"
</t>
  </si>
  <si>
    <t xml:space="preserve">"{ Unknown! }12:19:17 Dark#25 Fmin=73 Dur=6 FarRed=8 Pre=1 Post=4 Mod=0.25 Filter=5"
</t>
  </si>
  <si>
    <t xml:space="preserve">"12:19:17 Fo'=73"
</t>
  </si>
  <si>
    <t>12:19:17</t>
  </si>
  <si>
    <t xml:space="preserve">"12:19:36 CO2 Mixer: CO2R -&gt; 1200 uml"
</t>
  </si>
  <si>
    <t xml:space="preserve">"12:22:58 Flow: Fixed -&gt; 300 umol/s"
</t>
  </si>
  <si>
    <t xml:space="preserve">"12:23:40 Fs=98 Msr=3 Mod=0.25 Filter=5 Gain=10"
</t>
  </si>
  <si>
    <t xml:space="preserve">"12:23:40 RF#26 9113 um, Fmax=157 Int=9 Mod=20 Filter=50"
</t>
  </si>
  <si>
    <t xml:space="preserve">"12:23:41 Fm'=157"
</t>
  </si>
  <si>
    <t xml:space="preserve">"{ Unknown! }12:23:49 Dark#26 Fmin=74 Dur=6 FarRed=8 Pre=1 Post=4 Mod=0.25 Filter=5"
</t>
  </si>
  <si>
    <t xml:space="preserve">"12:23:49 Fo'=74"
</t>
  </si>
  <si>
    <t>12:23:49</t>
  </si>
  <si>
    <t xml:space="preserve">"12:24:13 CO2 Mixer: CO2R -&gt; 400 uml"
</t>
  </si>
  <si>
    <t xml:space="preserve">"12:30:36 phacelia23600"
</t>
  </si>
  <si>
    <t xml:space="preserve">"12:31:15 Flow: Fixed -&gt; 300 umol/s"
</t>
  </si>
  <si>
    <t xml:space="preserve">"12:33:22 Fs=322 Msr=3 Mod=0.25 Filter=5 Gain=10"
</t>
  </si>
  <si>
    <t xml:space="preserve">"12:33:22 RF#27 9185 um, Fmax=504 Int=9 Mod=20 Filter=50"
</t>
  </si>
  <si>
    <t xml:space="preserve">"12:33:23 Fm'=504"
</t>
  </si>
  <si>
    <t xml:space="preserve">"12:33:31 Dark#27 Fmin=230 Dur=6 FarRed=8 Pre=1 Post=4 Mod=0.25 Filter=5"
</t>
  </si>
  <si>
    <t xml:space="preserve">"12:33:31 Fo'=230"
</t>
  </si>
  <si>
    <t>12:33:31</t>
  </si>
  <si>
    <t xml:space="preserve">"12:33:51 CO2 Mixer: CO2R -&gt; 300 uml"
</t>
  </si>
  <si>
    <t xml:space="preserve">"12:36:05 Flow: Fixed -&gt; 300 umol/s"
</t>
  </si>
  <si>
    <t xml:space="preserve">"12:37:21 Fs=296 Msr=3 Mod=0.25 Filter=5 Gain=10"
</t>
  </si>
  <si>
    <t xml:space="preserve">"12:37:21 RF#28 9170 um, Fmax=445 Int=9 Mod=20 Filter=50"
</t>
  </si>
  <si>
    <t xml:space="preserve">"12:37:23 Fm'=445"
</t>
  </si>
  <si>
    <t xml:space="preserve">"{ Unknown! }12:37:31 Dark#28 Fmin=225 Dur=6 FarRed=8 Pre=1 Post=4 Mod=0.25 Filter=5"
</t>
  </si>
  <si>
    <t xml:space="preserve">"12:37:31 Fo'=225"
</t>
  </si>
  <si>
    <t>12:37:31</t>
  </si>
  <si>
    <t xml:space="preserve">"12:37:39 CO2 Mixer: CO2R -&gt; 200 uml"
</t>
  </si>
  <si>
    <t xml:space="preserve">"12:40:14 Flow: Fixed -&gt; 300 umol/s"
</t>
  </si>
  <si>
    <t xml:space="preserve">"12:41:08 Fs=285 Msr=3 Mod=0.25 Filter=5 Gain=10"
</t>
  </si>
  <si>
    <t xml:space="preserve">"12:41:08 RF#29 9148 um, Fmax=403 Int=9 Mod=20 Filter=50"
</t>
  </si>
  <si>
    <t xml:space="preserve">"12:41:09 Fm'=403"
</t>
  </si>
  <si>
    <t xml:space="preserve">"{ Unknown! }12:41:17 Dark#29 Fmin=224 Dur=6 FarRed=8 Pre=1 Post=4 Mod=0.25 Filter=5"
</t>
  </si>
  <si>
    <t xml:space="preserve">"12:41:17 Fo'=224"
</t>
  </si>
  <si>
    <t>12:41:17</t>
  </si>
  <si>
    <t xml:space="preserve">"12:41:27 CO2 Mixer: CO2R -&gt; 100 uml"
</t>
  </si>
  <si>
    <t xml:space="preserve">"12:43:38 Flow: Fixed -&gt; 300 umol/s"
</t>
  </si>
  <si>
    <t xml:space="preserve">"12:44:07 Fs=284 Msr=3 Mod=0.25 Filter=5 Gain=10"
</t>
  </si>
  <si>
    <t xml:space="preserve">"12:44:07 RF#30 9153 um, Fmax=378 Int=9 Mod=20 Filter=50"
</t>
  </si>
  <si>
    <t xml:space="preserve">"12:44:08 Fm'=378"
</t>
  </si>
  <si>
    <t xml:space="preserve">"{ Unknown! }12:44:16 Dark#30 Fmin=227 Dur=6 FarRed=8 Pre=1 Post=4 Mod=0.25 Filter=5"
</t>
  </si>
  <si>
    <t xml:space="preserve">"12:44:16 Fo'=227"
</t>
  </si>
  <si>
    <t>12:44:16</t>
  </si>
  <si>
    <t xml:space="preserve">"12:44:35 CO2 Mixer: CO2R -&gt; 50 uml"
</t>
  </si>
  <si>
    <t xml:space="preserve">"12:47:22 Flow: Fixed -&gt; 300 umol/s"
</t>
  </si>
  <si>
    <t xml:space="preserve">"12:47:37 Fs=286 Msr=3 Mod=0.25 Filter=5 Gain=10"
</t>
  </si>
  <si>
    <t xml:space="preserve">"12:47:37 RF#31 9151 um, Fmax=367 Int=9 Mod=20 Filter=50"
</t>
  </si>
  <si>
    <t xml:space="preserve">"12:47:38 Fm'=367"
</t>
  </si>
  <si>
    <t xml:space="preserve">"{ Unknown! }12:47:46 Dark#31 Fmin=227 Dur=6 FarRed=8 Pre=1 Post=4 Mod=0.25 Filter=5"
</t>
  </si>
  <si>
    <t xml:space="preserve">"12:47:46 Fo'=227"
</t>
  </si>
  <si>
    <t>12:47:46</t>
  </si>
  <si>
    <t xml:space="preserve">"12:48:03 CO2 Mixer: CO2R -&gt; 400 uml"
</t>
  </si>
  <si>
    <t xml:space="preserve">"12:51:54 Flow: Fixed -&gt; 300 umol/s"
</t>
  </si>
  <si>
    <t xml:space="preserve">"12:52:29 Fs=299 Msr=3 Mod=0.25 Filter=5 Gain=10"
</t>
  </si>
  <si>
    <t xml:space="preserve">"12:52:29 RF#32 9159 um, Fmax=456 Int=9 Mod=20 Filter=50"
</t>
  </si>
  <si>
    <t xml:space="preserve">"12:52:31 Fm'=456"
</t>
  </si>
  <si>
    <t xml:space="preserve">"{ Unknown! }12:52:39 Dark#32 Fmin=223 Dur=6 FarRed=8 Pre=1 Post=4 Mod=0.25 Filter=5"
</t>
  </si>
  <si>
    <t xml:space="preserve">"12:52:39 Fo'=223"
</t>
  </si>
  <si>
    <t>12:52:39</t>
  </si>
  <si>
    <t xml:space="preserve">"12:52:54 CO2 Mixer: CO2R -&gt; 500 uml"
</t>
  </si>
  <si>
    <t xml:space="preserve">"12:55:09 Flow: Fixed -&gt; 300 umol/s"
</t>
  </si>
  <si>
    <t xml:space="preserve">"12:55:37 Fs=315 Msr=3 Mod=0.25 Filter=5 Gain=10"
</t>
  </si>
  <si>
    <t xml:space="preserve">"12:55:37 RF#33 9163 um, Fmax=501 Int=9 Mod=20 Filter=50"
</t>
  </si>
  <si>
    <t xml:space="preserve">"12:55:38 Fm'=501"
</t>
  </si>
  <si>
    <t xml:space="preserve">"{ Unknown! }12:55:46 Dark#33 Fmin=230 Dur=6 FarRed=8 Pre=1 Post=4 Mod=0.25 Filter=5"
</t>
  </si>
  <si>
    <t xml:space="preserve">"12:55:46 Fo'=230"
</t>
  </si>
  <si>
    <t>12:55:46</t>
  </si>
  <si>
    <t xml:space="preserve">"12:56:03 CO2 Mixer: CO2R -&gt; 600 uml"
</t>
  </si>
  <si>
    <t xml:space="preserve">"12:58:59 Flow: Fixed -&gt; 300 umol/s"
</t>
  </si>
  <si>
    <t xml:space="preserve">"12:59:16 Fs=329 Msr=3 Mod=0.25 Filter=5 Gain=10"
</t>
  </si>
  <si>
    <t xml:space="preserve">"12:59:16 RF#34 9161 um, Fmax=539 Int=9 Mod=20 Filter=50"
</t>
  </si>
  <si>
    <t xml:space="preserve">"12:59:18 Fm'=539"
</t>
  </si>
  <si>
    <t xml:space="preserve">"{ Unknown! }12:59:26 Dark#34 Fmin=235 Dur=6 FarRed=8 Pre=1 Post=4 Mod=0.25 Filter=5"
</t>
  </si>
  <si>
    <t xml:space="preserve">"12:59:26 Fo'=235"
</t>
  </si>
  <si>
    <t>12:59:26</t>
  </si>
  <si>
    <t xml:space="preserve">"12:59:37 CO2 Mixer: CO2R -&gt; 700 uml"
</t>
  </si>
  <si>
    <t xml:space="preserve">"13:01:31 Flow: Fixed -&gt; 300 umol/s"
</t>
  </si>
  <si>
    <t xml:space="preserve">"13:02:10 Fs=337 Msr=3 Mod=0.25 Filter=5 Gain=10"
</t>
  </si>
  <si>
    <t xml:space="preserve">"13:02:10 RF#35 9171 um, Fmax=564 Int=9 Mod=20 Filter=50"
</t>
  </si>
  <si>
    <t xml:space="preserve">"13:02:11 Fm'=564"
</t>
  </si>
  <si>
    <t xml:space="preserve">"{ Unknown! }13:02:19 Dark#35 Fmin=238 Dur=6 FarRed=8 Pre=1 Post=4 Mod=0.25 Filter=5"
</t>
  </si>
  <si>
    <t xml:space="preserve">"13:02:19 Fo'=238"
</t>
  </si>
  <si>
    <t>13:02:19</t>
  </si>
  <si>
    <t xml:space="preserve">"13:02:44 CO2 Mixer: CO2R -&gt; 800 uml"
</t>
  </si>
  <si>
    <t xml:space="preserve">"13:04:58 Flow: Fixed -&gt; 300 umol/s"
</t>
  </si>
  <si>
    <t xml:space="preserve">"13:05:40 Fs=341 Msr=3 Mod=0.25 Filter=5 Gain=10"
</t>
  </si>
  <si>
    <t xml:space="preserve">"13:05:40 RF#36 9171 um, Fmax=579 Int=9 Mod=20 Filter=50"
</t>
  </si>
  <si>
    <t xml:space="preserve">"13:05:41 Fm'=579"
</t>
  </si>
  <si>
    <t xml:space="preserve">"{ Unknown! }13:05:49 Dark#36 Fmin=241 Dur=6 FarRed=8 Pre=1 Post=4 Mod=0.25 Filter=5"
</t>
  </si>
  <si>
    <t xml:space="preserve">"13:05:49 Fo'=241"
</t>
  </si>
  <si>
    <t>13:05:49</t>
  </si>
  <si>
    <t xml:space="preserve">"13:05:59 CO2 Mixer: CO2R -&gt; 900 uml"
</t>
  </si>
  <si>
    <t xml:space="preserve">"13:09:29 Flow: Fixed -&gt; 300 umol/s"
</t>
  </si>
  <si>
    <t xml:space="preserve">"13:10:02 Fs=343 Msr=3 Mod=0.25 Filter=5 Gain=10"
</t>
  </si>
  <si>
    <t xml:space="preserve">"13:10:03 RF#37 9188 um, Fmax=584 Int=9 Mod=20 Filter=50"
</t>
  </si>
  <si>
    <t xml:space="preserve">"13:10:04 Fm'=584"
</t>
  </si>
  <si>
    <t xml:space="preserve">"{ Unknown! }13:10:12 Dark#37 Fmin=242 Dur=6 FarRed=8 Pre=1 Post=4 Mod=0.25 Filter=5"
</t>
  </si>
  <si>
    <t xml:space="preserve">"13:10:12 Fo'=242"
</t>
  </si>
  <si>
    <t>13:10:12</t>
  </si>
  <si>
    <t xml:space="preserve">"13:10:24 CO2 Mixer: CO2R -&gt; 1000 uml"
</t>
  </si>
  <si>
    <t xml:space="preserve">"13:13:14 Flow: Fixed -&gt; 300 umol/s"
</t>
  </si>
  <si>
    <t xml:space="preserve">"13:13:49 Fs=343 Msr=3 Mod=0.25 Filter=5 Gain=10"
</t>
  </si>
  <si>
    <t xml:space="preserve">"13:13:49 RF#38 9174 um, Fmax=590 Int=9 Mod=20 Filter=50"
</t>
  </si>
  <si>
    <t xml:space="preserve">"13:13:50 Fm'=590"
</t>
  </si>
  <si>
    <t xml:space="preserve">"{ Unknown! }13:13:58 Dark#38 Fmin=242 Dur=6 FarRed=8 Pre=1 Post=4 Mod=0.25 Filter=5"
</t>
  </si>
  <si>
    <t xml:space="preserve">"13:13:58 Fo'=242"
</t>
  </si>
  <si>
    <t>13:13:58</t>
  </si>
  <si>
    <t xml:space="preserve">"13:14:15 CO2 Mixer: CO2R -&gt; 1200 uml"
</t>
  </si>
  <si>
    <t xml:space="preserve">"13:16:43 Flow: Fixed -&gt; 300 umol/s"
</t>
  </si>
  <si>
    <t xml:space="preserve">"13:17:41 Fs=343 Msr=3 Mod=0.25 Filter=5 Gain=10"
</t>
  </si>
  <si>
    <t xml:space="preserve">"13:17:41 RF#39 9177 um, Fmax=590 Int=9 Mod=20 Filter=50"
</t>
  </si>
  <si>
    <t xml:space="preserve">"13:17:42 Fm'=590"
</t>
  </si>
  <si>
    <t xml:space="preserve">"{ Unknown! }13:17:50 Dark#39 Fmin=245 Dur=6 FarRed=8 Pre=1 Post=4 Mod=0.25 Filter=5"
</t>
  </si>
  <si>
    <t xml:space="preserve">"13:17:50 Fo'=245"
</t>
  </si>
  <si>
    <t>13:17:50</t>
  </si>
  <si>
    <t xml:space="preserve">"13:18:10 CO2 Mixer: CO2R -&gt; 1500 uml"
</t>
  </si>
  <si>
    <t xml:space="preserve">"13:20:45 Flow: Fixed -&gt; 300 umol/s"
</t>
  </si>
  <si>
    <t xml:space="preserve">"13:21:21 Fs=338 Msr=3 Mod=0.25 Filter=5 Gain=10"
</t>
  </si>
  <si>
    <t xml:space="preserve">"13:21:21 RF#40 9116 um, Fmax=594 Int=9 Mod=20 Filter=50"
</t>
  </si>
  <si>
    <t xml:space="preserve">"13:21:22 Fm'=594"
</t>
  </si>
  <si>
    <t xml:space="preserve">"13:21:30 Dark#40 Fmin=246 Dur=6 FarRed=8 Pre=1 Post=4 Mod=0.25 Filter=5"
</t>
  </si>
  <si>
    <t xml:space="preserve">"13:21:30 Fo'=246"
</t>
  </si>
  <si>
    <t>13:21:30</t>
  </si>
  <si>
    <t xml:space="preserve">"13:22:08 CO2 Mixer: CO2R -&gt; 400 uml"
</t>
  </si>
  <si>
    <t xml:space="preserve">"13:24:33 Flow: Fixed -&gt; 300 umol/s"
</t>
  </si>
  <si>
    <t xml:space="preserve">"13:26:20 Fs=279 Msr=3 Mod=0.25 Filter=5 Gain=10"
</t>
  </si>
  <si>
    <t xml:space="preserve">"13:26:20 RF#41 9106 um, Fmax=372 Int=9 Mod=20 Filter=50"
</t>
  </si>
  <si>
    <t xml:space="preserve">"13:26:22 Fm'=372"
</t>
  </si>
  <si>
    <t xml:space="preserve">"13:26:30 Dark#41 Fmin=223 Dur=6 FarRed=8 Pre=1 Post=4 Mod=0.25 Filter=5"
</t>
  </si>
  <si>
    <t xml:space="preserve">"13:26:30 Fo'=223"
</t>
  </si>
  <si>
    <t>13:26:30</t>
  </si>
  <si>
    <t xml:space="preserve">"13:26:54 anterbajoox"
</t>
  </si>
  <si>
    <t xml:space="preserve">"13:27:04 CO2 Mixer: CO2R -&gt; 300 uml"
</t>
  </si>
  <si>
    <t xml:space="preserve">"13:29:31 Flow: Fixed -&gt; 300 umol/s"
</t>
  </si>
  <si>
    <t xml:space="preserve">"13:30:25 Fs=284 Msr=3 Mod=0.25 Filter=5 Gain=10"
</t>
  </si>
  <si>
    <t xml:space="preserve">"13:30:25 RF#42 9140 um, Fmax=357 Int=9 Mod=20 Filter=50"
</t>
  </si>
  <si>
    <t xml:space="preserve">"13:30:26 Fm'=357"
</t>
  </si>
  <si>
    <t xml:space="preserve">"{ Unknown! }13:30:34 Dark#42 Fmin=229 Dur=6 FarRed=8 Pre=1 Post=4 Mod=0.25 Filter=5"
</t>
  </si>
  <si>
    <t xml:space="preserve">"13:30:34 Fo'=229"
</t>
  </si>
  <si>
    <t>13:30:34</t>
  </si>
  <si>
    <t xml:space="preserve">"13:30:47 CO2 Mixer: CO2R -&gt; 200 uml"
</t>
  </si>
  <si>
    <t xml:space="preserve">"13:32:46 Flow: Fixed -&gt; 300 umol/s"
</t>
  </si>
  <si>
    <t xml:space="preserve">"13:33:17 Fs=294 Msr=3 Mod=0.25 Filter=5 Gain=10"
</t>
  </si>
  <si>
    <t xml:space="preserve">"13:33:17 RF#43 9139 um, Fmax=349 Int=9 Mod=20 Filter=50"
</t>
  </si>
  <si>
    <t xml:space="preserve">"13:33:18 Fm'=349"
</t>
  </si>
  <si>
    <t xml:space="preserve">"{ Unknown! }13:33:26 Dark#43 Fmin=242 Dur=6 FarRed=8 Pre=1 Post=4 Mod=0.25 Filter=5"
</t>
  </si>
  <si>
    <t xml:space="preserve">"13:33:26 Fo'=242"
</t>
  </si>
  <si>
    <t>13:33:26</t>
  </si>
  <si>
    <t xml:space="preserve">"13:33:43 CO2 Mixer: CO2R -&gt; 100 uml"
</t>
  </si>
  <si>
    <t xml:space="preserve">"13:36:05 Flow: Fixed -&gt; 300 umol/s"
</t>
  </si>
  <si>
    <t xml:space="preserve">"13:36:46 Fs=309 Msr=3 Mod=0.25 Filter=5 Gain=10"
</t>
  </si>
  <si>
    <t xml:space="preserve">"13:36:46 RF#44 9140 um, Fmax=348 Int=9 Mod=20 Filter=50"
</t>
  </si>
  <si>
    <t xml:space="preserve">"13:36:48 Fm'=348"
</t>
  </si>
  <si>
    <t xml:space="preserve">"{ Unknown! }13:36:56 Dark#44 Fmin=266 Dur=6 FarRed=8 Pre=1 Post=4 Mod=0.25 Filter=5"
</t>
  </si>
  <si>
    <t xml:space="preserve">"13:36:56 Fo'=266"
</t>
  </si>
  <si>
    <t>13:36:56</t>
  </si>
  <si>
    <t xml:space="preserve">"13:37:10 CO2 Mixer: CO2R -&gt; 50 uml"
</t>
  </si>
  <si>
    <t xml:space="preserve">"13:39:05 Flow: Fixed -&gt; 300 umol/s"
</t>
  </si>
  <si>
    <t xml:space="preserve">"13:39:52 Fs=318 Msr=3 Mod=0.25 Filter=5 Gain=10"
</t>
  </si>
  <si>
    <t xml:space="preserve">"13:39:52 RF#45 9159 um, Fmax=349 Int=9 Mod=20 Filter=50"
</t>
  </si>
  <si>
    <t xml:space="preserve">"13:39:54 Fm'=349"
</t>
  </si>
  <si>
    <t xml:space="preserve">"{ Unknown! }13:40:02 Dark#45 Fmin=284 Dur=6 FarRed=8 Pre=1 Post=4 Mod=0.25 Filter=5"
</t>
  </si>
  <si>
    <t xml:space="preserve">"13:40:02 Fo'=284"
</t>
  </si>
  <si>
    <t>13:40:02</t>
  </si>
  <si>
    <t xml:space="preserve">"13:40:22 CO2 Mixer: CO2R -&gt; 400 uml"
</t>
  </si>
  <si>
    <t xml:space="preserve">"13:43:05 Flow: Fixed -&gt; 300 umol/s"
</t>
  </si>
  <si>
    <t xml:space="preserve">"13:43:31 Fs=275 Msr=3 Mod=0.25 Filter=5 Gain=10"
</t>
  </si>
  <si>
    <t xml:space="preserve">"13:43:31 RF#46 9115 um, Fmax=357 Int=9 Mod=20 Filter=50"
</t>
  </si>
  <si>
    <t xml:space="preserve">"13:43:33 Fm'=357"
</t>
  </si>
  <si>
    <t xml:space="preserve">"{ Unknown! }13:43:41 Dark#46 Fmin=222 Dur=6 FarRed=8 Pre=1 Post=4 Mod=0.25 Filter=5"
</t>
  </si>
  <si>
    <t xml:space="preserve">"13:43:41 Fo'=222"
</t>
  </si>
  <si>
    <t>13:43:41</t>
  </si>
  <si>
    <t xml:space="preserve">"13:43:52 CO2 Mixer: CO2R -&gt; 500 uml"
</t>
  </si>
  <si>
    <t xml:space="preserve">"13:46:25 Flow: Fixed -&gt; 300 umol/s"
</t>
  </si>
  <si>
    <t xml:space="preserve">"13:47:08 Fs=271 Msr=3 Mod=0.25 Filter=5 Gain=10"
</t>
  </si>
  <si>
    <t xml:space="preserve">"13:47:08 RF#47 9144 um, Fmax=373 Int=9 Mod=20 Filter=50"
</t>
  </si>
  <si>
    <t xml:space="preserve">"13:47:09 Fm'=373"
</t>
  </si>
  <si>
    <t xml:space="preserve">"{ Unknown! }13:47:17 Dark#47 Fmin=216 Dur=6 FarRed=8 Pre=1 Post=4 Mod=0.25 Filter=5"
</t>
  </si>
  <si>
    <t xml:space="preserve">"13:47:17 Fo'=216"
</t>
  </si>
  <si>
    <t>13:47:17</t>
  </si>
  <si>
    <t xml:space="preserve">"13:47:42 CO2 Mixer: CO2R -&gt; 600 uml"
</t>
  </si>
  <si>
    <t xml:space="preserve">"13:49:53 Flow: Fixed -&gt; 300 umol/s"
</t>
  </si>
  <si>
    <t xml:space="preserve">"13:50:30 Fs=276 Msr=3 Mod=0.25 Filter=5 Gain=10"
</t>
  </si>
  <si>
    <t xml:space="preserve">"13:50:30 RF#48 9142 um, Fmax=400 Int=9 Mod=20 Filter=50"
</t>
  </si>
  <si>
    <t xml:space="preserve">"13:50:31 Fm'=400"
</t>
  </si>
  <si>
    <t xml:space="preserve">"{ Unknown! }13:50:39 Dark#48 Fmin=216 Dur=6 FarRed=8 Pre=1 Post=4 Mod=0.25 Filter=5"
</t>
  </si>
  <si>
    <t xml:space="preserve">"13:50:39 Fo'=216"
</t>
  </si>
  <si>
    <t>13:50:39</t>
  </si>
  <si>
    <t xml:space="preserve">"13:50:57 CO2 Mixer: CO2R -&gt; 700 uml"
</t>
  </si>
  <si>
    <t xml:space="preserve">"13:53:34 Flow: Fixed -&gt; 300 umol/s"
</t>
  </si>
  <si>
    <t xml:space="preserve">"13:54:10 Fs=284 Msr=3 Mod=0.25 Filter=5 Gain=10"
</t>
  </si>
  <si>
    <t xml:space="preserve">"13:54:10 RF#49 9168 um, Fmax=426 Int=9 Mod=20 Filter=50"
</t>
  </si>
  <si>
    <t xml:space="preserve">"13:54:11 Fm'=426"
</t>
  </si>
  <si>
    <t xml:space="preserve">"{ Unknown! }13:54:19 Dark#49 Fmin=219 Dur=6 FarRed=8 Pre=1 Post=4 Mod=0.25 Filter=5"
</t>
  </si>
  <si>
    <t xml:space="preserve">"13:54:19 Fo'=219"
</t>
  </si>
  <si>
    <t>13:54:19</t>
  </si>
  <si>
    <t xml:space="preserve">"13:54:44 CO2 Mixer: CO2R -&gt; 800 uml"
</t>
  </si>
  <si>
    <t xml:space="preserve">"13:57:09 Flow: Fixed -&gt; 300 umol/s"
</t>
  </si>
  <si>
    <t xml:space="preserve">"13:57:51 Fs=290 Msr=3 Mod=0.25 Filter=5 Gain=10"
</t>
  </si>
  <si>
    <t xml:space="preserve">"13:57:51 RF#50 9153 um, Fmax=442 Int=9 Mod=20 Filter=50"
</t>
  </si>
  <si>
    <t xml:space="preserve">"13:57:52 Fm'=442"
</t>
  </si>
  <si>
    <t xml:space="preserve">"{ Unknown! }13:58:00 Dark#50 Fmin=220 Dur=6 FarRed=8 Pre=1 Post=4 Mod=0.25 Filter=5"
</t>
  </si>
  <si>
    <t xml:space="preserve">"13:58:00 Fo'=220"
</t>
  </si>
  <si>
    <t>13:58:00</t>
  </si>
  <si>
    <t xml:space="preserve">"13:58:15 CO2 Mixer: CO2R -&gt; 900 uml"
</t>
  </si>
  <si>
    <t xml:space="preserve">"14:01:00 Flow: Fixed -&gt; 300 umol/s"
</t>
  </si>
  <si>
    <t xml:space="preserve">"14:02:05 Fs=294 Msr=3 Mod=0.25 Filter=5 Gain=10"
</t>
  </si>
  <si>
    <t xml:space="preserve">"14:02:05 RF#51 9149 um, Fmax=455 Int=9 Mod=20 Filter=50"
</t>
  </si>
  <si>
    <t xml:space="preserve">"14:02:06 Fm'=455"
</t>
  </si>
  <si>
    <t xml:space="preserve">"{ Unknown! }14:02:14 Dark#51 Fmin=224 Dur=6 FarRed=8 Pre=1 Post=4 Mod=0.25 Filter=5"
</t>
  </si>
  <si>
    <t xml:space="preserve">"14:02:14 Fo'=224"
</t>
  </si>
  <si>
    <t>14:02:14</t>
  </si>
  <si>
    <t xml:space="preserve">"14:02:36 CO2 Mixer: CO2R -&gt; 1000 uml"
</t>
  </si>
  <si>
    <t xml:space="preserve">"14:04:41 Flow: Fixed -&gt; 300 umol/s"
</t>
  </si>
  <si>
    <t xml:space="preserve">"14:05:34 Fs=297 Msr=3 Mod=0.25 Filter=5 Gain=10"
</t>
  </si>
  <si>
    <t xml:space="preserve">"14:05:34 RF#52 9196 um, Fmax=460 Int=9 Mod=20 Filter=50"
</t>
  </si>
  <si>
    <t xml:space="preserve">"14:05:35 Fm'=460"
</t>
  </si>
  <si>
    <t xml:space="preserve">"{ Unknown! }14:05:43 Dark#52 Fmin=224 Dur=6 FarRed=8 Pre=1 Post=4 Mod=0.25 Filter=5"
</t>
  </si>
  <si>
    <t xml:space="preserve">"14:05:43 Fo'=224"
</t>
  </si>
  <si>
    <t>14:05:43</t>
  </si>
  <si>
    <t xml:space="preserve">"14:06:05 CO2 Mixer: CO2R -&gt; 1200 uml"
</t>
  </si>
  <si>
    <t xml:space="preserve">"14:09:05 Flow: Fixed -&gt; 300 umol/s"
</t>
  </si>
  <si>
    <t xml:space="preserve">"14:09:34 Fs=298 Msr=3 Mod=0.25 Filter=5 Gain=10"
</t>
  </si>
  <si>
    <t xml:space="preserve">"14:09:34 RF#53 9156 um, Fmax=462 Int=9 Mod=20 Filter=50"
</t>
  </si>
  <si>
    <t xml:space="preserve">"14:09:36 Fm'=462"
</t>
  </si>
  <si>
    <t xml:space="preserve">"{ Unknown! }14:09:44 Dark#53 Fmin=223 Dur=6 FarRed=8 Pre=1 Post=4 Mod=0.25 Filter=5"
</t>
  </si>
  <si>
    <t xml:space="preserve">"14:09:44 Fo'=223"
</t>
  </si>
  <si>
    <t>14:09:44</t>
  </si>
  <si>
    <t xml:space="preserve">"14:10:00 CO2 Mixer: CO2R -&gt; 1500 uml"
</t>
  </si>
  <si>
    <t xml:space="preserve">"14:13:03 Flow: Fixed -&gt; 300 umol/s"
</t>
  </si>
  <si>
    <t xml:space="preserve">"14:13:50 Fs=300 Msr=3 Mod=0.25 Filter=5 Gain=10"
</t>
  </si>
  <si>
    <t xml:space="preserve">"14:13:50 RF#54 9126 um, Fmax=466 Int=9 Mod=20 Filter=50"
</t>
  </si>
  <si>
    <t xml:space="preserve">"14:13:51 Fm'=466"
</t>
  </si>
  <si>
    <t xml:space="preserve">"14:13:59 Dark#54 Fmin=225 Dur=6 FarRed=8 Pre=1 Post=4 Mod=0.25 Filter=5"
</t>
  </si>
  <si>
    <t xml:space="preserve">"14:13:59 Fo'=225"
</t>
  </si>
  <si>
    <t>14:13:59</t>
  </si>
  <si>
    <t xml:space="preserve">"14:14:11 CO2 Mixer: CO2R -&gt; 400 uml"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</si>
</sst>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49"/>
  <sheetViews>
    <sheetView tabSelected="1" topLeftCell="A13" workbookViewId="0">
      <selection activeCell="F18" sqref="F18"/>
    </sheetView>
  </sheetViews>
  <sheetFormatPr baseColWidth="10" defaultRowHeight="15" x14ac:dyDescent="0.25"/>
  <sheetData>
    <row r="1" spans="1:83" x14ac:dyDescent="0.25">
      <c r="A1" s="1" t="s">
        <v>0</v>
      </c>
    </row>
    <row r="2" spans="1:83" x14ac:dyDescent="0.25">
      <c r="A2" s="1" t="s">
        <v>1</v>
      </c>
    </row>
    <row r="3" spans="1:83" x14ac:dyDescent="0.25">
      <c r="A3" s="1" t="s">
        <v>2</v>
      </c>
      <c r="B3" s="1" t="s">
        <v>3</v>
      </c>
    </row>
    <row r="4" spans="1:83" x14ac:dyDescent="0.25">
      <c r="A4" s="1" t="s">
        <v>4</v>
      </c>
      <c r="B4" s="1" t="s">
        <v>5</v>
      </c>
    </row>
    <row r="5" spans="1:83" x14ac:dyDescent="0.25">
      <c r="A5" s="1" t="s">
        <v>6</v>
      </c>
      <c r="B5" s="1">
        <v>-1.690000057220459</v>
      </c>
      <c r="C5" s="1">
        <v>-0.34999999403953552</v>
      </c>
      <c r="D5" s="1">
        <v>-2952</v>
      </c>
    </row>
    <row r="6" spans="1:83" x14ac:dyDescent="0.25">
      <c r="A6" s="1" t="s">
        <v>7</v>
      </c>
      <c r="B6" s="1" t="s">
        <v>8</v>
      </c>
      <c r="C6" s="1">
        <v>1</v>
      </c>
      <c r="D6" s="1">
        <v>0.15999999642372131</v>
      </c>
    </row>
    <row r="7" spans="1:83" x14ac:dyDescent="0.25">
      <c r="A7" s="1" t="s">
        <v>9</v>
      </c>
      <c r="B7" s="1">
        <v>4</v>
      </c>
    </row>
    <row r="8" spans="1:83" x14ac:dyDescent="0.25">
      <c r="A8" s="1" t="s">
        <v>10</v>
      </c>
      <c r="B8" s="1" t="s">
        <v>11</v>
      </c>
    </row>
    <row r="9" spans="1:83" x14ac:dyDescent="0.25">
      <c r="A9" s="1" t="s">
        <v>12</v>
      </c>
      <c r="B9" s="1" t="s">
        <v>13</v>
      </c>
    </row>
    <row r="11" spans="1:83" x14ac:dyDescent="0.25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  <c r="I11" s="1" t="s">
        <v>22</v>
      </c>
      <c r="J11" s="1" t="s">
        <v>23</v>
      </c>
      <c r="K11" s="1" t="s">
        <v>24</v>
      </c>
      <c r="L11" s="1" t="s">
        <v>25</v>
      </c>
      <c r="M11" s="1" t="s">
        <v>26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31</v>
      </c>
      <c r="S11" s="1" t="s">
        <v>32</v>
      </c>
      <c r="T11" s="1" t="s">
        <v>33</v>
      </c>
      <c r="U11" s="1" t="s">
        <v>34</v>
      </c>
      <c r="V11" s="1" t="s">
        <v>35</v>
      </c>
      <c r="W11" s="1" t="s">
        <v>36</v>
      </c>
      <c r="X11" s="1" t="s">
        <v>37</v>
      </c>
      <c r="Y11" s="1" t="s">
        <v>38</v>
      </c>
      <c r="Z11" s="1" t="s">
        <v>39</v>
      </c>
      <c r="AA11" s="1" t="s">
        <v>40</v>
      </c>
      <c r="AB11" s="1" t="s">
        <v>41</v>
      </c>
      <c r="AC11" s="1" t="s">
        <v>42</v>
      </c>
      <c r="AD11" s="1" t="s">
        <v>43</v>
      </c>
      <c r="AE11" s="1" t="s">
        <v>44</v>
      </c>
      <c r="AF11" s="1" t="s">
        <v>45</v>
      </c>
      <c r="AG11" s="1" t="s">
        <v>46</v>
      </c>
      <c r="AH11" s="1" t="s">
        <v>47</v>
      </c>
      <c r="AI11" s="1" t="s">
        <v>48</v>
      </c>
      <c r="AJ11" s="1" t="s">
        <v>49</v>
      </c>
      <c r="AK11" s="1" t="s">
        <v>50</v>
      </c>
      <c r="AL11" s="1" t="s">
        <v>51</v>
      </c>
      <c r="AM11" s="1" t="s">
        <v>52</v>
      </c>
      <c r="AN11" s="1" t="s">
        <v>53</v>
      </c>
      <c r="AO11" s="1" t="s">
        <v>54</v>
      </c>
      <c r="AP11" s="1" t="s">
        <v>55</v>
      </c>
      <c r="AQ11" s="1" t="s">
        <v>56</v>
      </c>
      <c r="AR11" s="1" t="s">
        <v>57</v>
      </c>
      <c r="AS11" s="1" t="s">
        <v>58</v>
      </c>
      <c r="AT11" s="1" t="s">
        <v>59</v>
      </c>
      <c r="AU11" s="1" t="s">
        <v>60</v>
      </c>
      <c r="AV11" s="1" t="s">
        <v>61</v>
      </c>
      <c r="AW11" s="1" t="s">
        <v>62</v>
      </c>
      <c r="AX11" s="1" t="s">
        <v>63</v>
      </c>
      <c r="AY11" s="1" t="s">
        <v>64</v>
      </c>
      <c r="AZ11" s="1" t="s">
        <v>65</v>
      </c>
      <c r="BA11" s="1" t="s">
        <v>66</v>
      </c>
      <c r="BB11" s="1" t="s">
        <v>67</v>
      </c>
      <c r="BC11" s="1" t="s">
        <v>68</v>
      </c>
      <c r="BD11" s="1" t="s">
        <v>69</v>
      </c>
      <c r="BE11" s="1" t="s">
        <v>70</v>
      </c>
      <c r="BF11" s="1" t="s">
        <v>71</v>
      </c>
      <c r="BG11" s="1" t="s">
        <v>72</v>
      </c>
      <c r="BH11" s="1" t="s">
        <v>73</v>
      </c>
      <c r="BI11" s="1" t="s">
        <v>74</v>
      </c>
      <c r="BJ11" s="1" t="s">
        <v>75</v>
      </c>
      <c r="BK11" s="1" t="s">
        <v>76</v>
      </c>
      <c r="BL11" s="1" t="s">
        <v>77</v>
      </c>
      <c r="BM11" s="1" t="s">
        <v>78</v>
      </c>
      <c r="BN11" s="1" t="s">
        <v>79</v>
      </c>
      <c r="BO11" s="1" t="s">
        <v>80</v>
      </c>
      <c r="BP11" s="1" t="s">
        <v>81</v>
      </c>
      <c r="BQ11" s="1" t="s">
        <v>82</v>
      </c>
      <c r="BR11" s="1" t="s">
        <v>83</v>
      </c>
      <c r="BS11" s="1" t="s">
        <v>84</v>
      </c>
      <c r="BT11" s="1" t="s">
        <v>85</v>
      </c>
      <c r="BU11" s="1" t="s">
        <v>86</v>
      </c>
      <c r="BV11" s="1" t="s">
        <v>87</v>
      </c>
      <c r="BW11" s="1" t="s">
        <v>88</v>
      </c>
      <c r="BX11" s="1" t="s">
        <v>89</v>
      </c>
      <c r="BY11" s="1" t="s">
        <v>90</v>
      </c>
      <c r="BZ11" s="1" t="s">
        <v>91</v>
      </c>
      <c r="CA11" s="1" t="s">
        <v>92</v>
      </c>
      <c r="CB11" s="1" t="s">
        <v>93</v>
      </c>
      <c r="CC11" s="1" t="s">
        <v>94</v>
      </c>
      <c r="CD11" s="1" t="s">
        <v>95</v>
      </c>
      <c r="CE11" s="1" t="s">
        <v>96</v>
      </c>
    </row>
    <row r="12" spans="1:83" x14ac:dyDescent="0.25">
      <c r="A12" s="1" t="s">
        <v>97</v>
      </c>
      <c r="B12" s="1" t="s">
        <v>97</v>
      </c>
      <c r="C12" s="1" t="s">
        <v>97</v>
      </c>
      <c r="D12" s="1" t="s">
        <v>97</v>
      </c>
      <c r="E12" s="1" t="s">
        <v>98</v>
      </c>
      <c r="F12" s="1" t="s">
        <v>98</v>
      </c>
      <c r="G12" s="1" t="s">
        <v>98</v>
      </c>
      <c r="H12" s="1" t="s">
        <v>97</v>
      </c>
      <c r="I12" s="1" t="s">
        <v>97</v>
      </c>
      <c r="J12" s="1" t="s">
        <v>97</v>
      </c>
      <c r="K12" s="1" t="s">
        <v>97</v>
      </c>
      <c r="L12" s="1" t="s">
        <v>97</v>
      </c>
      <c r="M12" s="1" t="s">
        <v>97</v>
      </c>
      <c r="N12" s="1" t="s">
        <v>97</v>
      </c>
      <c r="O12" s="1" t="s">
        <v>98</v>
      </c>
      <c r="P12" s="1" t="s">
        <v>98</v>
      </c>
      <c r="Q12" s="1" t="s">
        <v>98</v>
      </c>
      <c r="R12" s="1" t="s">
        <v>97</v>
      </c>
      <c r="S12" s="1" t="s">
        <v>97</v>
      </c>
      <c r="T12" s="1" t="s">
        <v>97</v>
      </c>
      <c r="U12" s="1" t="s">
        <v>97</v>
      </c>
      <c r="V12" s="1" t="s">
        <v>98</v>
      </c>
      <c r="W12" s="1" t="s">
        <v>98</v>
      </c>
      <c r="X12" s="1" t="s">
        <v>98</v>
      </c>
      <c r="Y12" s="1" t="s">
        <v>98</v>
      </c>
      <c r="Z12" s="1" t="s">
        <v>98</v>
      </c>
      <c r="AA12" s="1" t="s">
        <v>97</v>
      </c>
      <c r="AB12" s="1" t="s">
        <v>97</v>
      </c>
      <c r="AC12" s="1" t="s">
        <v>98</v>
      </c>
      <c r="AD12" s="1" t="s">
        <v>98</v>
      </c>
      <c r="AE12" s="1" t="s">
        <v>98</v>
      </c>
      <c r="AF12" s="1" t="s">
        <v>98</v>
      </c>
      <c r="AG12" s="1" t="s">
        <v>97</v>
      </c>
      <c r="AH12" s="1" t="s">
        <v>98</v>
      </c>
      <c r="AI12" s="1" t="s">
        <v>97</v>
      </c>
      <c r="AJ12" s="1" t="s">
        <v>98</v>
      </c>
      <c r="AK12" s="1" t="s">
        <v>97</v>
      </c>
      <c r="AL12" s="1" t="s">
        <v>97</v>
      </c>
      <c r="AM12" s="1" t="s">
        <v>97</v>
      </c>
      <c r="AN12" s="1" t="s">
        <v>97</v>
      </c>
      <c r="AO12" s="1" t="s">
        <v>97</v>
      </c>
      <c r="AP12" s="1" t="s">
        <v>97</v>
      </c>
      <c r="AQ12" s="1" t="s">
        <v>97</v>
      </c>
      <c r="AR12" s="1" t="s">
        <v>97</v>
      </c>
      <c r="AS12" s="1" t="s">
        <v>97</v>
      </c>
      <c r="AT12" s="1" t="s">
        <v>97</v>
      </c>
      <c r="AU12" s="1" t="s">
        <v>97</v>
      </c>
      <c r="AV12" s="1" t="s">
        <v>97</v>
      </c>
      <c r="AW12" s="1" t="s">
        <v>97</v>
      </c>
      <c r="AX12" s="1" t="s">
        <v>97</v>
      </c>
      <c r="AY12" s="1" t="s">
        <v>97</v>
      </c>
      <c r="AZ12" s="1" t="s">
        <v>97</v>
      </c>
      <c r="BA12" s="1" t="s">
        <v>97</v>
      </c>
      <c r="BB12" s="1" t="s">
        <v>97</v>
      </c>
      <c r="BC12" s="1" t="s">
        <v>97</v>
      </c>
      <c r="BD12" s="1" t="s">
        <v>97</v>
      </c>
      <c r="BE12" s="1" t="s">
        <v>97</v>
      </c>
      <c r="BF12" s="1" t="s">
        <v>97</v>
      </c>
      <c r="BG12" s="1" t="s">
        <v>98</v>
      </c>
      <c r="BH12" s="1" t="s">
        <v>98</v>
      </c>
      <c r="BI12" s="1" t="s">
        <v>98</v>
      </c>
      <c r="BJ12" s="1" t="s">
        <v>98</v>
      </c>
      <c r="BK12" s="1" t="s">
        <v>98</v>
      </c>
      <c r="BL12" s="1" t="s">
        <v>98</v>
      </c>
      <c r="BM12" s="1" t="s">
        <v>98</v>
      </c>
      <c r="BN12" s="1" t="s">
        <v>98</v>
      </c>
      <c r="BO12" s="1" t="s">
        <v>98</v>
      </c>
      <c r="BP12" s="1" t="s">
        <v>98</v>
      </c>
      <c r="BQ12" s="1" t="s">
        <v>98</v>
      </c>
      <c r="BR12" s="1" t="s">
        <v>98</v>
      </c>
      <c r="BS12" s="1" t="s">
        <v>98</v>
      </c>
      <c r="BT12" s="1" t="s">
        <v>98</v>
      </c>
      <c r="BU12" s="1" t="s">
        <v>98</v>
      </c>
      <c r="BV12" s="1" t="s">
        <v>98</v>
      </c>
      <c r="BW12" s="1" t="s">
        <v>98</v>
      </c>
      <c r="BX12" s="1" t="s">
        <v>98</v>
      </c>
      <c r="BY12" s="1" t="s">
        <v>98</v>
      </c>
      <c r="BZ12" s="1" t="s">
        <v>98</v>
      </c>
      <c r="CA12" s="1" t="s">
        <v>98</v>
      </c>
      <c r="CB12" s="1" t="s">
        <v>98</v>
      </c>
      <c r="CC12" s="1" t="s">
        <v>98</v>
      </c>
      <c r="CD12" s="1" t="s">
        <v>98</v>
      </c>
      <c r="CE12" s="1" t="s">
        <v>98</v>
      </c>
    </row>
    <row r="13" spans="1:83" x14ac:dyDescent="0.25">
      <c r="A13" s="1" t="s">
        <v>12</v>
      </c>
      <c r="B13" s="1" t="s">
        <v>99</v>
      </c>
    </row>
    <row r="14" spans="1:83" x14ac:dyDescent="0.25">
      <c r="A14" s="1" t="s">
        <v>12</v>
      </c>
      <c r="B14" s="1" t="s">
        <v>100</v>
      </c>
    </row>
    <row r="15" spans="1:83" x14ac:dyDescent="0.25">
      <c r="A15" s="1" t="s">
        <v>12</v>
      </c>
      <c r="B15" s="1" t="s">
        <v>101</v>
      </c>
    </row>
    <row r="16" spans="1:83" x14ac:dyDescent="0.25">
      <c r="A16" s="1" t="s">
        <v>12</v>
      </c>
      <c r="B16" s="1" t="s">
        <v>102</v>
      </c>
    </row>
    <row r="17" spans="1:83" x14ac:dyDescent="0.25">
      <c r="A17" s="1" t="s">
        <v>12</v>
      </c>
      <c r="B17" s="1" t="s">
        <v>103</v>
      </c>
    </row>
    <row r="18" spans="1:83" x14ac:dyDescent="0.25">
      <c r="A18" s="1" t="s">
        <v>12</v>
      </c>
      <c r="B18" s="1" t="s">
        <v>104</v>
      </c>
    </row>
    <row r="19" spans="1:83" x14ac:dyDescent="0.25">
      <c r="A19" s="1" t="s">
        <v>12</v>
      </c>
      <c r="B19" s="1" t="s">
        <v>105</v>
      </c>
    </row>
    <row r="20" spans="1:83" x14ac:dyDescent="0.25">
      <c r="A20" s="1" t="s">
        <v>12</v>
      </c>
      <c r="B20" s="1" t="s">
        <v>106</v>
      </c>
    </row>
    <row r="21" spans="1:83" x14ac:dyDescent="0.25">
      <c r="A21" s="1">
        <v>1</v>
      </c>
      <c r="B21" s="1" t="s">
        <v>107</v>
      </c>
      <c r="C21" s="1">
        <v>1813.5000078221783</v>
      </c>
      <c r="D21" s="1">
        <v>0</v>
      </c>
      <c r="E21">
        <f>(AN21-AO21*(1000-AP21)/(1000-AQ21))*BG21</f>
        <v>9.4572838469146454</v>
      </c>
      <c r="F21">
        <f>IF(BR21&lt;&gt;0,1/(1/BR21-1/AJ21),0)</f>
        <v>0.14900775158864071</v>
      </c>
      <c r="G21">
        <f>((BU21-BH21/2)*AO21-E21)/(BU21+BH21/2)</f>
        <v>281.12531950395726</v>
      </c>
      <c r="H21" s="1">
        <v>1</v>
      </c>
      <c r="I21" s="1">
        <v>1</v>
      </c>
      <c r="J21" s="1">
        <v>0</v>
      </c>
      <c r="K21" s="1">
        <v>0</v>
      </c>
      <c r="L21" s="1">
        <v>81.076171875</v>
      </c>
      <c r="M21" s="1">
        <v>202.98054504394531</v>
      </c>
      <c r="N21" s="1">
        <v>118.40631103515625</v>
      </c>
      <c r="O21" t="e">
        <f>CA21/K21</f>
        <v>#DIV/0!</v>
      </c>
      <c r="P21">
        <f>CC21/M21</f>
        <v>0.60057171066593107</v>
      </c>
      <c r="Q21">
        <f>(M21-N21)/M21</f>
        <v>0.41666177411474942</v>
      </c>
      <c r="R21" s="1">
        <v>-1</v>
      </c>
      <c r="S21" s="1">
        <v>0.87</v>
      </c>
      <c r="T21" s="1">
        <v>0.92</v>
      </c>
      <c r="U21" s="1">
        <v>9.9263114929199219</v>
      </c>
      <c r="V21">
        <f>(U21*T21+(100-U21)*S21)/100</f>
        <v>0.87496315574645989</v>
      </c>
      <c r="W21">
        <f>(E21-R21)/CB21</f>
        <v>7.956090113349433E-3</v>
      </c>
      <c r="X21">
        <f>(M21-N21)/(M21-L21)</f>
        <v>0.69377522569743244</v>
      </c>
      <c r="Y21">
        <f>(K21-M21)/(K21-L21)</f>
        <v>2.5035783060514079</v>
      </c>
      <c r="Z21">
        <f>(K21-M21)/M21</f>
        <v>-1</v>
      </c>
      <c r="AA21" s="1">
        <v>1502.205810546875</v>
      </c>
      <c r="AB21" s="1">
        <v>0.5</v>
      </c>
      <c r="AC21">
        <f>Q21*AB21*V21*AA21</f>
        <v>273.82485479684016</v>
      </c>
      <c r="AD21">
        <f>BH21*1000</f>
        <v>2.8607821021129922</v>
      </c>
      <c r="AE21">
        <f>(BM21-BS21)</f>
        <v>1.2512258349655221</v>
      </c>
      <c r="AF21">
        <f>(AL21+BL21*D21)</f>
        <v>20.743722915649414</v>
      </c>
      <c r="AG21" s="1">
        <v>1.6000000238418579</v>
      </c>
      <c r="AH21">
        <f>(AG21*BA21+BB21)</f>
        <v>5.1869158421721409</v>
      </c>
      <c r="AI21" s="1">
        <v>1</v>
      </c>
      <c r="AJ21">
        <f>AH21*(AI21+1)*(AI21+1)/(AI21*AI21+1)</f>
        <v>10.373831684344282</v>
      </c>
      <c r="AK21" s="1">
        <v>20.437774658203125</v>
      </c>
      <c r="AL21" s="1">
        <v>20.743722915649414</v>
      </c>
      <c r="AM21" s="1">
        <v>19.944353103637695</v>
      </c>
      <c r="AN21" s="1">
        <v>400.07095336914063</v>
      </c>
      <c r="AO21" s="1">
        <v>394.42721557617188</v>
      </c>
      <c r="AP21" s="1">
        <v>16.748109817504883</v>
      </c>
      <c r="AQ21" s="1">
        <v>18.245506286621094</v>
      </c>
      <c r="AR21" s="1">
        <v>45.903106689453125</v>
      </c>
      <c r="AS21" s="1">
        <v>50.007164001464844</v>
      </c>
      <c r="AT21" s="1">
        <v>300.10336303710938</v>
      </c>
      <c r="AU21" s="1">
        <v>1502.205810546875</v>
      </c>
      <c r="AV21" s="1">
        <v>0.22105041146278381</v>
      </c>
      <c r="AW21" s="1">
        <v>66.080230712890625</v>
      </c>
      <c r="AX21" s="1">
        <v>-15.42933177947998</v>
      </c>
      <c r="AY21" s="1">
        <v>9.6682026982307434E-2</v>
      </c>
      <c r="AZ21" s="1">
        <v>0.25</v>
      </c>
      <c r="BA21" s="1">
        <v>-1.355140209197998</v>
      </c>
      <c r="BB21" s="1">
        <v>7.355140209197998</v>
      </c>
      <c r="BC21" s="1">
        <v>1</v>
      </c>
      <c r="BD21" s="1">
        <v>0</v>
      </c>
      <c r="BE21" s="1">
        <v>0.15999999642372131</v>
      </c>
      <c r="BF21" s="1">
        <v>111115</v>
      </c>
      <c r="BG21">
        <f>AT21*0.000001/(AG21*0.0001)</f>
        <v>1.8756459910326302</v>
      </c>
      <c r="BH21">
        <f>(AQ21-AP21)/(1000-AQ21)*BG21</f>
        <v>2.8607821021129922E-3</v>
      </c>
      <c r="BI21">
        <f>(AL21+273.15)</f>
        <v>293.89372291564939</v>
      </c>
      <c r="BJ21">
        <f>(AK21+273.15)</f>
        <v>293.5877746582031</v>
      </c>
      <c r="BK21">
        <f>(AU21*BC21+AV21*BD21)*BE21</f>
        <v>240.35292431519338</v>
      </c>
      <c r="BL21">
        <f>((BK21+0.00000010773*(BJ21^4-BI21^4))-BH21*44100)/(AH21*51.4+0.00000043092*BI21^3)</f>
        <v>0.39939641314291657</v>
      </c>
      <c r="BM21">
        <f>0.61365*EXP(17.502*AF21/(240.97+AF21))</f>
        <v>2.4568930998589402</v>
      </c>
      <c r="BN21">
        <f>BM21*1000/AW21</f>
        <v>37.180455839111666</v>
      </c>
      <c r="BO21">
        <f>(BN21-AQ21)</f>
        <v>18.934949552490572</v>
      </c>
      <c r="BP21">
        <f>IF(D21,AL21,(AK21+AL21)/2)</f>
        <v>20.59074878692627</v>
      </c>
      <c r="BQ21">
        <f>0.61365*EXP(17.502*BP21/(240.97+BP21))</f>
        <v>2.4338462862837753</v>
      </c>
      <c r="BR21">
        <f>IF(BO21&lt;&gt;0,(1000-(BN21+AQ21)/2)/BO21*BH21,0)</f>
        <v>0.14689774029666156</v>
      </c>
      <c r="BS21">
        <f>AQ21*AW21/1000</f>
        <v>1.2056672648934181</v>
      </c>
      <c r="BT21">
        <f>(BQ21-BS21)</f>
        <v>1.2281790213903572</v>
      </c>
      <c r="BU21">
        <f>1/(1.6/F21+1.37/AJ21)</f>
        <v>9.1998355799519579E-2</v>
      </c>
      <c r="BV21">
        <f>G21*AW21*0.001</f>
        <v>18.576825972056589</v>
      </c>
      <c r="BW21">
        <f>G21/AO21</f>
        <v>0.71274320939870917</v>
      </c>
      <c r="BX21">
        <f>(1-BH21*AW21/BM21/F21)*100</f>
        <v>48.36297554066293</v>
      </c>
      <c r="BY21">
        <f>(AO21-E21/(AJ21/1.35))</f>
        <v>393.19649065390399</v>
      </c>
      <c r="BZ21">
        <f>E21*BX21/100/BY21</f>
        <v>1.1632412756502265E-2</v>
      </c>
      <c r="CA21">
        <f>(K21-J21)</f>
        <v>0</v>
      </c>
      <c r="CB21">
        <f>AU21*V21</f>
        <v>1314.3747365767624</v>
      </c>
      <c r="CC21">
        <f>(M21-L21)</f>
        <v>121.90437316894531</v>
      </c>
      <c r="CD21">
        <f>(M21-N21)/(M21-J21)</f>
        <v>0.41666177411474942</v>
      </c>
      <c r="CE21" t="e">
        <f>(K21-M21)/(K21-J21)</f>
        <v>#DIV/0!</v>
      </c>
    </row>
    <row r="22" spans="1:83" x14ac:dyDescent="0.25">
      <c r="A22" s="1" t="s">
        <v>12</v>
      </c>
      <c r="B22" s="1" t="s">
        <v>108</v>
      </c>
    </row>
    <row r="23" spans="1:83" x14ac:dyDescent="0.25">
      <c r="A23" s="1" t="s">
        <v>12</v>
      </c>
      <c r="B23" s="1" t="s">
        <v>109</v>
      </c>
    </row>
    <row r="24" spans="1:83" x14ac:dyDescent="0.25">
      <c r="A24" s="1" t="s">
        <v>12</v>
      </c>
      <c r="B24" s="1" t="s">
        <v>110</v>
      </c>
    </row>
    <row r="25" spans="1:83" x14ac:dyDescent="0.25">
      <c r="A25" s="1" t="s">
        <v>12</v>
      </c>
      <c r="B25" s="1" t="s">
        <v>111</v>
      </c>
    </row>
    <row r="26" spans="1:83" x14ac:dyDescent="0.25">
      <c r="A26" s="1" t="s">
        <v>12</v>
      </c>
      <c r="B26" s="1" t="s">
        <v>112</v>
      </c>
    </row>
    <row r="27" spans="1:83" x14ac:dyDescent="0.25">
      <c r="A27" s="1" t="s">
        <v>12</v>
      </c>
      <c r="B27" s="1" t="s">
        <v>113</v>
      </c>
    </row>
    <row r="28" spans="1:83" x14ac:dyDescent="0.25">
      <c r="A28" s="1" t="s">
        <v>12</v>
      </c>
      <c r="B28" s="1" t="s">
        <v>114</v>
      </c>
    </row>
    <row r="29" spans="1:83" x14ac:dyDescent="0.25">
      <c r="A29" s="1">
        <v>2</v>
      </c>
      <c r="B29" s="1" t="s">
        <v>115</v>
      </c>
      <c r="C29" s="1">
        <v>2036.5000116815791</v>
      </c>
      <c r="D29" s="1">
        <v>0</v>
      </c>
      <c r="E29">
        <f>(AN29-AO29*(1000-AP29)/(1000-AQ29))*BG29</f>
        <v>6.7697497270959115</v>
      </c>
      <c r="F29">
        <f>IF(BR29&lt;&gt;0,1/(1/BR29-1/AJ29),0)</f>
        <v>0.12376261376263753</v>
      </c>
      <c r="G29">
        <f>((BU29-BH29/2)*AO29-E29)/(BU29+BH29/2)</f>
        <v>199.18125749683378</v>
      </c>
      <c r="H29" s="1">
        <v>2</v>
      </c>
      <c r="I29" s="1">
        <v>2</v>
      </c>
      <c r="J29" s="1">
        <v>0</v>
      </c>
      <c r="K29" s="1">
        <v>0</v>
      </c>
      <c r="L29" s="1">
        <v>77.5263671875</v>
      </c>
      <c r="M29" s="1">
        <v>170.22021484375</v>
      </c>
      <c r="N29" s="1">
        <v>104.42502593994141</v>
      </c>
      <c r="O29" t="e">
        <f>CA29/K29</f>
        <v>#DIV/0!</v>
      </c>
      <c r="P29">
        <f>CC29/M29</f>
        <v>0.54455252416016708</v>
      </c>
      <c r="Q29">
        <f>(M29-N29)/M29</f>
        <v>0.38652981941189463</v>
      </c>
      <c r="R29" s="1">
        <v>-1</v>
      </c>
      <c r="S29" s="1">
        <v>0.87</v>
      </c>
      <c r="T29" s="1">
        <v>0.92</v>
      </c>
      <c r="U29" s="1">
        <v>9.9263114929199219</v>
      </c>
      <c r="V29">
        <f>(U29*T29+(100-U29)*S29)/100</f>
        <v>0.87496315574645989</v>
      </c>
      <c r="W29">
        <f>(E29-R29)/CB29</f>
        <v>5.9169970508561607E-3</v>
      </c>
      <c r="X29">
        <f>(M29-N29)/(M29-L29)</f>
        <v>0.70981182211581517</v>
      </c>
      <c r="Y29">
        <f>(K29-M29)/(K29-L29)</f>
        <v>2.1956428634411176</v>
      </c>
      <c r="Z29">
        <f>(K29-M29)/M29</f>
        <v>-1</v>
      </c>
      <c r="AA29" s="1">
        <v>1500.776123046875</v>
      </c>
      <c r="AB29" s="1">
        <v>0.5</v>
      </c>
      <c r="AC29">
        <f>Q29*AB29*V29*AA29</f>
        <v>253.78075509226815</v>
      </c>
      <c r="AD29">
        <f>BH29*1000</f>
        <v>2.4881565660911167</v>
      </c>
      <c r="AE29">
        <f>(BM29-BS29)</f>
        <v>1.3065134386220496</v>
      </c>
      <c r="AF29">
        <f>(AL29+BL29*D29)</f>
        <v>21.111717224121094</v>
      </c>
      <c r="AG29" s="1">
        <v>1.6000000238418579</v>
      </c>
      <c r="AH29">
        <f>(AG29*BA29+BB29)</f>
        <v>5.1869158421721409</v>
      </c>
      <c r="AI29" s="1">
        <v>1</v>
      </c>
      <c r="AJ29">
        <f>AH29*(AI29+1)*(AI29+1)/(AI29*AI29+1)</f>
        <v>10.373831684344282</v>
      </c>
      <c r="AK29" s="1">
        <v>20.511817932128906</v>
      </c>
      <c r="AL29" s="1">
        <v>21.111717224121094</v>
      </c>
      <c r="AM29" s="1">
        <v>19.939411163330078</v>
      </c>
      <c r="AN29" s="1">
        <v>299.63616943359375</v>
      </c>
      <c r="AO29" s="1">
        <v>295.63406372070313</v>
      </c>
      <c r="AP29" s="1">
        <v>16.957069396972656</v>
      </c>
      <c r="AQ29" s="1">
        <v>18.259614944458008</v>
      </c>
      <c r="AR29" s="1">
        <v>46.264213562011719</v>
      </c>
      <c r="AS29" s="1">
        <v>49.817970275878906</v>
      </c>
      <c r="AT29" s="1">
        <v>300.05538940429688</v>
      </c>
      <c r="AU29" s="1">
        <v>1500.776123046875</v>
      </c>
      <c r="AV29" s="1">
        <v>0.12046647071838379</v>
      </c>
      <c r="AW29" s="1">
        <v>66.08056640625</v>
      </c>
      <c r="AX29" s="1">
        <v>-12.373739242553711</v>
      </c>
      <c r="AY29" s="1">
        <v>9.568362683057785E-2</v>
      </c>
      <c r="AZ29" s="1">
        <v>0.5</v>
      </c>
      <c r="BA29" s="1">
        <v>-1.355140209197998</v>
      </c>
      <c r="BB29" s="1">
        <v>7.355140209197998</v>
      </c>
      <c r="BC29" s="1">
        <v>1</v>
      </c>
      <c r="BD29" s="1">
        <v>0</v>
      </c>
      <c r="BE29" s="1">
        <v>0.15999999642372131</v>
      </c>
      <c r="BF29" s="1">
        <v>111115</v>
      </c>
      <c r="BG29">
        <f>AT29*0.000001/(AG29*0.0001)</f>
        <v>1.8753461558320199</v>
      </c>
      <c r="BH29">
        <f>(AQ29-AP29)/(1000-AQ29)*BG29</f>
        <v>2.4881565660911167E-3</v>
      </c>
      <c r="BI29">
        <f>(AL29+273.15)</f>
        <v>294.26171722412107</v>
      </c>
      <c r="BJ29">
        <f>(AK29+273.15)</f>
        <v>293.66181793212888</v>
      </c>
      <c r="BK29">
        <f>(AU29*BC29+AV29*BD29)*BE29</f>
        <v>240.12417432030634</v>
      </c>
      <c r="BL29">
        <f>((BK29+0.00000010773*(BJ29^4-BI29^4))-BH29*44100)/(AH29*51.4+0.00000043092*BI29^3)</f>
        <v>0.44609291943697138</v>
      </c>
      <c r="BM29">
        <f>0.61365*EXP(17.502*AF29/(240.97+AF29))</f>
        <v>2.5131191365118619</v>
      </c>
      <c r="BN29">
        <f>BM29*1000/AW29</f>
        <v>38.031137945484794</v>
      </c>
      <c r="BO29">
        <f>(BN29-AQ29)</f>
        <v>19.771523001026786</v>
      </c>
      <c r="BP29">
        <f>IF(D29,AL29,(AK29+AL29)/2)</f>
        <v>20.811767578125</v>
      </c>
      <c r="BQ29">
        <f>0.61365*EXP(17.502*BP29/(240.97+BP29))</f>
        <v>2.467205861309929</v>
      </c>
      <c r="BR29">
        <f>IF(BO29&lt;&gt;0,(1000-(BN29+AQ29)/2)/BO29*BH29,0)</f>
        <v>0.12230349997614627</v>
      </c>
      <c r="BS29">
        <f>AQ29*AW29/1000</f>
        <v>1.2066056978898123</v>
      </c>
      <c r="BT29">
        <f>(BQ29-BS29)</f>
        <v>1.2606001634201167</v>
      </c>
      <c r="BU29">
        <f>1/(1.6/F29+1.37/AJ29)</f>
        <v>7.6569454134898934E-2</v>
      </c>
      <c r="BV29">
        <f>G29*AW29*0.001</f>
        <v>13.162010312899906</v>
      </c>
      <c r="BW29">
        <f>G29/AO29</f>
        <v>0.67374258226551309</v>
      </c>
      <c r="BX29">
        <f>(1-BH29*AW29/BM29/F29)*100</f>
        <v>47.13735229620594</v>
      </c>
      <c r="BY29">
        <f>(AO29-E29/(AJ29/1.35))</f>
        <v>294.7530814173781</v>
      </c>
      <c r="BZ29">
        <f>E29*BX29/100/BY29</f>
        <v>1.0826284709519239E-2</v>
      </c>
      <c r="CA29">
        <f>(K29-J29)</f>
        <v>0</v>
      </c>
      <c r="CB29">
        <f>AU29*V29</f>
        <v>1313.1238126900312</v>
      </c>
      <c r="CC29">
        <f>(M29-L29)</f>
        <v>92.69384765625</v>
      </c>
      <c r="CD29">
        <f>(M29-N29)/(M29-J29)</f>
        <v>0.38652981941189463</v>
      </c>
      <c r="CE29" t="e">
        <f>(K29-M29)/(K29-J29)</f>
        <v>#DIV/0!</v>
      </c>
    </row>
    <row r="30" spans="1:83" x14ac:dyDescent="0.25">
      <c r="A30" s="1" t="s">
        <v>12</v>
      </c>
      <c r="B30" s="1" t="s">
        <v>116</v>
      </c>
    </row>
    <row r="31" spans="1:83" x14ac:dyDescent="0.25">
      <c r="A31" s="1" t="s">
        <v>12</v>
      </c>
      <c r="B31" s="1" t="s">
        <v>117</v>
      </c>
    </row>
    <row r="32" spans="1:83" x14ac:dyDescent="0.25">
      <c r="A32" s="1" t="s">
        <v>12</v>
      </c>
      <c r="B32" s="1" t="s">
        <v>118</v>
      </c>
    </row>
    <row r="33" spans="1:83" x14ac:dyDescent="0.25">
      <c r="A33" s="1" t="s">
        <v>12</v>
      </c>
      <c r="B33" s="1" t="s">
        <v>119</v>
      </c>
    </row>
    <row r="34" spans="1:83" x14ac:dyDescent="0.25">
      <c r="A34" s="1" t="s">
        <v>12</v>
      </c>
      <c r="B34" s="1" t="s">
        <v>120</v>
      </c>
    </row>
    <row r="35" spans="1:83" x14ac:dyDescent="0.25">
      <c r="A35" s="1" t="s">
        <v>12</v>
      </c>
      <c r="B35" s="1" t="s">
        <v>121</v>
      </c>
    </row>
    <row r="36" spans="1:83" x14ac:dyDescent="0.25">
      <c r="A36" s="1" t="s">
        <v>12</v>
      </c>
      <c r="B36" s="1" t="s">
        <v>122</v>
      </c>
    </row>
    <row r="37" spans="1:83" x14ac:dyDescent="0.25">
      <c r="A37" s="1">
        <v>3</v>
      </c>
      <c r="B37" s="1" t="s">
        <v>123</v>
      </c>
      <c r="C37" s="1">
        <v>2245.5000113369897</v>
      </c>
      <c r="D37" s="1">
        <v>0</v>
      </c>
      <c r="E37">
        <f>(AN37-AO37*(1000-AP37)/(1000-AQ37))*BG37</f>
        <v>4.1319397068069943</v>
      </c>
      <c r="F37">
        <f>IF(BR37&lt;&gt;0,1/(1/BR37-1/AJ37),0)</f>
        <v>0.12363723387229225</v>
      </c>
      <c r="G37">
        <f>((BU37-BH37/2)*AO37-E37)/(BU37+BH37/2)</f>
        <v>137.98468249152188</v>
      </c>
      <c r="H37" s="1">
        <v>3</v>
      </c>
      <c r="I37" s="1">
        <v>3</v>
      </c>
      <c r="J37" s="1">
        <v>0</v>
      </c>
      <c r="K37" s="1">
        <v>0</v>
      </c>
      <c r="L37" s="1">
        <v>74.689697265625</v>
      </c>
      <c r="M37" s="1">
        <v>146.49533081054688</v>
      </c>
      <c r="N37" s="1">
        <v>97.812583923339844</v>
      </c>
      <c r="O37" t="e">
        <f>CA37/K37</f>
        <v>#DIV/0!</v>
      </c>
      <c r="P37">
        <f>CC37/M37</f>
        <v>0.4901564653810267</v>
      </c>
      <c r="Q37">
        <f>(M37-N37)/M37</f>
        <v>0.33231603094685208</v>
      </c>
      <c r="R37" s="1">
        <v>-1</v>
      </c>
      <c r="S37" s="1">
        <v>0.87</v>
      </c>
      <c r="T37" s="1">
        <v>0.92</v>
      </c>
      <c r="U37" s="1">
        <v>9.9263114929199219</v>
      </c>
      <c r="V37">
        <f>(U37*T37+(100-U37)*S37)/100</f>
        <v>0.87496315574645989</v>
      </c>
      <c r="W37">
        <f>(E37-R37)/CB37</f>
        <v>3.9135472176351181E-3</v>
      </c>
      <c r="X37">
        <f>(M37-N37)/(M37-L37)</f>
        <v>0.67797949107643374</v>
      </c>
      <c r="Y37">
        <f>(K37-M37)/(K37-L37)</f>
        <v>1.9613860568955541</v>
      </c>
      <c r="Z37">
        <f>(K37-M37)/M37</f>
        <v>-1</v>
      </c>
      <c r="AA37" s="1">
        <v>1498.722412109375</v>
      </c>
      <c r="AB37" s="1">
        <v>0.5</v>
      </c>
      <c r="AC37">
        <f>Q37*AB37*V37*AA37</f>
        <v>217.88747389321247</v>
      </c>
      <c r="AD37">
        <f>BH37*1000</f>
        <v>2.6221243096014746</v>
      </c>
      <c r="AE37">
        <f>(BM37-BS37)</f>
        <v>1.3778755836269803</v>
      </c>
      <c r="AF37">
        <f>(AL37+BL37*D37)</f>
        <v>21.403057098388672</v>
      </c>
      <c r="AG37" s="1">
        <v>1.6000000238418579</v>
      </c>
      <c r="AH37">
        <f>(AG37*BA37+BB37)</f>
        <v>5.1869158421721409</v>
      </c>
      <c r="AI37" s="1">
        <v>1</v>
      </c>
      <c r="AJ37">
        <f>AH37*(AI37+1)*(AI37+1)/(AI37*AI37+1)</f>
        <v>10.373831684344282</v>
      </c>
      <c r="AK37" s="1">
        <v>20.567663192749023</v>
      </c>
      <c r="AL37" s="1">
        <v>21.403057098388672</v>
      </c>
      <c r="AM37" s="1">
        <v>19.934707641601563</v>
      </c>
      <c r="AN37" s="1">
        <v>200.23651123046875</v>
      </c>
      <c r="AO37" s="1">
        <v>197.75665283203125</v>
      </c>
      <c r="AP37" s="1">
        <v>16.49407958984375</v>
      </c>
      <c r="AQ37" s="1">
        <v>17.867338180541992</v>
      </c>
      <c r="AR37" s="1">
        <v>44.841373443603516</v>
      </c>
      <c r="AS37" s="1">
        <v>48.574760437011719</v>
      </c>
      <c r="AT37" s="1">
        <v>300.04824829101563</v>
      </c>
      <c r="AU37" s="1">
        <v>1498.722412109375</v>
      </c>
      <c r="AV37" s="1">
        <v>5.3801950067281723E-2</v>
      </c>
      <c r="AW37" s="1">
        <v>66.073272705078125</v>
      </c>
      <c r="AX37" s="1">
        <v>-9.5018768310546875</v>
      </c>
      <c r="AY37" s="1">
        <v>8.9877374470233917E-2</v>
      </c>
      <c r="AZ37" s="1">
        <v>0.5</v>
      </c>
      <c r="BA37" s="1">
        <v>-1.355140209197998</v>
      </c>
      <c r="BB37" s="1">
        <v>7.355140209197998</v>
      </c>
      <c r="BC37" s="1">
        <v>1</v>
      </c>
      <c r="BD37" s="1">
        <v>0</v>
      </c>
      <c r="BE37" s="1">
        <v>0.15999999642372131</v>
      </c>
      <c r="BF37" s="1">
        <v>111115</v>
      </c>
      <c r="BG37">
        <f>AT37*0.000001/(AG37*0.0001)</f>
        <v>1.8753015238746771</v>
      </c>
      <c r="BH37">
        <f>(AQ37-AP37)/(1000-AQ37)*BG37</f>
        <v>2.6221243096014746E-3</v>
      </c>
      <c r="BI37">
        <f>(AL37+273.15)</f>
        <v>294.55305709838865</v>
      </c>
      <c r="BJ37">
        <f>(AK37+273.15)</f>
        <v>293.717663192749</v>
      </c>
      <c r="BK37">
        <f>(AU37*BC37+AV37*BD37)*BE37</f>
        <v>239.79558057765098</v>
      </c>
      <c r="BL37">
        <f>((BK37+0.00000010773*(BJ37^4-BI37^4))-BH37*44100)/(AH37*51.4+0.00000043092*BI37^3)</f>
        <v>0.41423224370248374</v>
      </c>
      <c r="BM37">
        <f>0.61365*EXP(17.502*AF37/(240.97+AF37))</f>
        <v>2.5584290917437857</v>
      </c>
      <c r="BN37">
        <f>BM37*1000/AW37</f>
        <v>38.721089284671606</v>
      </c>
      <c r="BO37">
        <f>(BN37-AQ37)</f>
        <v>20.853751104129614</v>
      </c>
      <c r="BP37">
        <f>IF(D37,AL37,(AK37+AL37)/2)</f>
        <v>20.985360145568848</v>
      </c>
      <c r="BQ37">
        <f>0.61365*EXP(17.502*BP37/(240.97+BP37))</f>
        <v>2.4936872556100238</v>
      </c>
      <c r="BR37">
        <f>IF(BO37&lt;&gt;0,(1000-(BN37+AQ37)/2)/BO37*BH37,0)</f>
        <v>0.12218105755791751</v>
      </c>
      <c r="BS37">
        <f>AQ37*AW37/1000</f>
        <v>1.1805535081168055</v>
      </c>
      <c r="BT37">
        <f>(BQ37-BS37)</f>
        <v>1.3131337474932183</v>
      </c>
      <c r="BU37">
        <f>1/(1.6/F37+1.37/AJ37)</f>
        <v>7.6492667705372622E-2</v>
      </c>
      <c r="BV37">
        <f>G37*AW37*0.001</f>
        <v>9.1170995553859449</v>
      </c>
      <c r="BW37">
        <f>G37/AO37</f>
        <v>0.69774988864077336</v>
      </c>
      <c r="BX37">
        <f>(1-BH37*AW37/BM37/F37)*100</f>
        <v>45.228273530955853</v>
      </c>
      <c r="BY37">
        <f>(AO37-E37/(AJ37/1.35))</f>
        <v>197.21894229518037</v>
      </c>
      <c r="BZ37">
        <f>E37*BX37/100/BY37</f>
        <v>9.475788537247988E-3</v>
      </c>
      <c r="CA37">
        <f>(K37-J37)</f>
        <v>0</v>
      </c>
      <c r="CB37">
        <f>AU37*V37</f>
        <v>1311.3268912871652</v>
      </c>
      <c r="CC37">
        <f>(M37-L37)</f>
        <v>71.805633544921875</v>
      </c>
      <c r="CD37">
        <f>(M37-N37)/(M37-J37)</f>
        <v>0.33231603094685208</v>
      </c>
      <c r="CE37" t="e">
        <f>(K37-M37)/(K37-J37)</f>
        <v>#DIV/0!</v>
      </c>
    </row>
    <row r="38" spans="1:83" x14ac:dyDescent="0.25">
      <c r="A38" s="1" t="s">
        <v>12</v>
      </c>
      <c r="B38" s="1" t="s">
        <v>124</v>
      </c>
    </row>
    <row r="39" spans="1:83" x14ac:dyDescent="0.25">
      <c r="A39" s="1" t="s">
        <v>12</v>
      </c>
      <c r="B39" s="1" t="s">
        <v>125</v>
      </c>
    </row>
    <row r="40" spans="1:83" x14ac:dyDescent="0.25">
      <c r="A40" s="1" t="s">
        <v>12</v>
      </c>
      <c r="B40" s="1" t="s">
        <v>126</v>
      </c>
    </row>
    <row r="41" spans="1:83" x14ac:dyDescent="0.25">
      <c r="A41" s="1" t="s">
        <v>12</v>
      </c>
      <c r="B41" s="1" t="s">
        <v>127</v>
      </c>
    </row>
    <row r="42" spans="1:83" x14ac:dyDescent="0.25">
      <c r="A42" s="1" t="s">
        <v>12</v>
      </c>
      <c r="B42" s="1" t="s">
        <v>128</v>
      </c>
    </row>
    <row r="43" spans="1:83" x14ac:dyDescent="0.25">
      <c r="A43" s="1" t="s">
        <v>12</v>
      </c>
      <c r="B43" s="1" t="s">
        <v>129</v>
      </c>
    </row>
    <row r="44" spans="1:83" x14ac:dyDescent="0.25">
      <c r="A44" s="1" t="s">
        <v>12</v>
      </c>
      <c r="B44" s="1" t="s">
        <v>130</v>
      </c>
    </row>
    <row r="45" spans="1:83" x14ac:dyDescent="0.25">
      <c r="A45" s="1">
        <v>4</v>
      </c>
      <c r="B45" s="1" t="s">
        <v>131</v>
      </c>
      <c r="C45" s="1">
        <v>2441.0000107511878</v>
      </c>
      <c r="D45" s="1">
        <v>0</v>
      </c>
      <c r="E45">
        <f>(AN45-AO45*(1000-AP45)/(1000-AQ45))*BG45</f>
        <v>1.3014197119992146</v>
      </c>
      <c r="F45">
        <f>IF(BR45&lt;&gt;0,1/(1/BR45-1/AJ45),0)</f>
        <v>0.13385117242823497</v>
      </c>
      <c r="G45">
        <f>((BU45-BH45/2)*AO45-E45)/(BU45+BH45/2)</f>
        <v>80.118468338702357</v>
      </c>
      <c r="H45" s="1">
        <v>4</v>
      </c>
      <c r="I45" s="1">
        <v>4</v>
      </c>
      <c r="J45" s="1">
        <v>0</v>
      </c>
      <c r="K45" s="1">
        <v>0</v>
      </c>
      <c r="L45" s="1">
        <v>73.89501953125</v>
      </c>
      <c r="M45" s="1">
        <v>132.46205139160156</v>
      </c>
      <c r="N45" s="1">
        <v>95.0982666015625</v>
      </c>
      <c r="O45" t="e">
        <f>CA45/K45</f>
        <v>#DIV/0!</v>
      </c>
      <c r="P45">
        <f>CC45/M45</f>
        <v>0.4421419662844272</v>
      </c>
      <c r="Q45">
        <f>(M45-N45)/M45</f>
        <v>0.28207161520984886</v>
      </c>
      <c r="R45" s="1">
        <v>-1</v>
      </c>
      <c r="S45" s="1">
        <v>0.87</v>
      </c>
      <c r="T45" s="1">
        <v>0.92</v>
      </c>
      <c r="U45" s="1">
        <v>9.9263114929199219</v>
      </c>
      <c r="V45">
        <f>(U45*T45+(100-U45)*S45)/100</f>
        <v>0.87496315574645989</v>
      </c>
      <c r="W45">
        <f>(E45-R45)/CB45</f>
        <v>1.7545961152517721E-3</v>
      </c>
      <c r="X45">
        <f>(M45-N45)/(M45-L45)</f>
        <v>0.63796616634303815</v>
      </c>
      <c r="Y45">
        <f>(K45-M45)/(K45-L45)</f>
        <v>1.7925707609507258</v>
      </c>
      <c r="Z45">
        <f>(K45-M45)/M45</f>
        <v>-1</v>
      </c>
      <c r="AA45" s="1">
        <v>1499.0941162109375</v>
      </c>
      <c r="AB45" s="1">
        <v>0.5</v>
      </c>
      <c r="AC45">
        <f>Q45*AB45*V45*AA45</f>
        <v>184.98991585486698</v>
      </c>
      <c r="AD45">
        <f>BH45*1000</f>
        <v>2.8629009844849911</v>
      </c>
      <c r="AE45">
        <f>(BM45-BS45)</f>
        <v>1.3913093654790258</v>
      </c>
      <c r="AF45">
        <f>(AL45+BL45*D45)</f>
        <v>21.40118408203125</v>
      </c>
      <c r="AG45" s="1">
        <v>1.6000000238418579</v>
      </c>
      <c r="AH45">
        <f>(AG45*BA45+BB45)</f>
        <v>5.1869158421721409</v>
      </c>
      <c r="AI45" s="1">
        <v>1</v>
      </c>
      <c r="AJ45">
        <f>AH45*(AI45+1)*(AI45+1)/(AI45*AI45+1)</f>
        <v>10.373831684344282</v>
      </c>
      <c r="AK45" s="1">
        <v>20.557235717773438</v>
      </c>
      <c r="AL45" s="1">
        <v>21.40118408203125</v>
      </c>
      <c r="AM45" s="1">
        <v>19.935619354248047</v>
      </c>
      <c r="AN45" s="1">
        <v>99.789543151855469</v>
      </c>
      <c r="AO45" s="1">
        <v>98.944747924804688</v>
      </c>
      <c r="AP45" s="1">
        <v>16.157798767089844</v>
      </c>
      <c r="AQ45" s="1">
        <v>17.657058715820313</v>
      </c>
      <c r="AR45" s="1">
        <v>43.961669921875</v>
      </c>
      <c r="AS45" s="1">
        <v>48.040813446044922</v>
      </c>
      <c r="AT45" s="1">
        <v>300.13214111328125</v>
      </c>
      <c r="AU45" s="1">
        <v>1499.0941162109375</v>
      </c>
      <c r="AV45" s="1">
        <v>5.3801003843545914E-2</v>
      </c>
      <c r="AW45" s="1">
        <v>66.08270263671875</v>
      </c>
      <c r="AX45" s="1">
        <v>-7.359830379486084</v>
      </c>
      <c r="AY45" s="1">
        <v>7.1599826216697693E-2</v>
      </c>
      <c r="AZ45" s="1">
        <v>0.5</v>
      </c>
      <c r="BA45" s="1">
        <v>-1.355140209197998</v>
      </c>
      <c r="BB45" s="1">
        <v>7.355140209197998</v>
      </c>
      <c r="BC45" s="1">
        <v>1</v>
      </c>
      <c r="BD45" s="1">
        <v>0</v>
      </c>
      <c r="BE45" s="1">
        <v>0.15999999642372131</v>
      </c>
      <c r="BF45" s="1">
        <v>111115</v>
      </c>
      <c r="BG45">
        <f>AT45*0.000001/(AG45*0.0001)</f>
        <v>1.8758258540060244</v>
      </c>
      <c r="BH45">
        <f>(AQ45-AP45)/(1000-AQ45)*BG45</f>
        <v>2.8629009844849912E-3</v>
      </c>
      <c r="BI45">
        <f>(AL45+273.15)</f>
        <v>294.55118408203123</v>
      </c>
      <c r="BJ45">
        <f>(AK45+273.15)</f>
        <v>293.70723571777341</v>
      </c>
      <c r="BK45">
        <f>(AU45*BC45+AV45*BD45)*BE45</f>
        <v>239.85505323257166</v>
      </c>
      <c r="BL45">
        <f>((BK45+0.00000010773*(BJ45^4-BI45^4))-BH45*44100)/(AH45*51.4+0.00000043092*BI45^3)</f>
        <v>0.37586351826719955</v>
      </c>
      <c r="BM45">
        <f>0.61365*EXP(17.502*AF45/(240.97+AF45))</f>
        <v>2.5581355260356626</v>
      </c>
      <c r="BN45">
        <f>BM45*1000/AW45</f>
        <v>38.71112142762513</v>
      </c>
      <c r="BO45">
        <f>(BN45-AQ45)</f>
        <v>21.054062711804818</v>
      </c>
      <c r="BP45">
        <f>IF(D45,AL45,(AK45+AL45)/2)</f>
        <v>20.979209899902344</v>
      </c>
      <c r="BQ45">
        <f>0.61365*EXP(17.502*BP45/(240.97+BP45))</f>
        <v>2.4927448049044516</v>
      </c>
      <c r="BR45">
        <f>IF(BO45&lt;&gt;0,(1000-(BN45+AQ45)/2)/BO45*BH45,0)</f>
        <v>0.13214612131424314</v>
      </c>
      <c r="BS45">
        <f>AQ45*AW45/1000</f>
        <v>1.1668261605566368</v>
      </c>
      <c r="BT45">
        <f>(BQ45-BS45)</f>
        <v>1.3259186443478148</v>
      </c>
      <c r="BU45">
        <f>1/(1.6/F45+1.37/AJ45)</f>
        <v>8.2742840078295063E-2</v>
      </c>
      <c r="BV45">
        <f>G45*AW45*0.001</f>
        <v>5.2944449189358336</v>
      </c>
      <c r="BW45">
        <f>G45/AO45</f>
        <v>0.80972936936066797</v>
      </c>
      <c r="BX45">
        <f>(1-BH45*AW45/BM45/F45)*100</f>
        <v>44.747950064396036</v>
      </c>
      <c r="BY45">
        <f>(AO45-E45/(AJ45/1.35))</f>
        <v>98.77538749322467</v>
      </c>
      <c r="BZ45">
        <f>E45*BX45/100/BY45</f>
        <v>5.8957869731825771E-3</v>
      </c>
      <c r="CA45">
        <f>(K45-J45)</f>
        <v>0</v>
      </c>
      <c r="CB45">
        <f>AU45*V45</f>
        <v>1311.652118680872</v>
      </c>
      <c r="CC45">
        <f>(M45-L45)</f>
        <v>58.567031860351563</v>
      </c>
      <c r="CD45">
        <f>(M45-N45)/(M45-J45)</f>
        <v>0.28207161520984886</v>
      </c>
      <c r="CE45" t="e">
        <f>(K45-M45)/(K45-J45)</f>
        <v>#DIV/0!</v>
      </c>
    </row>
    <row r="46" spans="1:83" x14ac:dyDescent="0.25">
      <c r="A46" s="1" t="s">
        <v>12</v>
      </c>
      <c r="B46" s="1" t="s">
        <v>132</v>
      </c>
    </row>
    <row r="47" spans="1:83" x14ac:dyDescent="0.25">
      <c r="A47" s="1" t="s">
        <v>12</v>
      </c>
      <c r="B47" s="1" t="s">
        <v>133</v>
      </c>
    </row>
    <row r="48" spans="1:83" x14ac:dyDescent="0.25">
      <c r="A48" s="1" t="s">
        <v>12</v>
      </c>
      <c r="B48" s="1" t="s">
        <v>134</v>
      </c>
    </row>
    <row r="49" spans="1:83" x14ac:dyDescent="0.25">
      <c r="A49" s="1" t="s">
        <v>12</v>
      </c>
      <c r="B49" s="1" t="s">
        <v>135</v>
      </c>
    </row>
    <row r="50" spans="1:83" x14ac:dyDescent="0.25">
      <c r="A50" s="1" t="s">
        <v>12</v>
      </c>
      <c r="B50" s="1" t="s">
        <v>136</v>
      </c>
    </row>
    <row r="51" spans="1:83" x14ac:dyDescent="0.25">
      <c r="A51" s="1" t="s">
        <v>12</v>
      </c>
      <c r="B51" s="1" t="s">
        <v>137</v>
      </c>
    </row>
    <row r="52" spans="1:83" x14ac:dyDescent="0.25">
      <c r="A52" s="1" t="s">
        <v>12</v>
      </c>
      <c r="B52" s="1" t="s">
        <v>138</v>
      </c>
    </row>
    <row r="53" spans="1:83" x14ac:dyDescent="0.25">
      <c r="A53" s="1">
        <v>5</v>
      </c>
      <c r="B53" s="1" t="s">
        <v>139</v>
      </c>
      <c r="C53" s="1">
        <v>2646.5000103032216</v>
      </c>
      <c r="D53" s="1">
        <v>0</v>
      </c>
      <c r="E53">
        <f>(AN53-AO53*(1000-AP53)/(1000-AQ53))*BG53</f>
        <v>-0.69230642467167036</v>
      </c>
      <c r="F53">
        <f>IF(BR53&lt;&gt;0,1/(1/BR53-1/AJ53),0)</f>
        <v>0.11808574676827233</v>
      </c>
      <c r="G53">
        <f>((BU53-BH53/2)*AO53-E53)/(BU53+BH53/2)</f>
        <v>68.780138158983334</v>
      </c>
      <c r="H53" s="1">
        <v>5</v>
      </c>
      <c r="I53" s="1">
        <v>5</v>
      </c>
      <c r="J53" s="1">
        <v>0</v>
      </c>
      <c r="K53" s="1">
        <v>0</v>
      </c>
      <c r="L53" s="1">
        <v>73.619140625</v>
      </c>
      <c r="M53" s="1">
        <v>126.87416076660156</v>
      </c>
      <c r="N53" s="1">
        <v>94.647567749023438</v>
      </c>
      <c r="O53" t="e">
        <f>CA53/K53</f>
        <v>#DIV/0!</v>
      </c>
      <c r="P53">
        <f>CC53/M53</f>
        <v>0.41974677759303414</v>
      </c>
      <c r="Q53">
        <f>(M53-N53)/M53</f>
        <v>0.25400438373627826</v>
      </c>
      <c r="R53" s="1">
        <v>-1</v>
      </c>
      <c r="S53" s="1">
        <v>0.87</v>
      </c>
      <c r="T53" s="1">
        <v>0.92</v>
      </c>
      <c r="U53" s="1">
        <v>9.9263114929199219</v>
      </c>
      <c r="V53">
        <f>(U53*T53+(100-U53)*S53)/100</f>
        <v>0.87496315574645989</v>
      </c>
      <c r="W53">
        <f>(E53-R53)/CB53</f>
        <v>2.3462085163363603E-4</v>
      </c>
      <c r="X53">
        <f>(M53-N53)/(M53-L53)</f>
        <v>0.60513718578811448</v>
      </c>
      <c r="Y53">
        <f>(K53-M53)/(K53-L53)</f>
        <v>1.7233855175364126</v>
      </c>
      <c r="Z53">
        <f>(K53-M53)/M53</f>
        <v>-1</v>
      </c>
      <c r="AA53" s="1">
        <v>1498.8634033203125</v>
      </c>
      <c r="AB53" s="1">
        <v>0.5</v>
      </c>
      <c r="AC53">
        <f>Q53*AB53*V53*AA53</f>
        <v>166.55705670808297</v>
      </c>
      <c r="AD53">
        <f>BH53*1000</f>
        <v>2.5300540822296052</v>
      </c>
      <c r="AE53">
        <f>(BM53-BS53)</f>
        <v>1.3913229545975838</v>
      </c>
      <c r="AF53">
        <f>(AL53+BL53*D53)</f>
        <v>21.530939102172852</v>
      </c>
      <c r="AG53" s="1">
        <v>1.6000000238418579</v>
      </c>
      <c r="AH53">
        <f>(AG53*BA53+BB53)</f>
        <v>5.1869158421721409</v>
      </c>
      <c r="AI53" s="1">
        <v>1</v>
      </c>
      <c r="AJ53">
        <f>AH53*(AI53+1)*(AI53+1)/(AI53*AI53+1)</f>
        <v>10.373831684344282</v>
      </c>
      <c r="AK53" s="1">
        <v>20.627735137939453</v>
      </c>
      <c r="AL53" s="1">
        <v>21.530939102172852</v>
      </c>
      <c r="AM53" s="1">
        <v>19.935405731201172</v>
      </c>
      <c r="AN53" s="1">
        <v>61.278163909912109</v>
      </c>
      <c r="AO53" s="1">
        <v>61.564258575439453</v>
      </c>
      <c r="AP53" s="1">
        <v>16.63897705078125</v>
      </c>
      <c r="AQ53" s="1">
        <v>17.963808059692383</v>
      </c>
      <c r="AR53" s="1">
        <v>45.079181671142578</v>
      </c>
      <c r="AS53" s="1">
        <v>48.668479919433594</v>
      </c>
      <c r="AT53" s="1">
        <v>300.06600952148438</v>
      </c>
      <c r="AU53" s="1">
        <v>1498.8634033203125</v>
      </c>
      <c r="AV53" s="1">
        <v>3.7426147609949112E-2</v>
      </c>
      <c r="AW53" s="1">
        <v>66.089523315429688</v>
      </c>
      <c r="AX53" s="1">
        <v>-6.551393985748291</v>
      </c>
      <c r="AY53" s="1">
        <v>7.6268255710601807E-2</v>
      </c>
      <c r="AZ53" s="1">
        <v>0.5</v>
      </c>
      <c r="BA53" s="1">
        <v>-1.355140209197998</v>
      </c>
      <c r="BB53" s="1">
        <v>7.355140209197998</v>
      </c>
      <c r="BC53" s="1">
        <v>1</v>
      </c>
      <c r="BD53" s="1">
        <v>0</v>
      </c>
      <c r="BE53" s="1">
        <v>0.15999999642372131</v>
      </c>
      <c r="BF53" s="1">
        <v>111135</v>
      </c>
      <c r="BG53">
        <f>AT53*0.000001/(AG53*0.0001)</f>
        <v>1.8754125315634529</v>
      </c>
      <c r="BH53">
        <f>(AQ53-AP53)/(1000-AQ53)*BG53</f>
        <v>2.530054082229605E-3</v>
      </c>
      <c r="BI53">
        <f>(AL53+273.15)</f>
        <v>294.68093910217283</v>
      </c>
      <c r="BJ53">
        <f>(AK53+273.15)</f>
        <v>293.77773513793943</v>
      </c>
      <c r="BK53">
        <f>(AU53*BC53+AV53*BD53)*BE53</f>
        <v>239.81813917089676</v>
      </c>
      <c r="BL53">
        <f>((BK53+0.00000010773*(BJ53^4-BI53^4))-BH53*44100)/(AH53*51.4+0.00000043092*BI53^3)</f>
        <v>0.42620418434800322</v>
      </c>
      <c r="BM53">
        <f>0.61365*EXP(17.502*AF53/(240.97+AF53))</f>
        <v>2.5785424661925274</v>
      </c>
      <c r="BN53">
        <f>BM53*1000/AW53</f>
        <v>39.015903532633345</v>
      </c>
      <c r="BO53">
        <f>(BN53-AQ53)</f>
        <v>21.052095472940962</v>
      </c>
      <c r="BP53">
        <f>IF(D53,AL53,(AK53+AL53)/2)</f>
        <v>21.079337120056152</v>
      </c>
      <c r="BQ53">
        <f>0.61365*EXP(17.502*BP53/(240.97+BP53))</f>
        <v>2.5081269537763711</v>
      </c>
      <c r="BR53">
        <f>IF(BO53&lt;&gt;0,(1000-(BN53+AQ53)/2)/BO53*BH53,0)</f>
        <v>0.11675670051134407</v>
      </c>
      <c r="BS53">
        <f>AQ53*AW53/1000</f>
        <v>1.1872195115949435</v>
      </c>
      <c r="BT53">
        <f>(BQ53-BS53)</f>
        <v>1.3209074421814275</v>
      </c>
      <c r="BU53">
        <f>1/(1.6/F53+1.37/AJ53)</f>
        <v>7.3091191730475458E-2</v>
      </c>
      <c r="BV53">
        <f>G53*AW53*0.001</f>
        <v>4.5456465444966048</v>
      </c>
      <c r="BW53">
        <f>G53/AO53</f>
        <v>1.1172089090409771</v>
      </c>
      <c r="BX53">
        <f>(1-BH53*AW53/BM53/F53)*100</f>
        <v>45.085042030771916</v>
      </c>
      <c r="BY53">
        <f>(AO53-E53/(AJ53/1.35))</f>
        <v>61.654351966362427</v>
      </c>
      <c r="BZ53">
        <f>E53*BX53/100/BY53</f>
        <v>-5.0625240974918996E-3</v>
      </c>
      <c r="CA53">
        <f>(K53-J53)</f>
        <v>0</v>
      </c>
      <c r="CB53">
        <f>AU53*V53</f>
        <v>1311.4502534020196</v>
      </c>
      <c r="CC53">
        <f>(M53-L53)</f>
        <v>53.255020141601563</v>
      </c>
      <c r="CD53">
        <f>(M53-N53)/(M53-J53)</f>
        <v>0.25400438373627826</v>
      </c>
      <c r="CE53" t="e">
        <f>(K53-M53)/(K53-J53)</f>
        <v>#DIV/0!</v>
      </c>
    </row>
    <row r="54" spans="1:83" x14ac:dyDescent="0.25">
      <c r="A54" s="1" t="s">
        <v>12</v>
      </c>
      <c r="B54" s="1" t="s">
        <v>140</v>
      </c>
    </row>
    <row r="55" spans="1:83" x14ac:dyDescent="0.25">
      <c r="A55" s="1" t="s">
        <v>12</v>
      </c>
      <c r="B55" s="1" t="s">
        <v>141</v>
      </c>
    </row>
    <row r="56" spans="1:83" x14ac:dyDescent="0.25">
      <c r="A56" s="1" t="s">
        <v>12</v>
      </c>
      <c r="B56" s="1" t="s">
        <v>142</v>
      </c>
    </row>
    <row r="57" spans="1:83" x14ac:dyDescent="0.25">
      <c r="A57" s="1" t="s">
        <v>12</v>
      </c>
      <c r="B57" s="1" t="s">
        <v>143</v>
      </c>
    </row>
    <row r="58" spans="1:83" x14ac:dyDescent="0.25">
      <c r="A58" s="1" t="s">
        <v>12</v>
      </c>
      <c r="B58" s="1" t="s">
        <v>144</v>
      </c>
    </row>
    <row r="59" spans="1:83" x14ac:dyDescent="0.25">
      <c r="A59" s="1" t="s">
        <v>12</v>
      </c>
      <c r="B59" s="1" t="s">
        <v>145</v>
      </c>
    </row>
    <row r="60" spans="1:83" x14ac:dyDescent="0.25">
      <c r="A60" s="1" t="s">
        <v>12</v>
      </c>
      <c r="B60" s="1" t="s">
        <v>146</v>
      </c>
    </row>
    <row r="61" spans="1:83" x14ac:dyDescent="0.25">
      <c r="A61" s="1">
        <v>6</v>
      </c>
      <c r="B61" s="1" t="s">
        <v>147</v>
      </c>
      <c r="C61" s="1">
        <v>2886.0000108201057</v>
      </c>
      <c r="D61" s="1">
        <v>0</v>
      </c>
      <c r="E61">
        <f>(AN61-AO61*(1000-AP61)/(1000-AQ61))*BG61</f>
        <v>11.117439985289987</v>
      </c>
      <c r="F61">
        <f>IF(BR61&lt;&gt;0,1/(1/BR61-1/AJ61),0)</f>
        <v>0.12967619094315638</v>
      </c>
      <c r="G61">
        <f>((BU61-BH61/2)*AO61-E61)/(BU61+BH61/2)</f>
        <v>244.45632954738232</v>
      </c>
      <c r="H61" s="1">
        <v>6</v>
      </c>
      <c r="I61" s="1">
        <v>6</v>
      </c>
      <c r="J61" s="1">
        <v>0</v>
      </c>
      <c r="K61" s="1">
        <v>0</v>
      </c>
      <c r="L61" s="1">
        <v>79.47900390625</v>
      </c>
      <c r="M61" s="1">
        <v>182.42933654785156</v>
      </c>
      <c r="N61" s="1">
        <v>108.08021545410156</v>
      </c>
      <c r="O61" t="e">
        <f>CA61/K61</f>
        <v>#DIV/0!</v>
      </c>
      <c r="P61">
        <f>CC61/M61</f>
        <v>0.56432991858520243</v>
      </c>
      <c r="Q61">
        <f>(M61-N61)/M61</f>
        <v>0.40755024658135552</v>
      </c>
      <c r="R61" s="1">
        <v>-1</v>
      </c>
      <c r="S61" s="1">
        <v>0.87</v>
      </c>
      <c r="T61" s="1">
        <v>0.92</v>
      </c>
      <c r="U61" s="1">
        <v>9.9263114929199219</v>
      </c>
      <c r="V61">
        <f>(U61*T61+(100-U61)*S61)/100</f>
        <v>0.87496315574645989</v>
      </c>
      <c r="W61">
        <f>(E61-R61)/CB61</f>
        <v>9.231084066099543E-3</v>
      </c>
      <c r="X61">
        <f>(M61-N61)/(M61-L61)</f>
        <v>0.72218436974438682</v>
      </c>
      <c r="Y61">
        <f>(K61-M61)/(K61-L61)</f>
        <v>2.2953148326196606</v>
      </c>
      <c r="Z61">
        <f>(K61-M61)/M61</f>
        <v>-1</v>
      </c>
      <c r="AA61" s="1">
        <v>1500.2664794921875</v>
      </c>
      <c r="AB61" s="1">
        <v>0.5</v>
      </c>
      <c r="AC61">
        <f>Q61*AB61*V61*AA61</f>
        <v>267.49109955979344</v>
      </c>
      <c r="AD61">
        <f>BH61*1000</f>
        <v>2.6866654185990066</v>
      </c>
      <c r="AE61">
        <f>(BM61-BS61)</f>
        <v>1.3469035863847905</v>
      </c>
      <c r="AF61">
        <f>(AL61+BL61*D61)</f>
        <v>21.388809204101563</v>
      </c>
      <c r="AG61" s="1">
        <v>1.6000000238418579</v>
      </c>
      <c r="AH61">
        <f>(AG61*BA61+BB61)</f>
        <v>5.1869158421721409</v>
      </c>
      <c r="AI61" s="1">
        <v>1</v>
      </c>
      <c r="AJ61">
        <f>AH61*(AI61+1)*(AI61+1)/(AI61*AI61+1)</f>
        <v>10.373831684344282</v>
      </c>
      <c r="AK61" s="1">
        <v>20.634679794311523</v>
      </c>
      <c r="AL61" s="1">
        <v>21.388809204101563</v>
      </c>
      <c r="AM61" s="1">
        <v>19.936111450195313</v>
      </c>
      <c r="AN61" s="1">
        <v>400.27920532226563</v>
      </c>
      <c r="AO61" s="1">
        <v>393.78811645507813</v>
      </c>
      <c r="AP61" s="1">
        <v>16.891376495361328</v>
      </c>
      <c r="AQ61" s="1">
        <v>18.297512054443359</v>
      </c>
      <c r="AR61" s="1">
        <v>45.744140625</v>
      </c>
      <c r="AS61" s="1">
        <v>49.552146911621094</v>
      </c>
      <c r="AT61" s="1">
        <v>300.114013671875</v>
      </c>
      <c r="AU61" s="1">
        <v>1500.2664794921875</v>
      </c>
      <c r="AV61" s="1">
        <v>9.0058013796806335E-2</v>
      </c>
      <c r="AW61" s="1">
        <v>66.090576171875</v>
      </c>
      <c r="AX61" s="1">
        <v>-15.683088302612305</v>
      </c>
      <c r="AY61" s="1">
        <v>8.4972061216831207E-2</v>
      </c>
      <c r="AZ61" s="1">
        <v>1</v>
      </c>
      <c r="BA61" s="1">
        <v>-1.355140209197998</v>
      </c>
      <c r="BB61" s="1">
        <v>7.355140209197998</v>
      </c>
      <c r="BC61" s="1">
        <v>1</v>
      </c>
      <c r="BD61" s="1">
        <v>0</v>
      </c>
      <c r="BE61" s="1">
        <v>0.15999999642372131</v>
      </c>
      <c r="BF61" s="1">
        <v>111115</v>
      </c>
      <c r="BG61">
        <f>AT61*0.000001/(AG61*0.0001)</f>
        <v>1.8757125574989233</v>
      </c>
      <c r="BH61">
        <f>(AQ61-AP61)/(1000-AQ61)*BG61</f>
        <v>2.6866654185990066E-3</v>
      </c>
      <c r="BI61">
        <f>(AL61+273.15)</f>
        <v>294.53880920410154</v>
      </c>
      <c r="BJ61">
        <f>(AK61+273.15)</f>
        <v>293.7846797943115</v>
      </c>
      <c r="BK61">
        <f>(AU61*BC61+AV61*BD61)*BE61</f>
        <v>240.04263135337897</v>
      </c>
      <c r="BL61">
        <f>((BK61+0.00000010773*(BJ61^4-BI61^4))-BH61*44100)/(AH61*51.4+0.00000043092*BI61^3)</f>
        <v>0.40807398965002745</v>
      </c>
      <c r="BM61">
        <f>0.61365*EXP(17.502*AF61/(240.97+AF61))</f>
        <v>2.5561967005747803</v>
      </c>
      <c r="BN61">
        <f>BM61*1000/AW61</f>
        <v>38.677173791421353</v>
      </c>
      <c r="BO61">
        <f>(BN61-AQ61)</f>
        <v>20.379661736977994</v>
      </c>
      <c r="BP61">
        <f>IF(D61,AL61,(AK61+AL61)/2)</f>
        <v>21.011744499206543</v>
      </c>
      <c r="BQ61">
        <f>0.61365*EXP(17.502*BP61/(240.97+BP61))</f>
        <v>2.4977338802366749</v>
      </c>
      <c r="BR61">
        <f>IF(BO61&lt;&gt;0,(1000-(BN61+AQ61)/2)/BO61*BH61,0)</f>
        <v>0.12807521013777323</v>
      </c>
      <c r="BS61">
        <f>AQ61*AW61/1000</f>
        <v>1.2092931141899899</v>
      </c>
      <c r="BT61">
        <f>(BQ61-BS61)</f>
        <v>1.288440766046685</v>
      </c>
      <c r="BU61">
        <f>1/(1.6/F61+1.37/AJ61)</f>
        <v>8.018932120283033E-2</v>
      </c>
      <c r="BV61">
        <f>G61*AW61*0.001</f>
        <v>16.15625966864825</v>
      </c>
      <c r="BW61">
        <f>G61/AO61</f>
        <v>0.62078137793492549</v>
      </c>
      <c r="BX61">
        <f>(1-BH61*AW61/BM61/F61)*100</f>
        <v>46.432841672776156</v>
      </c>
      <c r="BY61">
        <f>(AO61-E61/(AJ61/1.35))</f>
        <v>392.34134688749475</v>
      </c>
      <c r="BZ61">
        <f>E61*BX61/100/BY61</f>
        <v>1.3157275794120855E-2</v>
      </c>
      <c r="CA61">
        <f>(K61-J61)</f>
        <v>0</v>
      </c>
      <c r="CB61">
        <f>AU61*V61</f>
        <v>1312.6778933571159</v>
      </c>
      <c r="CC61">
        <f>(M61-L61)</f>
        <v>102.95033264160156</v>
      </c>
      <c r="CD61">
        <f>(M61-N61)/(M61-J61)</f>
        <v>0.40755024658135552</v>
      </c>
      <c r="CE61" t="e">
        <f>(K61-M61)/(K61-J61)</f>
        <v>#DIV/0!</v>
      </c>
    </row>
    <row r="62" spans="1:83" x14ac:dyDescent="0.25">
      <c r="A62" s="1" t="s">
        <v>12</v>
      </c>
      <c r="B62" s="1" t="s">
        <v>148</v>
      </c>
    </row>
    <row r="63" spans="1:83" x14ac:dyDescent="0.25">
      <c r="A63" s="1" t="s">
        <v>12</v>
      </c>
      <c r="B63" s="1" t="s">
        <v>149</v>
      </c>
    </row>
    <row r="64" spans="1:83" x14ac:dyDescent="0.25">
      <c r="A64" s="1" t="s">
        <v>12</v>
      </c>
      <c r="B64" s="1" t="s">
        <v>150</v>
      </c>
    </row>
    <row r="65" spans="1:83" x14ac:dyDescent="0.25">
      <c r="A65" s="1" t="s">
        <v>12</v>
      </c>
      <c r="B65" s="1" t="s">
        <v>151</v>
      </c>
    </row>
    <row r="66" spans="1:83" x14ac:dyDescent="0.25">
      <c r="A66" s="1" t="s">
        <v>12</v>
      </c>
      <c r="B66" s="1" t="s">
        <v>152</v>
      </c>
    </row>
    <row r="67" spans="1:83" x14ac:dyDescent="0.25">
      <c r="A67" s="1" t="s">
        <v>12</v>
      </c>
      <c r="B67" s="1" t="s">
        <v>153</v>
      </c>
    </row>
    <row r="68" spans="1:83" x14ac:dyDescent="0.25">
      <c r="A68" s="1" t="s">
        <v>12</v>
      </c>
      <c r="B68" s="1" t="s">
        <v>154</v>
      </c>
    </row>
    <row r="69" spans="1:83" x14ac:dyDescent="0.25">
      <c r="A69" s="1">
        <v>7</v>
      </c>
      <c r="B69" s="1" t="s">
        <v>155</v>
      </c>
      <c r="C69" s="1">
        <v>3171.5000076843426</v>
      </c>
      <c r="D69" s="1">
        <v>0</v>
      </c>
      <c r="E69">
        <f>(AN69-AO69*(1000-AP69)/(1000-AQ69))*BG69</f>
        <v>12.6919166845954</v>
      </c>
      <c r="F69">
        <f>IF(BR69&lt;&gt;0,1/(1/BR69-1/AJ69),0)</f>
        <v>0.15107439392660243</v>
      </c>
      <c r="G69">
        <f>((BU69-BH69/2)*AO69-E69)/(BU69+BH69/2)</f>
        <v>342.51808669100711</v>
      </c>
      <c r="H69" s="1">
        <v>7</v>
      </c>
      <c r="I69" s="1">
        <v>7</v>
      </c>
      <c r="J69" s="1">
        <v>0</v>
      </c>
      <c r="K69" s="1">
        <v>0</v>
      </c>
      <c r="L69" s="1">
        <v>81.278564453125</v>
      </c>
      <c r="M69" s="1">
        <v>197.36952209472656</v>
      </c>
      <c r="N69" s="1">
        <v>111.14564514160156</v>
      </c>
      <c r="O69" t="e">
        <f>CA69/K69</f>
        <v>#DIV/0!</v>
      </c>
      <c r="P69">
        <f>CC69/M69</f>
        <v>0.58819090409452512</v>
      </c>
      <c r="Q69">
        <f>(M69-N69)/M69</f>
        <v>0.43686520612712565</v>
      </c>
      <c r="R69" s="1">
        <v>-1</v>
      </c>
      <c r="S69" s="1">
        <v>0.87</v>
      </c>
      <c r="T69" s="1">
        <v>0.92</v>
      </c>
      <c r="U69" s="1">
        <v>9.9263114929199219</v>
      </c>
      <c r="V69">
        <f>(U69*T69+(100-U69)*S69)/100</f>
        <v>0.87496315574645989</v>
      </c>
      <c r="W69">
        <f>(E69-R69)/CB69</f>
        <v>1.0435510364770292E-2</v>
      </c>
      <c r="X69">
        <f>(M69-N69)/(M69-L69)</f>
        <v>0.74272689884527576</v>
      </c>
      <c r="Y69">
        <f>(K69-M69)/(K69-L69)</f>
        <v>2.4283096462481639</v>
      </c>
      <c r="Z69">
        <f>(K69-M69)/M69</f>
        <v>-1</v>
      </c>
      <c r="AA69" s="1">
        <v>1499.5494384765625</v>
      </c>
      <c r="AB69" s="1">
        <v>0.5</v>
      </c>
      <c r="AC69">
        <f>Q69*AB69*V69*AA69</f>
        <v>286.59460800712191</v>
      </c>
      <c r="AD69">
        <f>BH69*1000</f>
        <v>3.0714964610485307</v>
      </c>
      <c r="AE69">
        <f>(BM69-BS69)</f>
        <v>1.3248813700390918</v>
      </c>
      <c r="AF69">
        <f>(AL69+BL69*D69)</f>
        <v>21.177864074707031</v>
      </c>
      <c r="AG69" s="1">
        <v>1.6000000238418579</v>
      </c>
      <c r="AH69">
        <f>(AG69*BA69+BB69)</f>
        <v>5.1869158421721409</v>
      </c>
      <c r="AI69" s="1">
        <v>1</v>
      </c>
      <c r="AJ69">
        <f>AH69*(AI69+1)*(AI69+1)/(AI69*AI69+1)</f>
        <v>10.373831684344282</v>
      </c>
      <c r="AK69" s="1">
        <v>20.545953750610352</v>
      </c>
      <c r="AL69" s="1">
        <v>21.177864074707031</v>
      </c>
      <c r="AM69" s="1">
        <v>19.93834114074707</v>
      </c>
      <c r="AN69" s="1">
        <v>499.93527221679688</v>
      </c>
      <c r="AO69" s="1">
        <v>492.3603515625</v>
      </c>
      <c r="AP69" s="1">
        <v>16.525230407714844</v>
      </c>
      <c r="AQ69" s="1">
        <v>18.133518218994141</v>
      </c>
      <c r="AR69" s="1">
        <v>44.998329162597656</v>
      </c>
      <c r="AS69" s="1">
        <v>49.377708435058594</v>
      </c>
      <c r="AT69" s="1">
        <v>300.02584838867188</v>
      </c>
      <c r="AU69" s="1">
        <v>1499.5494384765625</v>
      </c>
      <c r="AV69" s="1">
        <v>2.5731340050697327E-2</v>
      </c>
      <c r="AW69" s="1">
        <v>66.091033935546875</v>
      </c>
      <c r="AX69" s="1">
        <v>-18.81517219543457</v>
      </c>
      <c r="AY69" s="1">
        <v>9.9916040897369385E-2</v>
      </c>
      <c r="AZ69" s="1">
        <v>0.25</v>
      </c>
      <c r="BA69" s="1">
        <v>-1.355140209197998</v>
      </c>
      <c r="BB69" s="1">
        <v>7.355140209197998</v>
      </c>
      <c r="BC69" s="1">
        <v>1</v>
      </c>
      <c r="BD69" s="1">
        <v>0</v>
      </c>
      <c r="BE69" s="1">
        <v>0.15999999642372131</v>
      </c>
      <c r="BF69" s="1">
        <v>111115</v>
      </c>
      <c r="BG69">
        <f>AT69*0.000001/(AG69*0.0001)</f>
        <v>1.8751615244871149</v>
      </c>
      <c r="BH69">
        <f>(AQ69-AP69)/(1000-AQ69)*BG69</f>
        <v>3.0714964610485309E-3</v>
      </c>
      <c r="BI69">
        <f>(AL69+273.15)</f>
        <v>294.32786407470701</v>
      </c>
      <c r="BJ69">
        <f>(AK69+273.15)</f>
        <v>293.69595375061033</v>
      </c>
      <c r="BK69">
        <f>(AU69*BC69+AV69*BD69)*BE69</f>
        <v>239.9279047934433</v>
      </c>
      <c r="BL69">
        <f>((BK69+0.00000010773*(BJ69^4-BI69^4))-BH69*44100)/(AH69*51.4+0.00000043092*BI69^3)</f>
        <v>0.35142684206380376</v>
      </c>
      <c r="BM69">
        <f>0.61365*EXP(17.502*AF69/(240.97+AF69))</f>
        <v>2.5233443380214911</v>
      </c>
      <c r="BN69">
        <f>BM69*1000/AW69</f>
        <v>38.179828454224221</v>
      </c>
      <c r="BO69">
        <f>(BN69-AQ69)</f>
        <v>20.046310235230081</v>
      </c>
      <c r="BP69">
        <f>IF(D69,AL69,(AK69+AL69)/2)</f>
        <v>20.861908912658691</v>
      </c>
      <c r="BQ69">
        <f>0.61365*EXP(17.502*BP69/(240.97+BP69))</f>
        <v>2.4748294609881465</v>
      </c>
      <c r="BR69">
        <f>IF(BO69&lt;&gt;0,(1000-(BN69+AQ69)/2)/BO69*BH69,0)</f>
        <v>0.14890587362527546</v>
      </c>
      <c r="BS69">
        <f>AQ69*AW69/1000</f>
        <v>1.1984629679823993</v>
      </c>
      <c r="BT69">
        <f>(BQ69-BS69)</f>
        <v>1.2763664930057472</v>
      </c>
      <c r="BU69">
        <f>1/(1.6/F69+1.37/AJ69)</f>
        <v>9.3258599506824594E-2</v>
      </c>
      <c r="BV69">
        <f>G69*AW69*0.001</f>
        <v>22.637374491033938</v>
      </c>
      <c r="BW69">
        <f>G69/AO69</f>
        <v>0.6956654523542154</v>
      </c>
      <c r="BX69">
        <f>(1-BH69*AW69/BM69/F69)*100</f>
        <v>46.749316579636812</v>
      </c>
      <c r="BY69">
        <f>(AO69-E69/(AJ69/1.35))</f>
        <v>490.70868725508097</v>
      </c>
      <c r="BZ69">
        <f>E69*BX69/100/BY69</f>
        <v>1.2091459688833564E-2</v>
      </c>
      <c r="CA69">
        <f>(K69-J69)</f>
        <v>0</v>
      </c>
      <c r="CB69">
        <f>AU69*V69</f>
        <v>1312.0505088872851</v>
      </c>
      <c r="CC69">
        <f>(M69-L69)</f>
        <v>116.09095764160156</v>
      </c>
      <c r="CD69">
        <f>(M69-N69)/(M69-J69)</f>
        <v>0.43686520612712565</v>
      </c>
      <c r="CE69" t="e">
        <f>(K69-M69)/(K69-J69)</f>
        <v>#DIV/0!</v>
      </c>
    </row>
    <row r="70" spans="1:83" x14ac:dyDescent="0.25">
      <c r="A70" s="1" t="s">
        <v>12</v>
      </c>
      <c r="B70" s="1" t="s">
        <v>156</v>
      </c>
    </row>
    <row r="71" spans="1:83" x14ac:dyDescent="0.25">
      <c r="A71" s="1" t="s">
        <v>12</v>
      </c>
      <c r="B71" s="1" t="s">
        <v>157</v>
      </c>
    </row>
    <row r="72" spans="1:83" x14ac:dyDescent="0.25">
      <c r="A72" s="1" t="s">
        <v>12</v>
      </c>
      <c r="B72" s="1" t="s">
        <v>158</v>
      </c>
    </row>
    <row r="73" spans="1:83" x14ac:dyDescent="0.25">
      <c r="A73" s="1" t="s">
        <v>12</v>
      </c>
      <c r="B73" s="1" t="s">
        <v>159</v>
      </c>
    </row>
    <row r="74" spans="1:83" x14ac:dyDescent="0.25">
      <c r="A74" s="1" t="s">
        <v>12</v>
      </c>
      <c r="B74" s="1" t="s">
        <v>160</v>
      </c>
    </row>
    <row r="75" spans="1:83" x14ac:dyDescent="0.25">
      <c r="A75" s="1" t="s">
        <v>12</v>
      </c>
      <c r="B75" s="1" t="s">
        <v>161</v>
      </c>
    </row>
    <row r="76" spans="1:83" x14ac:dyDescent="0.25">
      <c r="A76" s="1" t="s">
        <v>12</v>
      </c>
      <c r="B76" s="1" t="s">
        <v>162</v>
      </c>
    </row>
    <row r="77" spans="1:83" x14ac:dyDescent="0.25">
      <c r="A77" s="1">
        <v>8</v>
      </c>
      <c r="B77" s="1" t="s">
        <v>163</v>
      </c>
      <c r="C77" s="1">
        <v>3381.5000111302361</v>
      </c>
      <c r="D77" s="1">
        <v>0</v>
      </c>
      <c r="E77">
        <f>(AN77-AO77*(1000-AP77)/(1000-AQ77))*BG77</f>
        <v>13.218564518220793</v>
      </c>
      <c r="F77">
        <f>IF(BR77&lt;&gt;0,1/(1/BR77-1/AJ77),0)</f>
        <v>0.12328956819635556</v>
      </c>
      <c r="G77">
        <f>((BU77-BH77/2)*AO77-E77)/(BU77+BH77/2)</f>
        <v>401.88127765895848</v>
      </c>
      <c r="H77" s="1">
        <v>8</v>
      </c>
      <c r="I77" s="1">
        <v>8</v>
      </c>
      <c r="J77" s="1">
        <v>0</v>
      </c>
      <c r="K77" s="1">
        <v>0</v>
      </c>
      <c r="L77" s="1">
        <v>81.265625</v>
      </c>
      <c r="M77" s="1">
        <v>205.62825012207031</v>
      </c>
      <c r="N77" s="1">
        <v>113.17652893066406</v>
      </c>
      <c r="O77" t="e">
        <f>CA77/K77</f>
        <v>#DIV/0!</v>
      </c>
      <c r="P77">
        <f>CC77/M77</f>
        <v>0.60479348070239858</v>
      </c>
      <c r="Q77">
        <f>(M77-N77)/M77</f>
        <v>0.4496061272540261</v>
      </c>
      <c r="R77" s="1">
        <v>-1</v>
      </c>
      <c r="S77" s="1">
        <v>0.87</v>
      </c>
      <c r="T77" s="1">
        <v>0.92</v>
      </c>
      <c r="U77" s="1">
        <v>9.9263114929199219</v>
      </c>
      <c r="V77">
        <f>(U77*T77+(100-U77)*S77)/100</f>
        <v>0.87496315574645989</v>
      </c>
      <c r="W77">
        <f>(E77-R77)/CB77</f>
        <v>1.0849945186138368E-2</v>
      </c>
      <c r="X77">
        <f>(M77-N77)/(M77-L77)</f>
        <v>0.743404387778552</v>
      </c>
      <c r="Y77">
        <f>(K77-M77)/(K77-L77)</f>
        <v>2.5303226317655261</v>
      </c>
      <c r="Z77">
        <f>(K77-M77)/M77</f>
        <v>-1</v>
      </c>
      <c r="AA77" s="1">
        <v>1497.7469482421875</v>
      </c>
      <c r="AB77" s="1">
        <v>0.5</v>
      </c>
      <c r="AC77">
        <f>Q77*AB77*V77*AA77</f>
        <v>294.59843429974137</v>
      </c>
      <c r="AD77">
        <f>BH77*1000</f>
        <v>2.6087350085548993</v>
      </c>
      <c r="AE77">
        <f>(BM77-BS77)</f>
        <v>1.3743134268534223</v>
      </c>
      <c r="AF77">
        <f>(AL77+BL77*D77)</f>
        <v>21.62103271484375</v>
      </c>
      <c r="AG77" s="1">
        <v>1.6000000238418579</v>
      </c>
      <c r="AH77">
        <f>(AG77*BA77+BB77)</f>
        <v>5.1869158421721409</v>
      </c>
      <c r="AI77" s="1">
        <v>1</v>
      </c>
      <c r="AJ77">
        <f>AH77*(AI77+1)*(AI77+1)/(AI77*AI77+1)</f>
        <v>10.373831684344282</v>
      </c>
      <c r="AK77" s="1">
        <v>20.675188064575195</v>
      </c>
      <c r="AL77" s="1">
        <v>21.62103271484375</v>
      </c>
      <c r="AM77" s="1">
        <v>19.933494567871094</v>
      </c>
      <c r="AN77" s="1">
        <v>600.04254150390625</v>
      </c>
      <c r="AO77" s="1">
        <v>592.16998291015625</v>
      </c>
      <c r="AP77" s="1">
        <v>17.070344924926758</v>
      </c>
      <c r="AQ77" s="1">
        <v>18.43580436706543</v>
      </c>
      <c r="AR77" s="1">
        <v>46.115432739257813</v>
      </c>
      <c r="AS77" s="1">
        <v>49.804210662841797</v>
      </c>
      <c r="AT77" s="1">
        <v>300.04739379882813</v>
      </c>
      <c r="AU77" s="1">
        <v>1497.7469482421875</v>
      </c>
      <c r="AV77" s="1">
        <v>2.6899076998233795E-2</v>
      </c>
      <c r="AW77" s="1">
        <v>66.093238830566406</v>
      </c>
      <c r="AX77" s="1">
        <v>-22.137117385864258</v>
      </c>
      <c r="AY77" s="1">
        <v>8.373657613992691E-2</v>
      </c>
      <c r="AZ77" s="1">
        <v>0.5</v>
      </c>
      <c r="BA77" s="1">
        <v>-1.355140209197998</v>
      </c>
      <c r="BB77" s="1">
        <v>7.355140209197998</v>
      </c>
      <c r="BC77" s="1">
        <v>1</v>
      </c>
      <c r="BD77" s="1">
        <v>0</v>
      </c>
      <c r="BE77" s="1">
        <v>0.15999999642372131</v>
      </c>
      <c r="BF77" s="1">
        <v>111115</v>
      </c>
      <c r="BG77">
        <f>AT77*0.000001/(AG77*0.0001)</f>
        <v>1.8752961832985851</v>
      </c>
      <c r="BH77">
        <f>(AQ77-AP77)/(1000-AQ77)*BG77</f>
        <v>2.6087350085548995E-3</v>
      </c>
      <c r="BI77">
        <f>(AL77+273.15)</f>
        <v>294.77103271484373</v>
      </c>
      <c r="BJ77">
        <f>(AK77+273.15)</f>
        <v>293.82518806457517</v>
      </c>
      <c r="BK77">
        <f>(AU77*BC77+AV77*BD77)*BE77</f>
        <v>239.63950636238951</v>
      </c>
      <c r="BL77">
        <f>((BK77+0.00000010773*(BJ77^4-BI77^4))-BH77*44100)/(AH77*51.4+0.00000043092*BI77^3)</f>
        <v>0.41133591031509653</v>
      </c>
      <c r="BM77">
        <f>0.61365*EXP(17.502*AF77/(240.97+AF77))</f>
        <v>2.5927954479194768</v>
      </c>
      <c r="BN77">
        <f>BM77*1000/AW77</f>
        <v>39.229359822511469</v>
      </c>
      <c r="BO77">
        <f>(BN77-AQ77)</f>
        <v>20.79355545544604</v>
      </c>
      <c r="BP77">
        <f>IF(D77,AL77,(AK77+AL77)/2)</f>
        <v>21.148110389709473</v>
      </c>
      <c r="BQ77">
        <f>0.61365*EXP(17.502*BP77/(240.97+BP77))</f>
        <v>2.5187404146016266</v>
      </c>
      <c r="BR77">
        <f>IF(BO77&lt;&gt;0,(1000-(BN77+AQ77)/2)/BO77*BH77,0)</f>
        <v>0.12184152189295928</v>
      </c>
      <c r="BS77">
        <f>AQ77*AW77/1000</f>
        <v>1.2184820210660545</v>
      </c>
      <c r="BT77">
        <f>(BQ77-BS77)</f>
        <v>1.300258393535572</v>
      </c>
      <c r="BU77">
        <f>1/(1.6/F77+1.37/AJ77)</f>
        <v>7.6279738521169135E-2</v>
      </c>
      <c r="BV77">
        <f>G77*AW77*0.001</f>
        <v>26.561635265846714</v>
      </c>
      <c r="BW77">
        <f>G77/AO77</f>
        <v>0.67865864406695486</v>
      </c>
      <c r="BX77">
        <f>(1-BH77*AW77/BM77/F77)*100</f>
        <v>46.062301193200369</v>
      </c>
      <c r="BY77">
        <f>(AO77-E77/(AJ77/1.35))</f>
        <v>590.44978321513622</v>
      </c>
      <c r="BZ77">
        <f>E77*BX77/100/BY77</f>
        <v>1.0312096260998832E-2</v>
      </c>
      <c r="CA77">
        <f>(K77-J77)</f>
        <v>0</v>
      </c>
      <c r="CB77">
        <f>AU77*V77</f>
        <v>1310.473396343614</v>
      </c>
      <c r="CC77">
        <f>(M77-L77)</f>
        <v>124.36262512207031</v>
      </c>
      <c r="CD77">
        <f>(M77-N77)/(M77-J77)</f>
        <v>0.4496061272540261</v>
      </c>
      <c r="CE77" t="e">
        <f>(K77-M77)/(K77-J77)</f>
        <v>#DIV/0!</v>
      </c>
    </row>
    <row r="78" spans="1:83" x14ac:dyDescent="0.25">
      <c r="A78" s="1" t="s">
        <v>12</v>
      </c>
      <c r="B78" s="1" t="s">
        <v>164</v>
      </c>
    </row>
    <row r="79" spans="1:83" x14ac:dyDescent="0.25">
      <c r="A79" s="1" t="s">
        <v>12</v>
      </c>
      <c r="B79" s="1" t="s">
        <v>165</v>
      </c>
    </row>
    <row r="80" spans="1:83" x14ac:dyDescent="0.25">
      <c r="A80" s="1" t="s">
        <v>12</v>
      </c>
      <c r="B80" s="1" t="s">
        <v>166</v>
      </c>
    </row>
    <row r="81" spans="1:83" x14ac:dyDescent="0.25">
      <c r="A81" s="1" t="s">
        <v>12</v>
      </c>
      <c r="B81" s="1" t="s">
        <v>167</v>
      </c>
    </row>
    <row r="82" spans="1:83" x14ac:dyDescent="0.25">
      <c r="A82" s="1" t="s">
        <v>12</v>
      </c>
      <c r="B82" s="1" t="s">
        <v>168</v>
      </c>
    </row>
    <row r="83" spans="1:83" x14ac:dyDescent="0.25">
      <c r="A83" s="1" t="s">
        <v>12</v>
      </c>
      <c r="B83" s="1" t="s">
        <v>169</v>
      </c>
    </row>
    <row r="84" spans="1:83" x14ac:dyDescent="0.25">
      <c r="A84" s="1" t="s">
        <v>12</v>
      </c>
      <c r="B84" s="1" t="s">
        <v>170</v>
      </c>
    </row>
    <row r="85" spans="1:83" x14ac:dyDescent="0.25">
      <c r="A85" s="1">
        <v>9</v>
      </c>
      <c r="B85" s="1" t="s">
        <v>171</v>
      </c>
      <c r="C85" s="1">
        <v>3604.5000116815791</v>
      </c>
      <c r="D85" s="1">
        <v>0</v>
      </c>
      <c r="E85">
        <f>(AN85-AO85*(1000-AP85)/(1000-AQ85))*BG85</f>
        <v>14.576132886839488</v>
      </c>
      <c r="F85">
        <f>IF(BR85&lt;&gt;0,1/(1/BR85-1/AJ85),0)</f>
        <v>0.11990630796201072</v>
      </c>
      <c r="G85">
        <f>((BU85-BH85/2)*AO85-E85)/(BU85+BH85/2)</f>
        <v>474.76012099240052</v>
      </c>
      <c r="H85" s="1">
        <v>9</v>
      </c>
      <c r="I85" s="1">
        <v>9</v>
      </c>
      <c r="J85" s="1">
        <v>0</v>
      </c>
      <c r="K85" s="1">
        <v>0</v>
      </c>
      <c r="L85" s="1">
        <v>82.19287109375</v>
      </c>
      <c r="M85" s="1">
        <v>209.30894470214844</v>
      </c>
      <c r="N85" s="1">
        <v>113.43288421630859</v>
      </c>
      <c r="O85" t="e">
        <f>CA85/K85</f>
        <v>#DIV/0!</v>
      </c>
      <c r="P85">
        <f>CC85/M85</f>
        <v>0.60731314559579674</v>
      </c>
      <c r="Q85">
        <f>(M85-N85)/M85</f>
        <v>0.45806002520472183</v>
      </c>
      <c r="R85" s="1">
        <v>-1</v>
      </c>
      <c r="S85" s="1">
        <v>0.87</v>
      </c>
      <c r="T85" s="1">
        <v>0.92</v>
      </c>
      <c r="U85" s="1">
        <v>9.8922080993652344</v>
      </c>
      <c r="V85">
        <f>(U85*T85+(100-U85)*S85)/100</f>
        <v>0.87494610404968254</v>
      </c>
      <c r="W85">
        <f>(E85-R85)/CB85</f>
        <v>1.1855373147108602E-2</v>
      </c>
      <c r="X85">
        <f>(M85-N85)/(M85-L85)</f>
        <v>0.7542402606078088</v>
      </c>
      <c r="Y85">
        <f>(K85-M85)/(K85-L85)</f>
        <v>2.546558380512205</v>
      </c>
      <c r="Z85">
        <f>(K85-M85)/M85</f>
        <v>-1</v>
      </c>
      <c r="AA85" s="1">
        <v>1501.630615234375</v>
      </c>
      <c r="AB85" s="1">
        <v>0.5</v>
      </c>
      <c r="AC85">
        <f>Q85*AB85*V85*AA85</f>
        <v>300.91013307657443</v>
      </c>
      <c r="AD85">
        <f>BH85*1000</f>
        <v>2.5715550581925291</v>
      </c>
      <c r="AE85">
        <f>(BM85-BS85)</f>
        <v>1.3920384763205014</v>
      </c>
      <c r="AF85">
        <f>(AL85+BL85*D85)</f>
        <v>21.81456184387207</v>
      </c>
      <c r="AG85" s="1">
        <v>1.6000000238418579</v>
      </c>
      <c r="AH85">
        <f>(AG85*BA85+BB85)</f>
        <v>5.1869158421721409</v>
      </c>
      <c r="AI85" s="1">
        <v>1</v>
      </c>
      <c r="AJ85">
        <f>AH85*(AI85+1)*(AI85+1)/(AI85*AI85+1)</f>
        <v>10.373831684344282</v>
      </c>
      <c r="AK85" s="1">
        <v>20.711601257324219</v>
      </c>
      <c r="AL85" s="1">
        <v>21.81456184387207</v>
      </c>
      <c r="AM85" s="1">
        <v>19.933156967163086</v>
      </c>
      <c r="AN85" s="1">
        <v>700.11138916015625</v>
      </c>
      <c r="AO85" s="1">
        <v>691.39117431640625</v>
      </c>
      <c r="AP85" s="1">
        <v>17.288581848144531</v>
      </c>
      <c r="AQ85" s="1">
        <v>18.634218215942383</v>
      </c>
      <c r="AR85" s="1">
        <v>46.600780487060547</v>
      </c>
      <c r="AS85" s="1">
        <v>50.227897644042969</v>
      </c>
      <c r="AT85" s="1">
        <v>300.06753540039063</v>
      </c>
      <c r="AU85" s="1">
        <v>1501.630615234375</v>
      </c>
      <c r="AV85" s="1">
        <v>0</v>
      </c>
      <c r="AW85" s="1">
        <v>66.093841552734375</v>
      </c>
      <c r="AX85" s="1">
        <v>-25.342084884643555</v>
      </c>
      <c r="AY85" s="1">
        <v>7.6372876763343811E-2</v>
      </c>
      <c r="AZ85" s="1">
        <v>1</v>
      </c>
      <c r="BA85" s="1">
        <v>-1.355140209197998</v>
      </c>
      <c r="BB85" s="1">
        <v>7.355140209197998</v>
      </c>
      <c r="BC85" s="1">
        <v>1</v>
      </c>
      <c r="BD85" s="1">
        <v>0</v>
      </c>
      <c r="BE85" s="1">
        <v>0.15999999642372131</v>
      </c>
      <c r="BF85" s="1">
        <v>111115</v>
      </c>
      <c r="BG85">
        <f>AT85*0.000001/(AG85*0.0001)</f>
        <v>1.8754220683064748</v>
      </c>
      <c r="BH85">
        <f>(AQ85-AP85)/(1000-AQ85)*BG85</f>
        <v>2.571555058192529E-3</v>
      </c>
      <c r="BI85">
        <f>(AL85+273.15)</f>
        <v>294.96456184387205</v>
      </c>
      <c r="BJ85">
        <f>(AK85+273.15)</f>
        <v>293.8616012573242</v>
      </c>
      <c r="BK85">
        <f>(AU85*BC85+AV85*BD85)*BE85</f>
        <v>240.26089306725044</v>
      </c>
      <c r="BL85">
        <f>((BK85+0.00000010773*(BJ85^4-BI85^4))-BH85*44100)/(AH85*51.4+0.00000043092*BI85^3)</f>
        <v>0.41318020843738046</v>
      </c>
      <c r="BM85">
        <f>0.61365*EXP(17.502*AF85/(240.97+AF85))</f>
        <v>2.6236455425440739</v>
      </c>
      <c r="BN85">
        <f>BM85*1000/AW85</f>
        <v>39.695764097033802</v>
      </c>
      <c r="BO85">
        <f>(BN85-AQ85)</f>
        <v>21.061545881091419</v>
      </c>
      <c r="BP85">
        <f>IF(D85,AL85,(AK85+AL85)/2)</f>
        <v>21.263081550598145</v>
      </c>
      <c r="BQ85">
        <f>0.61365*EXP(17.502*BP85/(240.97+BP85))</f>
        <v>2.536571230000582</v>
      </c>
      <c r="BR85">
        <f>IF(BO85&lt;&gt;0,(1000-(BN85+AQ85)/2)/BO85*BH85,0)</f>
        <v>0.11853620298134303</v>
      </c>
      <c r="BS85">
        <f>AQ85*AW85/1000</f>
        <v>1.2316070662235725</v>
      </c>
      <c r="BT85">
        <f>(BQ85-BS85)</f>
        <v>1.3049641637770095</v>
      </c>
      <c r="BU85">
        <f>1/(1.6/F85+1.37/AJ85)</f>
        <v>7.4207015897349501E-2</v>
      </c>
      <c r="BV85">
        <f>G85*AW85*0.001</f>
        <v>31.378720212428721</v>
      </c>
      <c r="BW85">
        <f>G85/AO85</f>
        <v>0.68667367856091932</v>
      </c>
      <c r="BX85">
        <f>(1-BH85*AW85/BM85/F85)*100</f>
        <v>45.973152071843238</v>
      </c>
      <c r="BY85">
        <f>(AO85-E85/(AJ85/1.35))</f>
        <v>689.49430727672507</v>
      </c>
      <c r="BZ85">
        <f>E85*BX85/100/BY85</f>
        <v>9.7188731908865716E-3</v>
      </c>
      <c r="CA85">
        <f>(K85-J85)</f>
        <v>0</v>
      </c>
      <c r="CB85">
        <f>AU85*V85</f>
        <v>1313.8458565210442</v>
      </c>
      <c r="CC85">
        <f>(M85-L85)</f>
        <v>127.11607360839844</v>
      </c>
      <c r="CD85">
        <f>(M85-N85)/(M85-J85)</f>
        <v>0.45806002520472183</v>
      </c>
      <c r="CE85" t="e">
        <f>(K85-M85)/(K85-J85)</f>
        <v>#DIV/0!</v>
      </c>
    </row>
    <row r="86" spans="1:83" x14ac:dyDescent="0.25">
      <c r="A86" s="1" t="s">
        <v>12</v>
      </c>
      <c r="B86" s="1" t="s">
        <v>172</v>
      </c>
    </row>
    <row r="87" spans="1:83" x14ac:dyDescent="0.25">
      <c r="A87" s="1" t="s">
        <v>12</v>
      </c>
      <c r="B87" s="1" t="s">
        <v>173</v>
      </c>
    </row>
    <row r="88" spans="1:83" x14ac:dyDescent="0.25">
      <c r="A88" s="1" t="s">
        <v>12</v>
      </c>
      <c r="B88" s="1" t="s">
        <v>174</v>
      </c>
    </row>
    <row r="89" spans="1:83" x14ac:dyDescent="0.25">
      <c r="A89" s="1" t="s">
        <v>12</v>
      </c>
      <c r="B89" s="1" t="s">
        <v>175</v>
      </c>
    </row>
    <row r="90" spans="1:83" x14ac:dyDescent="0.25">
      <c r="A90" s="1" t="s">
        <v>12</v>
      </c>
      <c r="B90" s="1" t="s">
        <v>176</v>
      </c>
    </row>
    <row r="91" spans="1:83" x14ac:dyDescent="0.25">
      <c r="A91" s="1" t="s">
        <v>12</v>
      </c>
      <c r="B91" s="1" t="s">
        <v>177</v>
      </c>
    </row>
    <row r="92" spans="1:83" x14ac:dyDescent="0.25">
      <c r="A92" s="1" t="s">
        <v>12</v>
      </c>
      <c r="B92" s="1" t="s">
        <v>178</v>
      </c>
    </row>
    <row r="93" spans="1:83" x14ac:dyDescent="0.25">
      <c r="A93" s="1">
        <v>10</v>
      </c>
      <c r="B93" s="1" t="s">
        <v>179</v>
      </c>
      <c r="C93" s="1">
        <v>3884.5000098897144</v>
      </c>
      <c r="D93" s="1">
        <v>0</v>
      </c>
      <c r="E93">
        <f>(AN93-AO93*(1000-AP93)/(1000-AQ93))*BG93</f>
        <v>14.887529846061474</v>
      </c>
      <c r="F93">
        <f>IF(BR93&lt;&gt;0,1/(1/BR93-1/AJ93),0)</f>
        <v>0.1396859881639117</v>
      </c>
      <c r="G93">
        <f>((BU93-BH93/2)*AO93-E93)/(BU93+BH93/2)</f>
        <v>593.86035998387013</v>
      </c>
      <c r="H93" s="1">
        <v>10</v>
      </c>
      <c r="I93" s="1">
        <v>10</v>
      </c>
      <c r="J93" s="1">
        <v>0</v>
      </c>
      <c r="K93" s="1">
        <v>0</v>
      </c>
      <c r="L93" s="1">
        <v>81.865234375</v>
      </c>
      <c r="M93" s="1">
        <v>209.724365234375</v>
      </c>
      <c r="N93" s="1">
        <v>113.02740478515625</v>
      </c>
      <c r="O93" t="e">
        <f>CA93/K93</f>
        <v>#DIV/0!</v>
      </c>
      <c r="P93">
        <f>CC93/M93</f>
        <v>0.60965320227093089</v>
      </c>
      <c r="Q93">
        <f>(M93-N93)/M93</f>
        <v>0.46106688815653918</v>
      </c>
      <c r="R93" s="1">
        <v>-1</v>
      </c>
      <c r="S93" s="1">
        <v>0.87</v>
      </c>
      <c r="T93" s="1">
        <v>0.92</v>
      </c>
      <c r="U93" s="1">
        <v>9.8922080993652344</v>
      </c>
      <c r="V93">
        <f>(U93*T93+(100-U93)*S93)/100</f>
        <v>0.87494610404968254</v>
      </c>
      <c r="W93">
        <f>(E93-R93)/CB93</f>
        <v>1.20887213786553E-2</v>
      </c>
      <c r="X93">
        <f>(M93-N93)/(M93-L93)</f>
        <v>0.75627731706991075</v>
      </c>
      <c r="Y93">
        <f>(K93-M93)/(K93-L93)</f>
        <v>2.5618245258260766</v>
      </c>
      <c r="Z93">
        <f>(K93-M93)/M93</f>
        <v>-1</v>
      </c>
      <c r="AA93" s="1">
        <v>1502.085693359375</v>
      </c>
      <c r="AB93" s="1">
        <v>0.5</v>
      </c>
      <c r="AC93">
        <f>Q93*AB93*V93*AA93</f>
        <v>302.97720152404281</v>
      </c>
      <c r="AD93">
        <f>BH93*1000</f>
        <v>3.0160394682633074</v>
      </c>
      <c r="AE93">
        <f>(BM93-BS93)</f>
        <v>1.404294246050968</v>
      </c>
      <c r="AF93">
        <f>(AL93+BL93*D93)</f>
        <v>21.792791366577148</v>
      </c>
      <c r="AG93" s="1">
        <v>1.6000000238418579</v>
      </c>
      <c r="AH93">
        <f>(AG93*BA93+BB93)</f>
        <v>5.1869158421721409</v>
      </c>
      <c r="AI93" s="1">
        <v>1</v>
      </c>
      <c r="AJ93">
        <f>AH93*(AI93+1)*(AI93+1)/(AI93*AI93+1)</f>
        <v>10.373831684344282</v>
      </c>
      <c r="AK93" s="1">
        <v>20.718025207519531</v>
      </c>
      <c r="AL93" s="1">
        <v>21.792791366577148</v>
      </c>
      <c r="AM93" s="1">
        <v>19.936773300170898</v>
      </c>
      <c r="AN93" s="1">
        <v>799.75115966796875</v>
      </c>
      <c r="AO93" s="1">
        <v>790.54095458984375</v>
      </c>
      <c r="AP93" s="1">
        <v>16.817586898803711</v>
      </c>
      <c r="AQ93" s="1">
        <v>18.396303176879883</v>
      </c>
      <c r="AR93" s="1">
        <v>45.312652587890625</v>
      </c>
      <c r="AS93" s="1">
        <v>49.566280364990234</v>
      </c>
      <c r="AT93" s="1">
        <v>300.046875</v>
      </c>
      <c r="AU93" s="1">
        <v>1502.085693359375</v>
      </c>
      <c r="AV93" s="1">
        <v>4.3273523449897766E-2</v>
      </c>
      <c r="AW93" s="1">
        <v>66.0928955078125</v>
      </c>
      <c r="AX93" s="1">
        <v>-28.792985916137695</v>
      </c>
      <c r="AY93" s="1">
        <v>0.11444804072380066</v>
      </c>
      <c r="AZ93" s="1">
        <v>0.25</v>
      </c>
      <c r="BA93" s="1">
        <v>-1.355140209197998</v>
      </c>
      <c r="BB93" s="1">
        <v>7.355140209197998</v>
      </c>
      <c r="BC93" s="1">
        <v>1</v>
      </c>
      <c r="BD93" s="1">
        <v>0</v>
      </c>
      <c r="BE93" s="1">
        <v>0.15999999642372131</v>
      </c>
      <c r="BF93" s="1">
        <v>111115</v>
      </c>
      <c r="BG93">
        <f>AT93*0.000001/(AG93*0.0001)</f>
        <v>1.8752929408059573</v>
      </c>
      <c r="BH93">
        <f>(AQ93-AP93)/(1000-AQ93)*BG93</f>
        <v>3.0160394682633073E-3</v>
      </c>
      <c r="BI93">
        <f>(AL93+273.15)</f>
        <v>294.94279136657713</v>
      </c>
      <c r="BJ93">
        <f>(AK93+273.15)</f>
        <v>293.86802520751951</v>
      </c>
      <c r="BK93">
        <f>(AU93*BC93+AV93*BD93)*BE93</f>
        <v>240.33370556562295</v>
      </c>
      <c r="BL93">
        <f>((BK93+0.00000010773*(BJ93^4-BI93^4))-BH93*44100)/(AH93*51.4+0.00000043092*BI93^3)</f>
        <v>0.34397074416712514</v>
      </c>
      <c r="BM93">
        <f>0.61365*EXP(17.502*AF93/(240.97+AF93))</f>
        <v>2.6201591896505292</v>
      </c>
      <c r="BN93">
        <f>BM93*1000/AW93</f>
        <v>39.643583013257661</v>
      </c>
      <c r="BO93">
        <f>(BN93-AQ93)</f>
        <v>21.247279836377778</v>
      </c>
      <c r="BP93">
        <f>IF(D93,AL93,(AK93+AL93)/2)</f>
        <v>21.25540828704834</v>
      </c>
      <c r="BQ93">
        <f>0.61365*EXP(17.502*BP93/(240.97+BP93))</f>
        <v>2.5353777548077994</v>
      </c>
      <c r="BR93">
        <f>IF(BO93&lt;&gt;0,(1000-(BN93+AQ93)/2)/BO93*BH93,0)</f>
        <v>0.13783007505308384</v>
      </c>
      <c r="BS93">
        <f>AQ93*AW93/1000</f>
        <v>1.2158649435995612</v>
      </c>
      <c r="BT93">
        <f>(BQ93-BS93)</f>
        <v>1.3195128112082382</v>
      </c>
      <c r="BU93">
        <f>1/(1.6/F93+1.37/AJ93)</f>
        <v>8.630863854364651E-2</v>
      </c>
      <c r="BV93">
        <f>G93*AW93*0.001</f>
        <v>39.249950718645842</v>
      </c>
      <c r="BW93">
        <f>G93/AO93</f>
        <v>0.7512075832832501</v>
      </c>
      <c r="BX93">
        <f>(1-BH93*AW93/BM93/F93)*100</f>
        <v>45.535781467986894</v>
      </c>
      <c r="BY93">
        <f>(AO93-E93/(AJ93/1.35))</f>
        <v>788.60356386443664</v>
      </c>
      <c r="BZ93">
        <f>E93*BX93/100/BY93</f>
        <v>8.5964017502832852E-3</v>
      </c>
      <c r="CA93">
        <f>(K93-J93)</f>
        <v>0</v>
      </c>
      <c r="CB93">
        <f>AU93*V93</f>
        <v>1314.2440253535513</v>
      </c>
      <c r="CC93">
        <f>(M93-L93)</f>
        <v>127.859130859375</v>
      </c>
      <c r="CD93">
        <f>(M93-N93)/(M93-J93)</f>
        <v>0.46106688815653918</v>
      </c>
      <c r="CE93" t="e">
        <f>(K93-M93)/(K93-J93)</f>
        <v>#DIV/0!</v>
      </c>
    </row>
    <row r="94" spans="1:83" x14ac:dyDescent="0.25">
      <c r="A94" s="1" t="s">
        <v>12</v>
      </c>
      <c r="B94" s="1" t="s">
        <v>180</v>
      </c>
    </row>
    <row r="95" spans="1:83" x14ac:dyDescent="0.25">
      <c r="A95" s="1" t="s">
        <v>12</v>
      </c>
      <c r="B95" s="1" t="s">
        <v>181</v>
      </c>
    </row>
    <row r="96" spans="1:83" x14ac:dyDescent="0.25">
      <c r="A96" s="1" t="s">
        <v>12</v>
      </c>
      <c r="B96" s="1" t="s">
        <v>182</v>
      </c>
    </row>
    <row r="97" spans="1:83" x14ac:dyDescent="0.25">
      <c r="A97" s="1" t="s">
        <v>12</v>
      </c>
      <c r="B97" s="1" t="s">
        <v>183</v>
      </c>
    </row>
    <row r="98" spans="1:83" x14ac:dyDescent="0.25">
      <c r="A98" s="1" t="s">
        <v>12</v>
      </c>
      <c r="B98" s="1" t="s">
        <v>184</v>
      </c>
    </row>
    <row r="99" spans="1:83" x14ac:dyDescent="0.25">
      <c r="A99" s="1" t="s">
        <v>12</v>
      </c>
      <c r="B99" s="1" t="s">
        <v>185</v>
      </c>
    </row>
    <row r="100" spans="1:83" x14ac:dyDescent="0.25">
      <c r="A100" s="1" t="s">
        <v>12</v>
      </c>
      <c r="B100" s="1" t="s">
        <v>186</v>
      </c>
    </row>
    <row r="101" spans="1:83" x14ac:dyDescent="0.25">
      <c r="A101" s="1">
        <v>11</v>
      </c>
      <c r="B101" s="1" t="s">
        <v>187</v>
      </c>
      <c r="C101" s="1">
        <v>4085.5000126464292</v>
      </c>
      <c r="D101" s="1">
        <v>0</v>
      </c>
      <c r="E101">
        <f>(AN101-AO101*(1000-AP101)/(1000-AQ101))*BG101</f>
        <v>15.616526929648559</v>
      </c>
      <c r="F101">
        <f>IF(BR101&lt;&gt;0,1/(1/BR101-1/AJ101),0)</f>
        <v>0.13340130493272034</v>
      </c>
      <c r="G101">
        <f>((BU101-BH101/2)*AO101-E101)/(BU101+BH101/2)</f>
        <v>670.94499377721024</v>
      </c>
      <c r="H101" s="1">
        <v>11</v>
      </c>
      <c r="I101" s="1">
        <v>11</v>
      </c>
      <c r="J101" s="1">
        <v>0</v>
      </c>
      <c r="K101" s="1">
        <v>0</v>
      </c>
      <c r="L101" s="1">
        <v>81.307373046875</v>
      </c>
      <c r="M101" s="1">
        <v>205.40817260742188</v>
      </c>
      <c r="N101" s="1">
        <v>112.01960754394531</v>
      </c>
      <c r="O101" t="e">
        <f>CA101/K101</f>
        <v>#DIV/0!</v>
      </c>
      <c r="P101">
        <f>CC101/M101</f>
        <v>0.60416680595143379</v>
      </c>
      <c r="Q101">
        <f>(M101-N101)/M101</f>
        <v>0.45464873124577038</v>
      </c>
      <c r="R101" s="1">
        <v>-1</v>
      </c>
      <c r="S101" s="1">
        <v>0.87</v>
      </c>
      <c r="T101" s="1">
        <v>0.92</v>
      </c>
      <c r="U101" s="1">
        <v>9.8922080993652344</v>
      </c>
      <c r="V101">
        <f>(U101*T101+(100-U101)*S101)/100</f>
        <v>0.87494610404968254</v>
      </c>
      <c r="W101">
        <f>(E101-R101)/CB101</f>
        <v>1.2646906142938027E-2</v>
      </c>
      <c r="X101">
        <f>(M101-N101)/(M101-L101)</f>
        <v>0.7525218644374142</v>
      </c>
      <c r="Y101">
        <f>(K101-M101)/(K101-L101)</f>
        <v>2.5263166784271922</v>
      </c>
      <c r="Z101">
        <f>(K101-M101)/M101</f>
        <v>-1</v>
      </c>
      <c r="AA101" s="1">
        <v>1501.6705322265625</v>
      </c>
      <c r="AB101" s="1">
        <v>0.5</v>
      </c>
      <c r="AC101">
        <f>Q101*AB101*V101*AA101</f>
        <v>298.67711521265591</v>
      </c>
      <c r="AD101">
        <f>BH101*1000</f>
        <v>3.0232584024069906</v>
      </c>
      <c r="AE101">
        <f>(BM101-BS101)</f>
        <v>1.4738585082852633</v>
      </c>
      <c r="AF101">
        <f>(AL101+BL101*D101)</f>
        <v>21.853939056396484</v>
      </c>
      <c r="AG101" s="1">
        <v>1.6000000238418579</v>
      </c>
      <c r="AH101">
        <f>(AG101*BA101+BB101)</f>
        <v>5.1869158421721409</v>
      </c>
      <c r="AI101" s="1">
        <v>1</v>
      </c>
      <c r="AJ101">
        <f>AH101*(AI101+1)*(AI101+1)/(AI101*AI101+1)</f>
        <v>10.373831684344282</v>
      </c>
      <c r="AK101" s="1">
        <v>20.734630584716797</v>
      </c>
      <c r="AL101" s="1">
        <v>21.853939056396484</v>
      </c>
      <c r="AM101" s="1">
        <v>19.93583869934082</v>
      </c>
      <c r="AN101" s="1">
        <v>898.66241455078125</v>
      </c>
      <c r="AO101" s="1">
        <v>888.902099609375</v>
      </c>
      <c r="AP101" s="1">
        <v>15.905936241149902</v>
      </c>
      <c r="AQ101" s="1">
        <v>17.489852905273438</v>
      </c>
      <c r="AR101" s="1">
        <v>42.818023681640625</v>
      </c>
      <c r="AS101" s="1">
        <v>47.08184814453125</v>
      </c>
      <c r="AT101" s="1">
        <v>300.05438232421875</v>
      </c>
      <c r="AU101" s="1">
        <v>1501.6705322265625</v>
      </c>
      <c r="AV101" s="1">
        <v>2.9238967224955559E-2</v>
      </c>
      <c r="AW101" s="1">
        <v>66.101371765136719</v>
      </c>
      <c r="AX101" s="1">
        <v>-32.916084289550781</v>
      </c>
      <c r="AY101" s="1">
        <v>9.0365476906299591E-2</v>
      </c>
      <c r="AZ101" s="1">
        <v>0.25</v>
      </c>
      <c r="BA101" s="1">
        <v>-1.355140209197998</v>
      </c>
      <c r="BB101" s="1">
        <v>7.355140209197998</v>
      </c>
      <c r="BC101" s="1">
        <v>1</v>
      </c>
      <c r="BD101" s="1">
        <v>0</v>
      </c>
      <c r="BE101" s="1">
        <v>0.15999999642372131</v>
      </c>
      <c r="BF101" s="1">
        <v>111115</v>
      </c>
      <c r="BG101">
        <f>AT101*0.000001/(AG101*0.0001)</f>
        <v>1.8753398615816255</v>
      </c>
      <c r="BH101">
        <f>(AQ101-AP101)/(1000-AQ101)*BG101</f>
        <v>3.0232584024069906E-3</v>
      </c>
      <c r="BI101">
        <f>(AL101+273.15)</f>
        <v>295.00393905639646</v>
      </c>
      <c r="BJ101">
        <f>(AK101+273.15)</f>
        <v>293.88463058471677</v>
      </c>
      <c r="BK101">
        <f>(AU101*BC101+AV101*BD101)*BE101</f>
        <v>240.26727978585768</v>
      </c>
      <c r="BL101">
        <f>((BK101+0.00000010773*(BJ101^4-BI101^4))-BH101*44100)/(AH101*51.4+0.00000043092*BI101^3)</f>
        <v>0.34079498684450871</v>
      </c>
      <c r="BM101">
        <f>0.61365*EXP(17.502*AF101/(240.97+AF101))</f>
        <v>2.6299617772942994</v>
      </c>
      <c r="BN101">
        <f>BM101*1000/AW101</f>
        <v>39.786795751210079</v>
      </c>
      <c r="BO101">
        <f>(BN101-AQ101)</f>
        <v>22.296942845936641</v>
      </c>
      <c r="BP101">
        <f>IF(D101,AL101,(AK101+AL101)/2)</f>
        <v>21.294284820556641</v>
      </c>
      <c r="BQ101">
        <f>0.61365*EXP(17.502*BP101/(240.97+BP101))</f>
        <v>2.5414295573131915</v>
      </c>
      <c r="BR101">
        <f>IF(BO101&lt;&gt;0,(1000-(BN101+AQ101)/2)/BO101*BH101,0)</f>
        <v>0.13170762323974619</v>
      </c>
      <c r="BS101">
        <f>AQ101*AW101/1000</f>
        <v>1.156103269009036</v>
      </c>
      <c r="BT101">
        <f>(BQ101-BS101)</f>
        <v>1.3853262883041555</v>
      </c>
      <c r="BU101">
        <f>1/(1.6/F101+1.37/AJ101)</f>
        <v>8.2467773999830588E-2</v>
      </c>
      <c r="BV101">
        <f>G101*AW101*0.001</f>
        <v>44.350384467624721</v>
      </c>
      <c r="BW101">
        <f>G101/AO101</f>
        <v>0.75480190008782155</v>
      </c>
      <c r="BX101">
        <f>(1-BH101*AW101/BM101/F101)*100</f>
        <v>43.039180848266703</v>
      </c>
      <c r="BY101">
        <f>(AO101-E101/(AJ101/1.35))</f>
        <v>886.86984074914676</v>
      </c>
      <c r="BZ101">
        <f>E101*BX101/100/BY101</f>
        <v>7.5785926622470743E-3</v>
      </c>
      <c r="CA101">
        <f>(K101-J101)</f>
        <v>0</v>
      </c>
      <c r="CB101">
        <f>AU101*V101</f>
        <v>1313.880781737844</v>
      </c>
      <c r="CC101">
        <f>(M101-L101)</f>
        <v>124.10079956054688</v>
      </c>
      <c r="CD101">
        <f>(M101-N101)/(M101-J101)</f>
        <v>0.45464873124577038</v>
      </c>
      <c r="CE101" t="e">
        <f>(K101-M101)/(K101-J101)</f>
        <v>#DIV/0!</v>
      </c>
    </row>
    <row r="102" spans="1:83" x14ac:dyDescent="0.25">
      <c r="A102" s="1" t="s">
        <v>12</v>
      </c>
      <c r="B102" s="1" t="s">
        <v>188</v>
      </c>
    </row>
    <row r="103" spans="1:83" x14ac:dyDescent="0.25">
      <c r="A103" s="1" t="s">
        <v>12</v>
      </c>
      <c r="B103" s="1" t="s">
        <v>189</v>
      </c>
    </row>
    <row r="104" spans="1:83" x14ac:dyDescent="0.25">
      <c r="A104" s="1" t="s">
        <v>12</v>
      </c>
      <c r="B104" s="1" t="s">
        <v>190</v>
      </c>
    </row>
    <row r="105" spans="1:83" x14ac:dyDescent="0.25">
      <c r="A105" s="1" t="s">
        <v>12</v>
      </c>
      <c r="B105" s="1" t="s">
        <v>191</v>
      </c>
    </row>
    <row r="106" spans="1:83" x14ac:dyDescent="0.25">
      <c r="A106" s="1" t="s">
        <v>12</v>
      </c>
      <c r="B106" s="1" t="s">
        <v>192</v>
      </c>
    </row>
    <row r="107" spans="1:83" x14ac:dyDescent="0.25">
      <c r="A107" s="1" t="s">
        <v>12</v>
      </c>
      <c r="B107" s="1" t="s">
        <v>193</v>
      </c>
    </row>
    <row r="108" spans="1:83" x14ac:dyDescent="0.25">
      <c r="A108" s="1" t="s">
        <v>12</v>
      </c>
      <c r="B108" s="1" t="s">
        <v>194</v>
      </c>
    </row>
    <row r="109" spans="1:83" x14ac:dyDescent="0.25">
      <c r="A109" s="1">
        <v>12</v>
      </c>
      <c r="B109" s="1" t="s">
        <v>195</v>
      </c>
      <c r="C109" s="1">
        <v>4361.0000130943954</v>
      </c>
      <c r="D109" s="1">
        <v>0</v>
      </c>
      <c r="E109">
        <f>(AN109-AO109*(1000-AP109)/(1000-AQ109))*BG109</f>
        <v>15.670233329591507</v>
      </c>
      <c r="F109">
        <f>IF(BR109&lt;&gt;0,1/(1/BR109-1/AJ109),0)</f>
        <v>0.11058902600588538</v>
      </c>
      <c r="G109">
        <f>((BU109-BH109/2)*AO109-E109)/(BU109+BH109/2)</f>
        <v>728.42487615870004</v>
      </c>
      <c r="H109" s="1">
        <v>12</v>
      </c>
      <c r="I109" s="1">
        <v>12</v>
      </c>
      <c r="J109" s="1">
        <v>0</v>
      </c>
      <c r="K109" s="1">
        <v>0</v>
      </c>
      <c r="L109" s="1">
        <v>81.51513671875</v>
      </c>
      <c r="M109" s="1">
        <v>208.28941345214844</v>
      </c>
      <c r="N109" s="1">
        <v>111.38604736328125</v>
      </c>
      <c r="O109" t="e">
        <f>CA109/K109</f>
        <v>#DIV/0!</v>
      </c>
      <c r="P109">
        <f>CC109/M109</f>
        <v>0.60864484004379338</v>
      </c>
      <c r="Q109">
        <f>(M109-N109)/M109</f>
        <v>0.46523423578188422</v>
      </c>
      <c r="R109" s="1">
        <v>-1</v>
      </c>
      <c r="S109" s="1">
        <v>0.87</v>
      </c>
      <c r="T109" s="1">
        <v>0.92</v>
      </c>
      <c r="U109" s="1">
        <v>9.8922080993652344</v>
      </c>
      <c r="V109">
        <f>(U109*T109+(100-U109)*S109)/100</f>
        <v>0.87494610404968254</v>
      </c>
      <c r="W109">
        <f>(E109-R109)/CB109</f>
        <v>1.2685798226268728E-2</v>
      </c>
      <c r="X109">
        <f>(M109-N109)/(M109-L109)</f>
        <v>0.76437719532528936</v>
      </c>
      <c r="Y109">
        <f>(K109-M109)/(K109-L109)</f>
        <v>2.5552237515199798</v>
      </c>
      <c r="Z109">
        <f>(K109-M109)/M109</f>
        <v>-1</v>
      </c>
      <c r="AA109" s="1">
        <v>1501.9053955078125</v>
      </c>
      <c r="AB109" s="1">
        <v>0.5</v>
      </c>
      <c r="AC109">
        <f>Q109*AB109*V109*AA109</f>
        <v>305.67896182278093</v>
      </c>
      <c r="AD109">
        <f>BH109*1000</f>
        <v>2.5529338552991003</v>
      </c>
      <c r="AE109">
        <f>(BM109-BS109)</f>
        <v>1.4983664647754065</v>
      </c>
      <c r="AF109">
        <f>(AL109+BL109*D109)</f>
        <v>21.849214553833008</v>
      </c>
      <c r="AG109" s="1">
        <v>1.6000000238418579</v>
      </c>
      <c r="AH109">
        <f>(AG109*BA109+BB109)</f>
        <v>5.1869158421721409</v>
      </c>
      <c r="AI109" s="1">
        <v>1</v>
      </c>
      <c r="AJ109">
        <f>AH109*(AI109+1)*(AI109+1)/(AI109*AI109+1)</f>
        <v>10.373831684344282</v>
      </c>
      <c r="AK109" s="1">
        <v>20.736801147460938</v>
      </c>
      <c r="AL109" s="1">
        <v>21.849214553833008</v>
      </c>
      <c r="AM109" s="1">
        <v>19.937311172485352</v>
      </c>
      <c r="AN109" s="1">
        <v>998.9239501953125</v>
      </c>
      <c r="AO109" s="1">
        <v>989.22186279296875</v>
      </c>
      <c r="AP109" s="1">
        <v>15.769431114196777</v>
      </c>
      <c r="AQ109" s="1">
        <v>17.107391357421875</v>
      </c>
      <c r="AR109" s="1">
        <v>42.445438385009766</v>
      </c>
      <c r="AS109" s="1">
        <v>46.046730041503906</v>
      </c>
      <c r="AT109" s="1">
        <v>300.06988525390625</v>
      </c>
      <c r="AU109" s="1">
        <v>1501.9053955078125</v>
      </c>
      <c r="AV109" s="1">
        <v>4.4444125145673752E-2</v>
      </c>
      <c r="AW109" s="1">
        <v>66.10223388671875</v>
      </c>
      <c r="AX109" s="1">
        <v>-36.650196075439453</v>
      </c>
      <c r="AY109" s="1">
        <v>7.6669186353683472E-2</v>
      </c>
      <c r="AZ109" s="1">
        <v>0.25</v>
      </c>
      <c r="BA109" s="1">
        <v>-1.355140209197998</v>
      </c>
      <c r="BB109" s="1">
        <v>7.355140209197998</v>
      </c>
      <c r="BC109" s="1">
        <v>1</v>
      </c>
      <c r="BD109" s="1">
        <v>0</v>
      </c>
      <c r="BE109" s="1">
        <v>0.15999999642372131</v>
      </c>
      <c r="BF109" s="1">
        <v>111115</v>
      </c>
      <c r="BG109">
        <f>AT109*0.000001/(AG109*0.0001)</f>
        <v>1.8754367548907285</v>
      </c>
      <c r="BH109">
        <f>(AQ109-AP109)/(1000-AQ109)*BG109</f>
        <v>2.5529338552991005E-3</v>
      </c>
      <c r="BI109">
        <f>(AL109+273.15)</f>
        <v>294.99921455383299</v>
      </c>
      <c r="BJ109">
        <f>(AK109+273.15)</f>
        <v>293.88680114746091</v>
      </c>
      <c r="BK109">
        <f>(AU109*BC109+AV109*BD109)*BE109</f>
        <v>240.30485791001774</v>
      </c>
      <c r="BL109">
        <f>((BK109+0.00000010773*(BJ109^4-BI109^4))-BH109*44100)/(AH109*51.4+0.00000043092*BI109^3)</f>
        <v>0.41590238204045793</v>
      </c>
      <c r="BM109">
        <f>0.61365*EXP(17.502*AF109/(240.97+AF109))</f>
        <v>2.6292032494753381</v>
      </c>
      <c r="BN109">
        <f>BM109*1000/AW109</f>
        <v>39.774801771163702</v>
      </c>
      <c r="BO109">
        <f>(BN109-AQ109)</f>
        <v>22.667410413741827</v>
      </c>
      <c r="BP109">
        <f>IF(D109,AL109,(AK109+AL109)/2)</f>
        <v>21.293007850646973</v>
      </c>
      <c r="BQ109">
        <f>0.61365*EXP(17.502*BP109/(240.97+BP109))</f>
        <v>2.5412305742074501</v>
      </c>
      <c r="BR109">
        <f>IF(BO109&lt;&gt;0,(1000-(BN109+AQ109)/2)/BO109*BH109,0)</f>
        <v>0.10942253974872317</v>
      </c>
      <c r="BS109">
        <f>AQ109*AW109/1000</f>
        <v>1.1308367846999317</v>
      </c>
      <c r="BT109">
        <f>(BQ109-BS109)</f>
        <v>1.4103937895075185</v>
      </c>
      <c r="BU109">
        <f>1/(1.6/F109+1.37/AJ109)</f>
        <v>6.849294087242816E-2</v>
      </c>
      <c r="BV109">
        <f>G109*AW109*0.001</f>
        <v>48.150511532746535</v>
      </c>
      <c r="BW109">
        <f>G109/AO109</f>
        <v>0.73636148123745004</v>
      </c>
      <c r="BX109">
        <f>(1-BH109*AW109/BM109/F109)*100</f>
        <v>41.961055505380997</v>
      </c>
      <c r="BY109">
        <f>(AO109-E109/(AJ109/1.35))</f>
        <v>987.1826148430647</v>
      </c>
      <c r="BZ109">
        <f>E109*BX109/100/BY109</f>
        <v>6.660768946278409E-3</v>
      </c>
      <c r="CA109">
        <f>(K109-J109)</f>
        <v>0</v>
      </c>
      <c r="CB109">
        <f>AU109*V109</f>
        <v>1314.0862744507581</v>
      </c>
      <c r="CC109">
        <f>(M109-L109)</f>
        <v>126.77427673339844</v>
      </c>
      <c r="CD109">
        <f>(M109-N109)/(M109-J109)</f>
        <v>0.46523423578188422</v>
      </c>
      <c r="CE109" t="e">
        <f>(K109-M109)/(K109-J109)</f>
        <v>#DIV/0!</v>
      </c>
    </row>
    <row r="110" spans="1:83" x14ac:dyDescent="0.25">
      <c r="A110" s="1" t="s">
        <v>12</v>
      </c>
      <c r="B110" s="1" t="s">
        <v>196</v>
      </c>
    </row>
    <row r="111" spans="1:83" x14ac:dyDescent="0.25">
      <c r="A111" s="1" t="s">
        <v>12</v>
      </c>
      <c r="B111" s="1" t="s">
        <v>197</v>
      </c>
    </row>
    <row r="112" spans="1:83" x14ac:dyDescent="0.25">
      <c r="A112" s="1" t="s">
        <v>12</v>
      </c>
      <c r="B112" s="1" t="s">
        <v>198</v>
      </c>
    </row>
    <row r="113" spans="1:83" x14ac:dyDescent="0.25">
      <c r="A113" s="1" t="s">
        <v>12</v>
      </c>
      <c r="B113" s="1" t="s">
        <v>199</v>
      </c>
    </row>
    <row r="114" spans="1:83" x14ac:dyDescent="0.25">
      <c r="A114" s="1" t="s">
        <v>12</v>
      </c>
      <c r="B114" s="1" t="s">
        <v>200</v>
      </c>
    </row>
    <row r="115" spans="1:83" x14ac:dyDescent="0.25">
      <c r="A115" s="1" t="s">
        <v>12</v>
      </c>
      <c r="B115" s="1" t="s">
        <v>201</v>
      </c>
    </row>
    <row r="116" spans="1:83" x14ac:dyDescent="0.25">
      <c r="A116" s="1" t="s">
        <v>12</v>
      </c>
      <c r="B116" s="1" t="s">
        <v>202</v>
      </c>
    </row>
    <row r="117" spans="1:83" x14ac:dyDescent="0.25">
      <c r="A117" s="1">
        <v>13</v>
      </c>
      <c r="B117" s="1" t="s">
        <v>203</v>
      </c>
      <c r="C117" s="1">
        <v>4634.000013301149</v>
      </c>
      <c r="D117" s="1">
        <v>0</v>
      </c>
      <c r="E117">
        <f>(AN117-AO117*(1000-AP117)/(1000-AQ117))*BG117</f>
        <v>15.054842311005501</v>
      </c>
      <c r="F117">
        <f>IF(BR117&lt;&gt;0,1/(1/BR117-1/AJ117),0)</f>
        <v>0.11609394832772831</v>
      </c>
      <c r="G117">
        <f>((BU117-BH117/2)*AO117-E117)/(BU117+BH117/2)</f>
        <v>940.851017232407</v>
      </c>
      <c r="H117" s="1">
        <v>13</v>
      </c>
      <c r="I117" s="1">
        <v>13</v>
      </c>
      <c r="J117" s="1">
        <v>0</v>
      </c>
      <c r="K117" s="1">
        <v>0</v>
      </c>
      <c r="L117" s="1">
        <v>82.20947265625</v>
      </c>
      <c r="M117" s="1">
        <v>206.126708984375</v>
      </c>
      <c r="N117" s="1">
        <v>110.26877593994141</v>
      </c>
      <c r="O117" t="e">
        <f>CA117/K117</f>
        <v>#DIV/0!</v>
      </c>
      <c r="P117">
        <f>CC117/M117</f>
        <v>0.601170207095861</v>
      </c>
      <c r="Q117">
        <f>(M117-N117)/M117</f>
        <v>0.46504372731095173</v>
      </c>
      <c r="R117" s="1">
        <v>-1</v>
      </c>
      <c r="S117" s="1">
        <v>0.87</v>
      </c>
      <c r="T117" s="1">
        <v>0.92</v>
      </c>
      <c r="U117" s="1">
        <v>9.8922080993652344</v>
      </c>
      <c r="V117">
        <f>(U117*T117+(100-U117)*S117)/100</f>
        <v>0.87494610404968254</v>
      </c>
      <c r="W117">
        <f>(E117-R117)/CB117</f>
        <v>1.2234797551088578E-2</v>
      </c>
      <c r="X117">
        <f>(M117-N117)/(M117-L117)</f>
        <v>0.77356416173298004</v>
      </c>
      <c r="Y117">
        <f>(K117-M117)/(K117-L117)</f>
        <v>2.5073352537641433</v>
      </c>
      <c r="Z117">
        <f>(K117-M117)/M117</f>
        <v>-1</v>
      </c>
      <c r="AA117" s="1">
        <v>1499.7813720703125</v>
      </c>
      <c r="AB117" s="1">
        <v>0.5</v>
      </c>
      <c r="AC117">
        <f>Q117*AB117*V117*AA117</f>
        <v>305.12166950548664</v>
      </c>
      <c r="AD117">
        <f>BH117*1000</f>
        <v>2.5965609120978828</v>
      </c>
      <c r="AE117">
        <f>(BM117-BS117)</f>
        <v>1.4506516604300206</v>
      </c>
      <c r="AF117">
        <f>(AL117+BL117*D117)</f>
        <v>22.233104705810547</v>
      </c>
      <c r="AG117" s="1">
        <v>1.6000000238418579</v>
      </c>
      <c r="AH117">
        <f>(AG117*BA117+BB117)</f>
        <v>5.1869158421721409</v>
      </c>
      <c r="AI117" s="1">
        <v>1</v>
      </c>
      <c r="AJ117">
        <f>AH117*(AI117+1)*(AI117+1)/(AI117*AI117+1)</f>
        <v>10.373831684344282</v>
      </c>
      <c r="AK117" s="1">
        <v>20.858257293701172</v>
      </c>
      <c r="AL117" s="1">
        <v>22.233104705810547</v>
      </c>
      <c r="AM117" s="1">
        <v>19.937126159667969</v>
      </c>
      <c r="AN117" s="1">
        <v>1198.4691162109375</v>
      </c>
      <c r="AO117" s="1">
        <v>1188.794677734375</v>
      </c>
      <c r="AP117" s="1">
        <v>17.410835266113281</v>
      </c>
      <c r="AQ117" s="1">
        <v>18.769521713256836</v>
      </c>
      <c r="AR117" s="1">
        <v>46.518466949462891</v>
      </c>
      <c r="AS117" s="1">
        <v>50.14862060546875</v>
      </c>
      <c r="AT117" s="1">
        <v>300.03387451171875</v>
      </c>
      <c r="AU117" s="1">
        <v>1499.7813720703125</v>
      </c>
      <c r="AV117" s="1">
        <v>4.6784086152911186E-3</v>
      </c>
      <c r="AW117" s="1">
        <v>66.107917785644531</v>
      </c>
      <c r="AX117" s="1">
        <v>-42.961231231689453</v>
      </c>
      <c r="AY117" s="1">
        <v>0.11337372660636902</v>
      </c>
      <c r="AZ117" s="1">
        <v>0.75</v>
      </c>
      <c r="BA117" s="1">
        <v>-1.355140209197998</v>
      </c>
      <c r="BB117" s="1">
        <v>7.355140209197998</v>
      </c>
      <c r="BC117" s="1">
        <v>1</v>
      </c>
      <c r="BD117" s="1">
        <v>0</v>
      </c>
      <c r="BE117" s="1">
        <v>0.15999999642372131</v>
      </c>
      <c r="BF117" s="1">
        <v>111115</v>
      </c>
      <c r="BG117">
        <f>AT117*0.000001/(AG117*0.0001)</f>
        <v>1.8752116877554104</v>
      </c>
      <c r="BH117">
        <f>(AQ117-AP117)/(1000-AQ117)*BG117</f>
        <v>2.5965609120978828E-3</v>
      </c>
      <c r="BI117">
        <f>(AL117+273.15)</f>
        <v>295.38310470581052</v>
      </c>
      <c r="BJ117">
        <f>(AK117+273.15)</f>
        <v>294.00825729370115</v>
      </c>
      <c r="BK117">
        <f>(AU117*BC117+AV117*BD117)*BE117</f>
        <v>239.96501416761384</v>
      </c>
      <c r="BL117">
        <f>((BK117+0.00000010773*(BJ117^4-BI117^4))-BH117*44100)/(AH117*51.4+0.00000043092*BI117^3)</f>
        <v>0.39715062215559205</v>
      </c>
      <c r="BM117">
        <f>0.61365*EXP(17.502*AF117/(240.97+AF117))</f>
        <v>2.6914656587258734</v>
      </c>
      <c r="BN117">
        <f>BM117*1000/AW117</f>
        <v>40.713211803962317</v>
      </c>
      <c r="BO117">
        <f>(BN117-AQ117)</f>
        <v>21.943690090705481</v>
      </c>
      <c r="BP117">
        <f>IF(D117,AL117,(AK117+AL117)/2)</f>
        <v>21.545680999755859</v>
      </c>
      <c r="BQ117">
        <f>0.61365*EXP(17.502*BP117/(240.97+BP117))</f>
        <v>2.5808699579675993</v>
      </c>
      <c r="BR117">
        <f>IF(BO117&lt;&gt;0,(1000-(BN117+AQ117)/2)/BO117*BH117,0)</f>
        <v>0.11480911511629512</v>
      </c>
      <c r="BS117">
        <f>AQ117*AW117/1000</f>
        <v>1.2408139982958528</v>
      </c>
      <c r="BT117">
        <f>(BQ117-BS117)</f>
        <v>1.3400559596717465</v>
      </c>
      <c r="BU117">
        <f>1/(1.6/F117+1.37/AJ117)</f>
        <v>7.1870035551678105E-2</v>
      </c>
      <c r="BV117">
        <f>G117*AW117*0.001</f>
        <v>62.197701695739994</v>
      </c>
      <c r="BW117">
        <f>G117/AO117</f>
        <v>0.79143273001986914</v>
      </c>
      <c r="BX117">
        <f>(1-BH117*AW117/BM117/F117)*100</f>
        <v>45.064438377849314</v>
      </c>
      <c r="BY117">
        <f>(AO117-E117/(AJ117/1.35))</f>
        <v>1186.8355137785409</v>
      </c>
      <c r="BZ117">
        <f>E117*BX117/100/BY117</f>
        <v>5.7163609087884102E-3</v>
      </c>
      <c r="CA117">
        <f>(K117-J117)</f>
        <v>0</v>
      </c>
      <c r="CB117">
        <f>AU117*V117</f>
        <v>1312.2278684192072</v>
      </c>
      <c r="CC117">
        <f>(M117-L117)</f>
        <v>123.917236328125</v>
      </c>
      <c r="CD117">
        <f>(M117-N117)/(M117-J117)</f>
        <v>0.46504372731095173</v>
      </c>
      <c r="CE117" t="e">
        <f>(K117-M117)/(K117-J117)</f>
        <v>#DIV/0!</v>
      </c>
    </row>
    <row r="118" spans="1:83" x14ac:dyDescent="0.25">
      <c r="A118" s="1" t="s">
        <v>12</v>
      </c>
      <c r="B118" s="1" t="s">
        <v>204</v>
      </c>
    </row>
    <row r="119" spans="1:83" x14ac:dyDescent="0.25">
      <c r="A119" s="1" t="s">
        <v>12</v>
      </c>
      <c r="B119" s="1" t="s">
        <v>205</v>
      </c>
    </row>
    <row r="120" spans="1:83" x14ac:dyDescent="0.25">
      <c r="A120" s="1" t="s">
        <v>12</v>
      </c>
      <c r="B120" s="1" t="s">
        <v>206</v>
      </c>
    </row>
    <row r="121" spans="1:83" x14ac:dyDescent="0.25">
      <c r="A121" s="1" t="s">
        <v>12</v>
      </c>
      <c r="B121" s="1" t="s">
        <v>207</v>
      </c>
    </row>
    <row r="122" spans="1:83" x14ac:dyDescent="0.25">
      <c r="A122" s="1" t="s">
        <v>12</v>
      </c>
      <c r="B122" s="1" t="s">
        <v>208</v>
      </c>
    </row>
    <row r="123" spans="1:83" x14ac:dyDescent="0.25">
      <c r="A123" s="1" t="s">
        <v>12</v>
      </c>
      <c r="B123" s="1" t="s">
        <v>209</v>
      </c>
    </row>
    <row r="124" spans="1:83" x14ac:dyDescent="0.25">
      <c r="A124" s="1" t="s">
        <v>12</v>
      </c>
      <c r="B124" s="1" t="s">
        <v>210</v>
      </c>
    </row>
    <row r="125" spans="1:83" x14ac:dyDescent="0.25">
      <c r="A125" s="1" t="s">
        <v>12</v>
      </c>
      <c r="B125" s="1" t="s">
        <v>211</v>
      </c>
    </row>
    <row r="126" spans="1:83" x14ac:dyDescent="0.25">
      <c r="A126" s="1">
        <v>14</v>
      </c>
      <c r="B126" s="1" t="s">
        <v>212</v>
      </c>
      <c r="C126" s="1">
        <v>4976.0000104755163</v>
      </c>
      <c r="D126" s="1">
        <v>0</v>
      </c>
      <c r="E126">
        <f>(AN126-AO126*(1000-AP126)/(1000-AQ126))*BG126</f>
        <v>12.059615353371651</v>
      </c>
      <c r="F126">
        <f>IF(BR126&lt;&gt;0,1/(1/BR126-1/AJ126),0)</f>
        <v>0.12838903755958553</v>
      </c>
      <c r="G126">
        <f>((BU126-BH126/2)*AO126-E126)/(BU126+BH126/2)</f>
        <v>230.42789316120712</v>
      </c>
      <c r="H126" s="1">
        <v>14</v>
      </c>
      <c r="I126" s="1">
        <v>14</v>
      </c>
      <c r="J126" s="1">
        <v>0</v>
      </c>
      <c r="K126" s="1">
        <v>0</v>
      </c>
      <c r="L126" s="1">
        <v>75.560791015625</v>
      </c>
      <c r="M126" s="1">
        <v>163.32777404785156</v>
      </c>
      <c r="N126" s="1">
        <v>98.1505126953125</v>
      </c>
      <c r="O126" t="e">
        <f>CA126/K126</f>
        <v>#DIV/0!</v>
      </c>
      <c r="P126">
        <f>CC126/M126</f>
        <v>0.53736716577373245</v>
      </c>
      <c r="Q126">
        <f>(M126-N126)/M126</f>
        <v>0.399058039776159</v>
      </c>
      <c r="R126" s="1">
        <v>-1</v>
      </c>
      <c r="S126" s="1">
        <v>0.87</v>
      </c>
      <c r="T126" s="1">
        <v>0.92</v>
      </c>
      <c r="U126" s="1">
        <v>9.8922080993652344</v>
      </c>
      <c r="V126">
        <f>(U126*T126+(100-U126)*S126)/100</f>
        <v>0.87494610404968254</v>
      </c>
      <c r="W126">
        <f>(E126-R126)/CB126</f>
        <v>9.9371962910577254E-3</v>
      </c>
      <c r="X126">
        <f>(M126-N126)/(M126-L126)</f>
        <v>0.74261708789291603</v>
      </c>
      <c r="Y126">
        <f>(K126-M126)/(K126-L126)</f>
        <v>2.1615413477351964</v>
      </c>
      <c r="Z126">
        <f>(K126-M126)/M126</f>
        <v>-1</v>
      </c>
      <c r="AA126" s="1">
        <v>1502.0528564453125</v>
      </c>
      <c r="AB126" s="1">
        <v>0.5</v>
      </c>
      <c r="AC126">
        <f>Q126*AB126*V126*AA126</f>
        <v>262.22408969806099</v>
      </c>
      <c r="AD126">
        <f>BH126*1000</f>
        <v>2.7131170692927911</v>
      </c>
      <c r="AE126">
        <f>(BM126-BS126)</f>
        <v>1.3717095653648281</v>
      </c>
      <c r="AF126">
        <f>(AL126+BL126*D126)</f>
        <v>22.113832473754883</v>
      </c>
      <c r="AG126" s="1">
        <v>1.6000000238418579</v>
      </c>
      <c r="AH126">
        <f>(AG126*BA126+BB126)</f>
        <v>5.1869158421721409</v>
      </c>
      <c r="AI126" s="1">
        <v>1</v>
      </c>
      <c r="AJ126">
        <f>AH126*(AI126+1)*(AI126+1)/(AI126*AI126+1)</f>
        <v>10.373831684344282</v>
      </c>
      <c r="AK126" s="1">
        <v>20.855613708496094</v>
      </c>
      <c r="AL126" s="1">
        <v>22.113832473754883</v>
      </c>
      <c r="AM126" s="1">
        <v>19.928306579589844</v>
      </c>
      <c r="AN126" s="1">
        <v>399.95785522460938</v>
      </c>
      <c r="AO126" s="1">
        <v>392.9593505859375</v>
      </c>
      <c r="AP126" s="1">
        <v>18.25196647644043</v>
      </c>
      <c r="AQ126" s="1">
        <v>19.670114517211914</v>
      </c>
      <c r="AR126" s="1">
        <v>48.770904541015625</v>
      </c>
      <c r="AS126" s="1">
        <v>52.560325622558594</v>
      </c>
      <c r="AT126" s="1">
        <v>300.08148193359375</v>
      </c>
      <c r="AU126" s="1">
        <v>1502.0528564453125</v>
      </c>
      <c r="AV126" s="1">
        <v>1.0526372119784355E-2</v>
      </c>
      <c r="AW126" s="1">
        <v>66.104080200195313</v>
      </c>
      <c r="AX126" s="1">
        <v>-14.688106536865234</v>
      </c>
      <c r="AY126" s="1">
        <v>0.11668669432401657</v>
      </c>
      <c r="AZ126" s="1">
        <v>0.25</v>
      </c>
      <c r="BA126" s="1">
        <v>-1.355140209197998</v>
      </c>
      <c r="BB126" s="1">
        <v>7.355140209197998</v>
      </c>
      <c r="BC126" s="1">
        <v>1</v>
      </c>
      <c r="BD126" s="1">
        <v>0</v>
      </c>
      <c r="BE126" s="1">
        <v>0.15999999642372131</v>
      </c>
      <c r="BF126" s="1">
        <v>111115</v>
      </c>
      <c r="BG126">
        <f>AT126*0.000001/(AG126*0.0001)</f>
        <v>1.8755092341376953</v>
      </c>
      <c r="BH126">
        <f>(AQ126-AP126)/(1000-AQ126)*BG126</f>
        <v>2.7131170692927913E-3</v>
      </c>
      <c r="BI126">
        <f>(AL126+273.15)</f>
        <v>295.26383247375486</v>
      </c>
      <c r="BJ126">
        <f>(AK126+273.15)</f>
        <v>294.00561370849607</v>
      </c>
      <c r="BK126">
        <f>(AU126*BC126+AV126*BD126)*BE126</f>
        <v>240.32845165949038</v>
      </c>
      <c r="BL126">
        <f>((BK126+0.00000010773*(BJ126^4-BI126^4))-BH126*44100)/(AH126*51.4+0.00000043092*BI126^3)</f>
        <v>0.38463179895738658</v>
      </c>
      <c r="BM126">
        <f>0.61365*EXP(17.502*AF126/(240.97+AF126))</f>
        <v>2.6719843929576306</v>
      </c>
      <c r="BN126">
        <f>BM126*1000/AW126</f>
        <v>40.420869405724453</v>
      </c>
      <c r="BO126">
        <f>(BN126-AQ126)</f>
        <v>20.750754888512539</v>
      </c>
      <c r="BP126">
        <f>IF(D126,AL126,(AK126+AL126)/2)</f>
        <v>21.484723091125488</v>
      </c>
      <c r="BQ126">
        <f>0.61365*EXP(17.502*BP126/(240.97+BP126))</f>
        <v>2.5712576608799473</v>
      </c>
      <c r="BR126">
        <f>IF(BO126&lt;&gt;0,(1000-(BN126+AQ126)/2)/BO126*BH126,0)</f>
        <v>0.12681948904199464</v>
      </c>
      <c r="BS126">
        <f>AQ126*AW126/1000</f>
        <v>1.3002748275928024</v>
      </c>
      <c r="BT126">
        <f>(BQ126-BS126)</f>
        <v>1.2709828332871449</v>
      </c>
      <c r="BU126">
        <f>1/(1.6/F126+1.37/AJ126)</f>
        <v>7.9401716096978131E-2</v>
      </c>
      <c r="BV126">
        <f>G126*AW126*0.001</f>
        <v>15.232223929890473</v>
      </c>
      <c r="BW126">
        <f>G126/AO126</f>
        <v>0.58639116951312786</v>
      </c>
      <c r="BX126">
        <f>(1-BH126*AW126/BM126/F126)*100</f>
        <v>47.720076914108432</v>
      </c>
      <c r="BY126">
        <f>(AO126-E126/(AJ126/1.35))</f>
        <v>391.38997089842809</v>
      </c>
      <c r="BZ126">
        <f>E126*BX126/100/BY126</f>
        <v>1.4703641253158369E-2</v>
      </c>
      <c r="CA126">
        <f>(K126-J126)</f>
        <v>0</v>
      </c>
      <c r="CB126">
        <f>AU126*V126</f>
        <v>1314.2152948235232</v>
      </c>
      <c r="CC126">
        <f>(M126-L126)</f>
        <v>87.766983032226563</v>
      </c>
      <c r="CD126">
        <f>(M126-N126)/(M126-J126)</f>
        <v>0.399058039776159</v>
      </c>
      <c r="CE126" t="e">
        <f>(K126-M126)/(K126-J126)</f>
        <v>#DIV/0!</v>
      </c>
    </row>
    <row r="127" spans="1:83" x14ac:dyDescent="0.25">
      <c r="A127" s="1" t="s">
        <v>12</v>
      </c>
      <c r="B127" s="1" t="s">
        <v>213</v>
      </c>
    </row>
    <row r="128" spans="1:83" x14ac:dyDescent="0.25">
      <c r="A128" s="1" t="s">
        <v>12</v>
      </c>
      <c r="B128" s="1" t="s">
        <v>214</v>
      </c>
    </row>
    <row r="129" spans="1:83" x14ac:dyDescent="0.25">
      <c r="A129" s="1" t="s">
        <v>12</v>
      </c>
      <c r="B129" s="1" t="s">
        <v>215</v>
      </c>
    </row>
    <row r="130" spans="1:83" x14ac:dyDescent="0.25">
      <c r="A130" s="1" t="s">
        <v>12</v>
      </c>
      <c r="B130" s="1" t="s">
        <v>216</v>
      </c>
    </row>
    <row r="131" spans="1:83" x14ac:dyDescent="0.25">
      <c r="A131" s="1" t="s">
        <v>12</v>
      </c>
      <c r="B131" s="1" t="s">
        <v>217</v>
      </c>
    </row>
    <row r="132" spans="1:83" x14ac:dyDescent="0.25">
      <c r="A132" s="1" t="s">
        <v>12</v>
      </c>
      <c r="B132" s="1" t="s">
        <v>218</v>
      </c>
    </row>
    <row r="133" spans="1:83" x14ac:dyDescent="0.25">
      <c r="A133" s="1" t="s">
        <v>12</v>
      </c>
      <c r="B133" s="1" t="s">
        <v>219</v>
      </c>
    </row>
    <row r="134" spans="1:83" x14ac:dyDescent="0.25">
      <c r="A134" s="1">
        <v>15</v>
      </c>
      <c r="B134" s="1" t="s">
        <v>220</v>
      </c>
      <c r="C134" s="1">
        <v>5169.0000097863376</v>
      </c>
      <c r="D134" s="1">
        <v>0</v>
      </c>
      <c r="E134">
        <f>(AN134-AO134*(1000-AP134)/(1000-AQ134))*BG134</f>
        <v>10.224261024751948</v>
      </c>
      <c r="F134">
        <f>IF(BR134&lt;&gt;0,1/(1/BR134-1/AJ134),0)</f>
        <v>0.13206929335225812</v>
      </c>
      <c r="G134">
        <f>((BU134-BH134/2)*AO134-E134)/(BU134+BH134/2)</f>
        <v>161.10135764898104</v>
      </c>
      <c r="H134" s="1">
        <v>15</v>
      </c>
      <c r="I134" s="1">
        <v>15</v>
      </c>
      <c r="J134" s="1">
        <v>0</v>
      </c>
      <c r="K134" s="1">
        <v>0</v>
      </c>
      <c r="L134" s="1">
        <v>71.883056640625</v>
      </c>
      <c r="M134" s="1">
        <v>138.43258666992188</v>
      </c>
      <c r="N134" s="1">
        <v>92.555335998535156</v>
      </c>
      <c r="O134" t="e">
        <f>CA134/K134</f>
        <v>#DIV/0!</v>
      </c>
      <c r="P134">
        <f>CC134/M134</f>
        <v>0.48073601476491457</v>
      </c>
      <c r="Q134">
        <f>(M134-N134)/M134</f>
        <v>0.33140499484255292</v>
      </c>
      <c r="R134" s="1">
        <v>-1</v>
      </c>
      <c r="S134" s="1">
        <v>0.87</v>
      </c>
      <c r="T134" s="1">
        <v>0.92</v>
      </c>
      <c r="U134" s="1">
        <v>9.8922080993652344</v>
      </c>
      <c r="V134">
        <f>(U134*T134+(100-U134)*S134)/100</f>
        <v>0.87494610404968254</v>
      </c>
      <c r="W134">
        <f>(E134-R134)/CB134</f>
        <v>8.549326562425354E-3</v>
      </c>
      <c r="X134">
        <f>(M134-N134)/(M134-L134)</f>
        <v>0.68937001735685188</v>
      </c>
      <c r="Y134">
        <f>(K134-M134)/(K134-L134)</f>
        <v>1.9258027293136299</v>
      </c>
      <c r="Z134">
        <f>(K134-M134)/M134</f>
        <v>-1</v>
      </c>
      <c r="AA134" s="1">
        <v>1500.529541015625</v>
      </c>
      <c r="AB134" s="1">
        <v>0.5</v>
      </c>
      <c r="AC134">
        <f>Q134*AB134*V134*AA134</f>
        <v>217.54790508108314</v>
      </c>
      <c r="AD134">
        <f>BH134*1000</f>
        <v>2.7981477480821355</v>
      </c>
      <c r="AE134">
        <f>(BM134-BS134)</f>
        <v>1.3758716775513855</v>
      </c>
      <c r="AF134">
        <f>(AL134+BL134*D134)</f>
        <v>22.091121673583984</v>
      </c>
      <c r="AG134" s="1">
        <v>1.6000000238418579</v>
      </c>
      <c r="AH134">
        <f>(AG134*BA134+BB134)</f>
        <v>5.1869158421721409</v>
      </c>
      <c r="AI134" s="1">
        <v>1</v>
      </c>
      <c r="AJ134">
        <f>AH134*(AI134+1)*(AI134+1)/(AI134*AI134+1)</f>
        <v>10.373831684344282</v>
      </c>
      <c r="AK134" s="1">
        <v>20.843425750732422</v>
      </c>
      <c r="AL134" s="1">
        <v>22.091121673583984</v>
      </c>
      <c r="AM134" s="1">
        <v>19.929082870483398</v>
      </c>
      <c r="AN134" s="1">
        <v>300.00775146484375</v>
      </c>
      <c r="AO134" s="1">
        <v>294.11688232421875</v>
      </c>
      <c r="AP134" s="1">
        <v>18.088489532470703</v>
      </c>
      <c r="AQ134" s="1">
        <v>19.551410675048828</v>
      </c>
      <c r="AR134" s="1">
        <v>48.369937896728516</v>
      </c>
      <c r="AS134" s="1">
        <v>52.281898498535156</v>
      </c>
      <c r="AT134" s="1">
        <v>300.05062866210938</v>
      </c>
      <c r="AU134" s="1">
        <v>1500.529541015625</v>
      </c>
      <c r="AV134" s="1">
        <v>0.19531913101673126</v>
      </c>
      <c r="AW134" s="1">
        <v>66.103530883789063</v>
      </c>
      <c r="AX134" s="1">
        <v>-11.750008583068848</v>
      </c>
      <c r="AY134" s="1">
        <v>0.10897538065910339</v>
      </c>
      <c r="AZ134" s="1">
        <v>0.5</v>
      </c>
      <c r="BA134" s="1">
        <v>-1.355140209197998</v>
      </c>
      <c r="BB134" s="1">
        <v>7.355140209197998</v>
      </c>
      <c r="BC134" s="1">
        <v>1</v>
      </c>
      <c r="BD134" s="1">
        <v>0</v>
      </c>
      <c r="BE134" s="1">
        <v>0.15999999642372131</v>
      </c>
      <c r="BF134" s="1">
        <v>111115</v>
      </c>
      <c r="BG134">
        <f>AT134*0.000001/(AG134*0.0001)</f>
        <v>1.8753164011937913</v>
      </c>
      <c r="BH134">
        <f>(AQ134-AP134)/(1000-AQ134)*BG134</f>
        <v>2.7981477480821357E-3</v>
      </c>
      <c r="BI134">
        <f>(AL134+273.15)</f>
        <v>295.24112167358396</v>
      </c>
      <c r="BJ134">
        <f>(AK134+273.15)</f>
        <v>293.9934257507324</v>
      </c>
      <c r="BK134">
        <f>(AU134*BC134+AV134*BD134)*BE134</f>
        <v>240.08472119618818</v>
      </c>
      <c r="BL134">
        <f>((BK134+0.00000010773*(BJ134^4-BI134^4))-BH134*44100)/(AH134*51.4+0.00000043092*BI134^3)</f>
        <v>0.37068073136633356</v>
      </c>
      <c r="BM134">
        <f>0.61365*EXP(17.502*AF134/(240.97+AF134))</f>
        <v>2.6682889569311188</v>
      </c>
      <c r="BN134">
        <f>BM134*1000/AW134</f>
        <v>40.365301539217448</v>
      </c>
      <c r="BO134">
        <f>(BN134-AQ134)</f>
        <v>20.81389086416862</v>
      </c>
      <c r="BP134">
        <f>IF(D134,AL134,(AK134+AL134)/2)</f>
        <v>21.467273712158203</v>
      </c>
      <c r="BQ134">
        <f>0.61365*EXP(17.502*BP134/(240.97+BP134))</f>
        <v>2.5685118897651202</v>
      </c>
      <c r="BR134">
        <f>IF(BO134&lt;&gt;0,(1000-(BN134+AQ134)/2)/BO134*BH134,0)</f>
        <v>0.13040905514102866</v>
      </c>
      <c r="BS134">
        <f>AQ134*AW134/1000</f>
        <v>1.2924172793797333</v>
      </c>
      <c r="BT134">
        <f>(BQ134-BS134)</f>
        <v>1.276094610385387</v>
      </c>
      <c r="BU134">
        <f>1/(1.6/F134+1.37/AJ134)</f>
        <v>8.1653213020083867E-2</v>
      </c>
      <c r="BV134">
        <f>G134*AW134*0.001</f>
        <v>10.649368570769767</v>
      </c>
      <c r="BW134">
        <f>G134/AO134</f>
        <v>0.54774604019973083</v>
      </c>
      <c r="BX134">
        <f>(1-BH134*AW134/BM134/F134)*100</f>
        <v>47.511932025526249</v>
      </c>
      <c r="BY134">
        <f>(AO134-E134/(AJ134/1.35))</f>
        <v>292.78634672238849</v>
      </c>
      <c r="BZ134">
        <f>E134*BX134/100/BY134</f>
        <v>1.6591429219882617E-2</v>
      </c>
      <c r="CA134">
        <f>(K134-J134)</f>
        <v>0</v>
      </c>
      <c r="CB134">
        <f>AU134*V134</f>
        <v>1312.8824759230795</v>
      </c>
      <c r="CC134">
        <f>(M134-L134)</f>
        <v>66.549530029296875</v>
      </c>
      <c r="CD134">
        <f>(M134-N134)/(M134-J134)</f>
        <v>0.33140499484255292</v>
      </c>
      <c r="CE134" t="e">
        <f>(K134-M134)/(K134-J134)</f>
        <v>#DIV/0!</v>
      </c>
    </row>
    <row r="135" spans="1:83" x14ac:dyDescent="0.25">
      <c r="A135" s="1" t="s">
        <v>12</v>
      </c>
      <c r="B135" s="1" t="s">
        <v>221</v>
      </c>
    </row>
    <row r="136" spans="1:83" x14ac:dyDescent="0.25">
      <c r="A136" s="1" t="s">
        <v>12</v>
      </c>
      <c r="B136" s="1" t="s">
        <v>222</v>
      </c>
    </row>
    <row r="137" spans="1:83" x14ac:dyDescent="0.25">
      <c r="A137" s="1" t="s">
        <v>12</v>
      </c>
      <c r="B137" s="1" t="s">
        <v>223</v>
      </c>
    </row>
    <row r="138" spans="1:83" x14ac:dyDescent="0.25">
      <c r="A138" s="1" t="s">
        <v>12</v>
      </c>
      <c r="B138" s="1" t="s">
        <v>224</v>
      </c>
    </row>
    <row r="139" spans="1:83" x14ac:dyDescent="0.25">
      <c r="A139" s="1" t="s">
        <v>12</v>
      </c>
      <c r="B139" s="1" t="s">
        <v>225</v>
      </c>
    </row>
    <row r="140" spans="1:83" x14ac:dyDescent="0.25">
      <c r="A140" s="1" t="s">
        <v>12</v>
      </c>
      <c r="B140" s="1" t="s">
        <v>226</v>
      </c>
    </row>
    <row r="141" spans="1:83" x14ac:dyDescent="0.25">
      <c r="A141" s="1" t="s">
        <v>12</v>
      </c>
      <c r="B141" s="1" t="s">
        <v>227</v>
      </c>
    </row>
    <row r="142" spans="1:83" x14ac:dyDescent="0.25">
      <c r="A142" s="1">
        <v>16</v>
      </c>
      <c r="B142" s="1" t="s">
        <v>228</v>
      </c>
      <c r="C142" s="1">
        <v>5386.0000115782022</v>
      </c>
      <c r="D142" s="1">
        <v>0</v>
      </c>
      <c r="E142">
        <f>(AN142-AO142*(1000-AP142)/(1000-AQ142))*BG142</f>
        <v>7.2837006332135292</v>
      </c>
      <c r="F142">
        <f>IF(BR142&lt;&gt;0,1/(1/BR142-1/AJ142),0)</f>
        <v>0.12997558408878845</v>
      </c>
      <c r="G142">
        <f>((BU142-BH142/2)*AO142-E142)/(BU142+BH142/2)</f>
        <v>100.05652183544083</v>
      </c>
      <c r="H142" s="1">
        <v>16</v>
      </c>
      <c r="I142" s="1">
        <v>16</v>
      </c>
      <c r="J142" s="1">
        <v>0</v>
      </c>
      <c r="K142" s="1">
        <v>0</v>
      </c>
      <c r="L142" s="1">
        <v>74.606689453125</v>
      </c>
      <c r="M142" s="1">
        <v>122.88553619384766</v>
      </c>
      <c r="N142" s="1">
        <v>92.209251403808594</v>
      </c>
      <c r="O142" t="e">
        <f>CA142/K142</f>
        <v>#DIV/0!</v>
      </c>
      <c r="P142">
        <f>CC142/M142</f>
        <v>0.39287656005800758</v>
      </c>
      <c r="Q142">
        <f>(M142-N142)/M142</f>
        <v>0.24963299783017825</v>
      </c>
      <c r="R142" s="1">
        <v>-1</v>
      </c>
      <c r="S142" s="1">
        <v>0.87</v>
      </c>
      <c r="T142" s="1">
        <v>0.92</v>
      </c>
      <c r="U142" s="1">
        <v>9.8922080993652344</v>
      </c>
      <c r="V142">
        <f>(U142*T142+(100-U142)*S142)/100</f>
        <v>0.87494610404968254</v>
      </c>
      <c r="W142">
        <f>(E142-R142)/CB142</f>
        <v>6.3118357238354985E-3</v>
      </c>
      <c r="X142">
        <f>(M142-N142)/(M142-L142)</f>
        <v>0.63539804409130529</v>
      </c>
      <c r="Y142">
        <f>(K142-M142)/(K142-L142)</f>
        <v>1.6471115002503363</v>
      </c>
      <c r="Z142">
        <f>(K142-M142)/M142</f>
        <v>-1</v>
      </c>
      <c r="AA142" s="1">
        <v>1499.9866943359375</v>
      </c>
      <c r="AB142" s="1">
        <v>0.5</v>
      </c>
      <c r="AC142">
        <f>Q142*AB142*V142*AA142</f>
        <v>163.81011108922306</v>
      </c>
      <c r="AD142">
        <f>BH142*1000</f>
        <v>2.817565638878373</v>
      </c>
      <c r="AE142">
        <f>(BM142-BS142)</f>
        <v>1.4073113055248414</v>
      </c>
      <c r="AF142">
        <f>(AL142+BL142*D142)</f>
        <v>22.282167434692383</v>
      </c>
      <c r="AG142" s="1">
        <v>1.6000000238418579</v>
      </c>
      <c r="AH142">
        <f>(AG142*BA142+BB142)</f>
        <v>5.1869158421721409</v>
      </c>
      <c r="AI142" s="1">
        <v>1</v>
      </c>
      <c r="AJ142">
        <f>AH142*(AI142+1)*(AI142+1)/(AI142*AI142+1)</f>
        <v>10.373831684344282</v>
      </c>
      <c r="AK142" s="1">
        <v>20.851303100585938</v>
      </c>
      <c r="AL142" s="1">
        <v>22.282167434692383</v>
      </c>
      <c r="AM142" s="1">
        <v>19.938323974609375</v>
      </c>
      <c r="AN142" s="1">
        <v>200.04563903808594</v>
      </c>
      <c r="AO142" s="1">
        <v>195.86782836914063</v>
      </c>
      <c r="AP142" s="1">
        <v>18.072628021240234</v>
      </c>
      <c r="AQ142" s="1">
        <v>19.545549392700195</v>
      </c>
      <c r="AR142" s="1">
        <v>48.310623168945313</v>
      </c>
      <c r="AS142" s="1">
        <v>52.247943878173828</v>
      </c>
      <c r="AT142" s="1">
        <v>300.08334350585938</v>
      </c>
      <c r="AU142" s="1">
        <v>1499.9866943359375</v>
      </c>
      <c r="AV142" s="1">
        <v>8.5374489426612854E-2</v>
      </c>
      <c r="AW142" s="1">
        <v>66.112442016601563</v>
      </c>
      <c r="AX142" s="1">
        <v>-8.9701852798461914</v>
      </c>
      <c r="AY142" s="1">
        <v>0.10820795595645905</v>
      </c>
      <c r="AZ142" s="1">
        <v>0.75</v>
      </c>
      <c r="BA142" s="1">
        <v>-1.355140209197998</v>
      </c>
      <c r="BB142" s="1">
        <v>7.355140209197998</v>
      </c>
      <c r="BC142" s="1">
        <v>1</v>
      </c>
      <c r="BD142" s="1">
        <v>0</v>
      </c>
      <c r="BE142" s="1">
        <v>0.15999999642372131</v>
      </c>
      <c r="BF142" s="1">
        <v>111115</v>
      </c>
      <c r="BG142">
        <f>AT142*0.000001/(AG142*0.0001)</f>
        <v>1.8755208689641822</v>
      </c>
      <c r="BH142">
        <f>(AQ142-AP142)/(1000-AQ142)*BG142</f>
        <v>2.8175656388783731E-3</v>
      </c>
      <c r="BI142">
        <f>(AL142+273.15)</f>
        <v>295.43216743469236</v>
      </c>
      <c r="BJ142">
        <f>(AK142+273.15)</f>
        <v>294.00130310058591</v>
      </c>
      <c r="BK142">
        <f>(AU142*BC142+AV142*BD142)*BE142</f>
        <v>239.99786572937955</v>
      </c>
      <c r="BL142">
        <f>((BK142+0.00000010773*(BJ142^4-BI142^4))-BH142*44100)/(AH142*51.4+0.00000043092*BI142^3)</f>
        <v>0.35993013530198958</v>
      </c>
      <c r="BM142">
        <f>0.61365*EXP(17.502*AF142/(240.97+AF142))</f>
        <v>2.6995153064323549</v>
      </c>
      <c r="BN142">
        <f>BM142*1000/AW142</f>
        <v>40.832182628414735</v>
      </c>
      <c r="BO142">
        <f>(BN142-AQ142)</f>
        <v>21.28663323571454</v>
      </c>
      <c r="BP142">
        <f>IF(D142,AL142,(AK142+AL142)/2)</f>
        <v>21.56673526763916</v>
      </c>
      <c r="BQ142">
        <f>0.61365*EXP(17.502*BP142/(240.97+BP142))</f>
        <v>2.5841972536174689</v>
      </c>
      <c r="BR142">
        <f>IF(BO142&lt;&gt;0,(1000-(BN142+AQ142)/2)/BO142*BH142,0)</f>
        <v>0.12836724798479385</v>
      </c>
      <c r="BS142">
        <f>AQ142*AW142/1000</f>
        <v>1.2922040009075135</v>
      </c>
      <c r="BT142">
        <f>(BQ142-BS142)</f>
        <v>1.2919932527099554</v>
      </c>
      <c r="BU142">
        <f>1/(1.6/F142+1.37/AJ142)</f>
        <v>8.0372495191127685E-2</v>
      </c>
      <c r="BV142">
        <f>G142*AW142*0.001</f>
        <v>6.6149809982284102</v>
      </c>
      <c r="BW142">
        <f>G142/AO142</f>
        <v>0.51083693870782176</v>
      </c>
      <c r="BX142">
        <f>(1-BH142*AW142/BM142/F142)*100</f>
        <v>46.910373572800225</v>
      </c>
      <c r="BY142">
        <f>(AO142-E142/(AJ142/1.35))</f>
        <v>194.91996299460618</v>
      </c>
      <c r="BZ142">
        <f>E142*BX142/100/BY142</f>
        <v>1.7529303435479475E-2</v>
      </c>
      <c r="CA142">
        <f>(K142-J142)</f>
        <v>0</v>
      </c>
      <c r="CB142">
        <f>AU142*V142</f>
        <v>1312.4075143355906</v>
      </c>
      <c r="CC142">
        <f>(M142-L142)</f>
        <v>48.278846740722656</v>
      </c>
      <c r="CD142">
        <f>(M142-N142)/(M142-J142)</f>
        <v>0.24963299783017825</v>
      </c>
      <c r="CE142" t="e">
        <f>(K142-M142)/(K142-J142)</f>
        <v>#DIV/0!</v>
      </c>
    </row>
    <row r="143" spans="1:83" x14ac:dyDescent="0.25">
      <c r="A143" s="1" t="s">
        <v>12</v>
      </c>
      <c r="B143" s="1" t="s">
        <v>229</v>
      </c>
    </row>
    <row r="144" spans="1:83" x14ac:dyDescent="0.25">
      <c r="A144" s="1" t="s">
        <v>12</v>
      </c>
      <c r="B144" s="1" t="s">
        <v>230</v>
      </c>
    </row>
    <row r="145" spans="1:83" x14ac:dyDescent="0.25">
      <c r="A145" s="1" t="s">
        <v>12</v>
      </c>
      <c r="B145" s="1" t="s">
        <v>231</v>
      </c>
    </row>
    <row r="146" spans="1:83" x14ac:dyDescent="0.25">
      <c r="A146" s="1" t="s">
        <v>12</v>
      </c>
      <c r="B146" s="1" t="s">
        <v>232</v>
      </c>
    </row>
    <row r="147" spans="1:83" x14ac:dyDescent="0.25">
      <c r="A147" s="1" t="s">
        <v>12</v>
      </c>
      <c r="B147" s="1" t="s">
        <v>233</v>
      </c>
    </row>
    <row r="148" spans="1:83" x14ac:dyDescent="0.25">
      <c r="A148" s="1" t="s">
        <v>12</v>
      </c>
      <c r="B148" s="1" t="s">
        <v>234</v>
      </c>
    </row>
    <row r="149" spans="1:83" x14ac:dyDescent="0.25">
      <c r="A149" s="1" t="s">
        <v>12</v>
      </c>
      <c r="B149" s="1" t="s">
        <v>235</v>
      </c>
    </row>
    <row r="150" spans="1:83" x14ac:dyDescent="0.25">
      <c r="A150" s="1">
        <v>17</v>
      </c>
      <c r="B150" s="1" t="s">
        <v>236</v>
      </c>
      <c r="C150" s="1">
        <v>5583.5000118883327</v>
      </c>
      <c r="D150" s="1">
        <v>0</v>
      </c>
      <c r="E150">
        <f>(AN150-AO150*(1000-AP150)/(1000-AQ150))*BG150</f>
        <v>3.3654900874653171</v>
      </c>
      <c r="F150">
        <f>IF(BR150&lt;&gt;0,1/(1/BR150-1/AJ150),0)</f>
        <v>0.13636922199589277</v>
      </c>
      <c r="G150">
        <f>((BU150-BH150/2)*AO150-E150)/(BU150+BH150/2)</f>
        <v>55.506948310822985</v>
      </c>
      <c r="H150" s="1">
        <v>17</v>
      </c>
      <c r="I150" s="1">
        <v>17</v>
      </c>
      <c r="J150" s="1">
        <v>0</v>
      </c>
      <c r="K150" s="1">
        <v>0</v>
      </c>
      <c r="L150" s="1">
        <v>79.6630859375</v>
      </c>
      <c r="M150" s="1">
        <v>115.9033203125</v>
      </c>
      <c r="N150" s="1">
        <v>97.573501586914063</v>
      </c>
      <c r="O150" t="e">
        <f>CA150/K150</f>
        <v>#DIV/0!</v>
      </c>
      <c r="P150">
        <f>CC150/M150</f>
        <v>0.31267641235202426</v>
      </c>
      <c r="Q150">
        <f>(M150-N150)/M150</f>
        <v>0.15814748599233264</v>
      </c>
      <c r="R150" s="1">
        <v>-1</v>
      </c>
      <c r="S150" s="1">
        <v>0.87</v>
      </c>
      <c r="T150" s="1">
        <v>0.92</v>
      </c>
      <c r="U150" s="1">
        <v>9.8922080993652344</v>
      </c>
      <c r="V150">
        <f>(U150*T150+(100-U150)*S150)/100</f>
        <v>0.87494610404968254</v>
      </c>
      <c r="W150">
        <f>(E150-R150)/CB150</f>
        <v>3.3226422061635032E-3</v>
      </c>
      <c r="X150">
        <f>(M150-N150)/(M150-L150)</f>
        <v>0.50578642886014546</v>
      </c>
      <c r="Y150">
        <f>(K150-M150)/(K150-L150)</f>
        <v>1.4549187863928901</v>
      </c>
      <c r="Z150">
        <f>(K150-M150)/M150</f>
        <v>-1</v>
      </c>
      <c r="AA150" s="1">
        <v>1501.64794921875</v>
      </c>
      <c r="AB150" s="1">
        <v>0.5</v>
      </c>
      <c r="AC150">
        <f>Q150*AB150*V150*AA150</f>
        <v>103.89190885139725</v>
      </c>
      <c r="AD150">
        <f>BH150*1000</f>
        <v>2.7980583823686938</v>
      </c>
      <c r="AE150">
        <f>(BM150-BS150)</f>
        <v>1.3331411596923137</v>
      </c>
      <c r="AF150">
        <f>(AL150+BL150*D150)</f>
        <v>21.974538803100586</v>
      </c>
      <c r="AG150" s="1">
        <v>1.6000000238418579</v>
      </c>
      <c r="AH150">
        <f>(AG150*BA150+BB150)</f>
        <v>5.1869158421721409</v>
      </c>
      <c r="AI150" s="1">
        <v>1</v>
      </c>
      <c r="AJ150">
        <f>AH150*(AI150+1)*(AI150+1)/(AI150*AI150+1)</f>
        <v>10.373831684344282</v>
      </c>
      <c r="AK150" s="1">
        <v>20.805068969726563</v>
      </c>
      <c r="AL150" s="1">
        <v>21.974538803100586</v>
      </c>
      <c r="AM150" s="1">
        <v>19.927003860473633</v>
      </c>
      <c r="AN150" s="1">
        <v>99.926727294921875</v>
      </c>
      <c r="AO150" s="1">
        <v>97.986091613769531</v>
      </c>
      <c r="AP150" s="1">
        <v>18.446804046630859</v>
      </c>
      <c r="AQ150" s="1">
        <v>19.909002304077148</v>
      </c>
      <c r="AR150" s="1">
        <v>49.451908111572266</v>
      </c>
      <c r="AS150" s="1">
        <v>53.371746063232422</v>
      </c>
      <c r="AT150" s="1">
        <v>300.07989501953125</v>
      </c>
      <c r="AU150" s="1">
        <v>1501.64794921875</v>
      </c>
      <c r="AV150" s="1">
        <v>2.6899617165327072E-2</v>
      </c>
      <c r="AW150" s="1">
        <v>66.113212585449219</v>
      </c>
      <c r="AX150" s="1">
        <v>-6.5558023452758789</v>
      </c>
      <c r="AY150" s="1">
        <v>0.1098281517624855</v>
      </c>
      <c r="AZ150" s="1">
        <v>0.75</v>
      </c>
      <c r="BA150" s="1">
        <v>-1.355140209197998</v>
      </c>
      <c r="BB150" s="1">
        <v>7.355140209197998</v>
      </c>
      <c r="BC150" s="1">
        <v>1</v>
      </c>
      <c r="BD150" s="1">
        <v>0</v>
      </c>
      <c r="BE150" s="1">
        <v>0.15999999642372131</v>
      </c>
      <c r="BF150" s="1">
        <v>111115</v>
      </c>
      <c r="BG150">
        <f>AT150*0.000001/(AG150*0.0001)</f>
        <v>1.8754993159249524</v>
      </c>
      <c r="BH150">
        <f>(AQ150-AP150)/(1000-AQ150)*BG150</f>
        <v>2.7980583823686935E-3</v>
      </c>
      <c r="BI150">
        <f>(AL150+273.15)</f>
        <v>295.12453880310056</v>
      </c>
      <c r="BJ150">
        <f>(AK150+273.15)</f>
        <v>293.95506896972654</v>
      </c>
      <c r="BK150">
        <f>(AU150*BC150+AV150*BD150)*BE150</f>
        <v>240.26366650468844</v>
      </c>
      <c r="BL150">
        <f>((BK150+0.00000010773*(BJ150^4-BI150^4))-BH150*44100)/(AH150*51.4+0.00000043092*BI150^3)</f>
        <v>0.37449787118038114</v>
      </c>
      <c r="BM150">
        <f>0.61365*EXP(17.502*AF150/(240.97+AF150))</f>
        <v>2.6493892613859646</v>
      </c>
      <c r="BN150">
        <f>BM150*1000/AW150</f>
        <v>40.073521733068311</v>
      </c>
      <c r="BO150">
        <f>(BN150-AQ150)</f>
        <v>20.164519428991163</v>
      </c>
      <c r="BP150">
        <f>IF(D150,AL150,(AK150+AL150)/2)</f>
        <v>21.389803886413574</v>
      </c>
      <c r="BQ150">
        <f>0.61365*EXP(17.502*BP150/(240.97+BP150))</f>
        <v>2.5563524941729647</v>
      </c>
      <c r="BR150">
        <f>IF(BO150&lt;&gt;0,(1000-(BN150+AQ150)/2)/BO150*BH150,0)</f>
        <v>0.13459983957651897</v>
      </c>
      <c r="BS150">
        <f>AQ150*AW150/1000</f>
        <v>1.3162481016936509</v>
      </c>
      <c r="BT150">
        <f>(BQ150-BS150)</f>
        <v>1.2401043924793138</v>
      </c>
      <c r="BU150">
        <f>1/(1.6/F150+1.37/AJ150)</f>
        <v>8.4282098285986498E-2</v>
      </c>
      <c r="BV150">
        <f>G150*AW150*0.001</f>
        <v>3.6697426736429817</v>
      </c>
      <c r="BW150">
        <f>G150/AO150</f>
        <v>0.56647782758408183</v>
      </c>
      <c r="BX150">
        <f>(1-BH150*AW150/BM150/F150)*100</f>
        <v>48.798474747808903</v>
      </c>
      <c r="BY150">
        <f>(AO150-E150/(AJ150/1.35))</f>
        <v>97.548123102584327</v>
      </c>
      <c r="BZ150">
        <f>E150*BX150/100/BY150</f>
        <v>1.6835873189940086E-2</v>
      </c>
      <c r="CA150">
        <f>(K150-J150)</f>
        <v>0</v>
      </c>
      <c r="CB150">
        <f>AU150*V150</f>
        <v>1313.8610228231407</v>
      </c>
      <c r="CC150">
        <f>(M150-L150)</f>
        <v>36.240234375</v>
      </c>
      <c r="CD150">
        <f>(M150-N150)/(M150-J150)</f>
        <v>0.15814748599233264</v>
      </c>
      <c r="CE150" t="e">
        <f>(K150-M150)/(K150-J150)</f>
        <v>#DIV/0!</v>
      </c>
    </row>
    <row r="151" spans="1:83" x14ac:dyDescent="0.25">
      <c r="A151" s="1" t="s">
        <v>12</v>
      </c>
      <c r="B151" s="1" t="s">
        <v>237</v>
      </c>
    </row>
    <row r="152" spans="1:83" x14ac:dyDescent="0.25">
      <c r="A152" s="1" t="s">
        <v>12</v>
      </c>
      <c r="B152" s="1" t="s">
        <v>238</v>
      </c>
    </row>
    <row r="153" spans="1:83" x14ac:dyDescent="0.25">
      <c r="A153" s="1" t="s">
        <v>12</v>
      </c>
      <c r="B153" s="1" t="s">
        <v>239</v>
      </c>
    </row>
    <row r="154" spans="1:83" x14ac:dyDescent="0.25">
      <c r="A154" s="1" t="s">
        <v>12</v>
      </c>
      <c r="B154" s="1" t="s">
        <v>240</v>
      </c>
    </row>
    <row r="155" spans="1:83" x14ac:dyDescent="0.25">
      <c r="A155" s="1" t="s">
        <v>12</v>
      </c>
      <c r="B155" s="1" t="s">
        <v>241</v>
      </c>
    </row>
    <row r="156" spans="1:83" x14ac:dyDescent="0.25">
      <c r="A156" s="1" t="s">
        <v>12</v>
      </c>
      <c r="B156" s="1" t="s">
        <v>242</v>
      </c>
    </row>
    <row r="157" spans="1:83" x14ac:dyDescent="0.25">
      <c r="A157" s="1" t="s">
        <v>12</v>
      </c>
      <c r="B157" s="1" t="s">
        <v>243</v>
      </c>
    </row>
    <row r="158" spans="1:83" x14ac:dyDescent="0.25">
      <c r="A158" s="1">
        <v>18</v>
      </c>
      <c r="B158" s="1" t="s">
        <v>244</v>
      </c>
      <c r="C158" s="1">
        <v>5833.5000085802749</v>
      </c>
      <c r="D158" s="1">
        <v>0</v>
      </c>
      <c r="E158">
        <f>(AN158-AO158*(1000-AP158)/(1000-AQ158))*BG158</f>
        <v>2.4818941948786275</v>
      </c>
      <c r="F158">
        <f>IF(BR158&lt;&gt;0,1/(1/BR158-1/AJ158),0)</f>
        <v>0.15012884430807566</v>
      </c>
      <c r="G158">
        <f>((BU158-BH158/2)*AO158-E158)/(BU158+BH158/2)</f>
        <v>34.91582119115715</v>
      </c>
      <c r="H158" s="1">
        <v>18</v>
      </c>
      <c r="I158" s="1">
        <v>18</v>
      </c>
      <c r="J158" s="1">
        <v>0</v>
      </c>
      <c r="K158" s="1">
        <v>0</v>
      </c>
      <c r="L158" s="1">
        <v>83.755615234375</v>
      </c>
      <c r="M158" s="1">
        <v>113.29216766357422</v>
      </c>
      <c r="N158" s="1">
        <v>99.599868774414063</v>
      </c>
      <c r="O158" t="e">
        <f>CA158/K158</f>
        <v>#DIV/0!</v>
      </c>
      <c r="P158">
        <f>CC158/M158</f>
        <v>0.26071133634682703</v>
      </c>
      <c r="Q158">
        <f>(M158-N158)/M158</f>
        <v>0.12085830090055302</v>
      </c>
      <c r="R158" s="1">
        <v>-1</v>
      </c>
      <c r="S158" s="1">
        <v>0.87</v>
      </c>
      <c r="T158" s="1">
        <v>0.92</v>
      </c>
      <c r="U158" s="1">
        <v>9.8922080993652344</v>
      </c>
      <c r="V158">
        <f>(U158*T158+(100-U158)*S158)/100</f>
        <v>0.87494610404968254</v>
      </c>
      <c r="W158">
        <f>(E158-R158)/CB158</f>
        <v>2.6548921807740596E-3</v>
      </c>
      <c r="X158">
        <f>(M158-N158)/(M158-L158)</f>
        <v>0.46357132986259547</v>
      </c>
      <c r="Y158">
        <f>(K158-M158)/(K158-L158)</f>
        <v>1.3526516084509259</v>
      </c>
      <c r="Z158">
        <f>(K158-M158)/M158</f>
        <v>-1</v>
      </c>
      <c r="AA158" s="1">
        <v>1498.9508056640625</v>
      </c>
      <c r="AB158" s="1">
        <v>0.5</v>
      </c>
      <c r="AC158">
        <f>Q158*AB158*V158*AA158</f>
        <v>79.252901371278483</v>
      </c>
      <c r="AD158">
        <f>BH158*1000</f>
        <v>3.1380593232826697</v>
      </c>
      <c r="AE158">
        <f>(BM158-BS158)</f>
        <v>1.3589955621608025</v>
      </c>
      <c r="AF158">
        <f>(AL158+BL158*D158)</f>
        <v>22.29798698425293</v>
      </c>
      <c r="AG158" s="1">
        <v>1.6000000238418579</v>
      </c>
      <c r="AH158">
        <f>(AG158*BA158+BB158)</f>
        <v>5.1869158421721409</v>
      </c>
      <c r="AI158" s="1">
        <v>1</v>
      </c>
      <c r="AJ158">
        <f>AH158*(AI158+1)*(AI158+1)/(AI158*AI158+1)</f>
        <v>10.373831684344282</v>
      </c>
      <c r="AK158" s="1">
        <v>20.878932952880859</v>
      </c>
      <c r="AL158" s="1">
        <v>22.29798698425293</v>
      </c>
      <c r="AM158" s="1">
        <v>19.928400039672852</v>
      </c>
      <c r="AN158" s="1">
        <v>64.787193298339844</v>
      </c>
      <c r="AO158" s="1">
        <v>63.358100891113281</v>
      </c>
      <c r="AP158" s="1">
        <v>18.67713737487793</v>
      </c>
      <c r="AQ158" s="1">
        <v>20.31605339050293</v>
      </c>
      <c r="AR158" s="1">
        <v>49.840873718261719</v>
      </c>
      <c r="AS158" s="1">
        <v>54.214401245117188</v>
      </c>
      <c r="AT158" s="1">
        <v>300.13070678710938</v>
      </c>
      <c r="AU158" s="1">
        <v>1498.9508056640625</v>
      </c>
      <c r="AV158" s="1">
        <v>0.16959065198898315</v>
      </c>
      <c r="AW158" s="1">
        <v>66.111251831054688</v>
      </c>
      <c r="AX158" s="1">
        <v>-5.8061189651489258</v>
      </c>
      <c r="AY158" s="1">
        <v>0.12367693334817886</v>
      </c>
      <c r="AZ158" s="1">
        <v>0.25</v>
      </c>
      <c r="BA158" s="1">
        <v>-1.355140209197998</v>
      </c>
      <c r="BB158" s="1">
        <v>7.355140209197998</v>
      </c>
      <c r="BC158" s="1">
        <v>1</v>
      </c>
      <c r="BD158" s="1">
        <v>0</v>
      </c>
      <c r="BE158" s="1">
        <v>0.15999999642372131</v>
      </c>
      <c r="BF158" s="1">
        <v>111125</v>
      </c>
      <c r="BG158">
        <f>AT158*0.000001/(AG158*0.0001)</f>
        <v>1.8758168894675837</v>
      </c>
      <c r="BH158">
        <f>(AQ158-AP158)/(1000-AQ158)*BG158</f>
        <v>3.1380593232826696E-3</v>
      </c>
      <c r="BI158">
        <f>(AL158+273.15)</f>
        <v>295.44798698425291</v>
      </c>
      <c r="BJ158">
        <f>(AK158+273.15)</f>
        <v>294.02893295288084</v>
      </c>
      <c r="BK158">
        <f>(AU158*BC158+AV158*BD158)*BE158</f>
        <v>239.83212354558418</v>
      </c>
      <c r="BL158">
        <f>((BK158+0.00000010773*(BJ158^4-BI158^4))-BH158*44100)/(AH158*51.4+0.00000043092*BI158^3)</f>
        <v>0.30889563207374476</v>
      </c>
      <c r="BM158">
        <f>0.61365*EXP(17.502*AF158/(240.97+AF158))</f>
        <v>2.7021152840734941</v>
      </c>
      <c r="BN158">
        <f>BM158*1000/AW158</f>
        <v>40.872245029918176</v>
      </c>
      <c r="BO158">
        <f>(BN158-AQ158)</f>
        <v>20.556191639415246</v>
      </c>
      <c r="BP158">
        <f>IF(D158,AL158,(AK158+AL158)/2)</f>
        <v>21.588459968566895</v>
      </c>
      <c r="BQ158">
        <f>0.61365*EXP(17.502*BP158/(240.97+BP158))</f>
        <v>2.5876344368955735</v>
      </c>
      <c r="BR158">
        <f>IF(BO158&lt;&gt;0,(1000-(BN158+AQ158)/2)/BO158*BH158,0)</f>
        <v>0.14798719147386794</v>
      </c>
      <c r="BS158">
        <f>AQ158*AW158/1000</f>
        <v>1.3431197219126916</v>
      </c>
      <c r="BT158">
        <f>(BQ158-BS158)</f>
        <v>1.2445147149828819</v>
      </c>
      <c r="BU158">
        <f>1/(1.6/F158+1.37/AJ158)</f>
        <v>9.2682053667997852E-2</v>
      </c>
      <c r="BV158">
        <f>G158*AW158*0.001</f>
        <v>2.3083286476566665</v>
      </c>
      <c r="BW158">
        <f>G158/AO158</f>
        <v>0.55108692811300009</v>
      </c>
      <c r="BX158">
        <f>(1-BH158*AW158/BM158/F158)*100</f>
        <v>48.859082564399749</v>
      </c>
      <c r="BY158">
        <f>(AO158-E158/(AJ158/1.35))</f>
        <v>63.035119251827318</v>
      </c>
      <c r="BZ158">
        <f>E158*BX158/100/BY158</f>
        <v>1.9237383037101815E-2</v>
      </c>
      <c r="CA158">
        <f>(K158-J158)</f>
        <v>0</v>
      </c>
      <c r="CB158">
        <f>AU158*V158</f>
        <v>1311.5011675779042</v>
      </c>
      <c r="CC158">
        <f>(M158-L158)</f>
        <v>29.536552429199219</v>
      </c>
      <c r="CD158">
        <f>(M158-N158)/(M158-J158)</f>
        <v>0.12085830090055302</v>
      </c>
      <c r="CE158" t="e">
        <f>(K158-M158)/(K158-J158)</f>
        <v>#DIV/0!</v>
      </c>
    </row>
    <row r="159" spans="1:83" x14ac:dyDescent="0.25">
      <c r="A159" s="1" t="s">
        <v>12</v>
      </c>
      <c r="B159" s="1" t="s">
        <v>245</v>
      </c>
    </row>
    <row r="160" spans="1:83" x14ac:dyDescent="0.25">
      <c r="A160" s="1" t="s">
        <v>12</v>
      </c>
      <c r="B160" s="1" t="s">
        <v>246</v>
      </c>
    </row>
    <row r="161" spans="1:83" x14ac:dyDescent="0.25">
      <c r="A161" s="1" t="s">
        <v>12</v>
      </c>
      <c r="B161" s="1" t="s">
        <v>247</v>
      </c>
    </row>
    <row r="162" spans="1:83" x14ac:dyDescent="0.25">
      <c r="A162" s="1" t="s">
        <v>12</v>
      </c>
      <c r="B162" s="1" t="s">
        <v>248</v>
      </c>
    </row>
    <row r="163" spans="1:83" x14ac:dyDescent="0.25">
      <c r="A163" s="1" t="s">
        <v>12</v>
      </c>
      <c r="B163" s="1" t="s">
        <v>249</v>
      </c>
    </row>
    <row r="164" spans="1:83" x14ac:dyDescent="0.25">
      <c r="A164" s="1" t="s">
        <v>12</v>
      </c>
      <c r="B164" s="1" t="s">
        <v>250</v>
      </c>
    </row>
    <row r="165" spans="1:83" x14ac:dyDescent="0.25">
      <c r="A165" s="1" t="s">
        <v>12</v>
      </c>
      <c r="B165" s="1" t="s">
        <v>251</v>
      </c>
    </row>
    <row r="166" spans="1:83" x14ac:dyDescent="0.25">
      <c r="A166" s="1">
        <v>19</v>
      </c>
      <c r="B166" s="1" t="s">
        <v>252</v>
      </c>
      <c r="C166" s="1">
        <v>6041.5000133356079</v>
      </c>
      <c r="D166" s="1">
        <v>0</v>
      </c>
      <c r="E166">
        <f>(AN166-AO166*(1000-AP166)/(1000-AQ166))*BG166</f>
        <v>12.684852716601943</v>
      </c>
      <c r="F166">
        <f>IF(BR166&lt;&gt;0,1/(1/BR166-1/AJ166),0)</f>
        <v>0.15505604106777979</v>
      </c>
      <c r="G166">
        <f>((BU166-BH166/2)*AO166-E166)/(BU166+BH166/2)</f>
        <v>248.61373862791612</v>
      </c>
      <c r="H166" s="1">
        <v>19</v>
      </c>
      <c r="I166" s="1">
        <v>19</v>
      </c>
      <c r="J166" s="1">
        <v>0</v>
      </c>
      <c r="K166" s="1">
        <v>0</v>
      </c>
      <c r="L166" s="1">
        <v>73.39892578125</v>
      </c>
      <c r="M166" s="1">
        <v>145.75767517089844</v>
      </c>
      <c r="N166" s="1">
        <v>96.08612060546875</v>
      </c>
      <c r="O166" t="e">
        <f>CA166/K166</f>
        <v>#DIV/0!</v>
      </c>
      <c r="P166">
        <f>CC166/M166</f>
        <v>0.49643182978055195</v>
      </c>
      <c r="Q166">
        <f>(M166-N166)/M166</f>
        <v>0.34078174276030831</v>
      </c>
      <c r="R166" s="1">
        <v>-1</v>
      </c>
      <c r="S166" s="1">
        <v>0.87</v>
      </c>
      <c r="T166" s="1">
        <v>0.92</v>
      </c>
      <c r="U166" s="1">
        <v>9.8922080993652344</v>
      </c>
      <c r="V166">
        <f>(U166*T166+(100-U166)*S166)/100</f>
        <v>0.87494610404968254</v>
      </c>
      <c r="W166">
        <f>(E166-R166)/CB166</f>
        <v>1.0439931429081437E-2</v>
      </c>
      <c r="X166">
        <f>(M166-N166)/(M166-L166)</f>
        <v>0.68646231429389026</v>
      </c>
      <c r="Y166">
        <f>(K166-M166)/(K166-L166)</f>
        <v>1.9858284521124794</v>
      </c>
      <c r="Z166">
        <f>(K166-M166)/M166</f>
        <v>-1</v>
      </c>
      <c r="AA166" s="1">
        <v>1498.1702880859375</v>
      </c>
      <c r="AB166" s="1">
        <v>0.5</v>
      </c>
      <c r="AC166">
        <f>Q166*AB166*V166*AA166</f>
        <v>223.3514649909954</v>
      </c>
      <c r="AD166">
        <f>BH166*1000</f>
        <v>3.2592133855753036</v>
      </c>
      <c r="AE166">
        <f>(BM166-BS166)</f>
        <v>1.3668985652883658</v>
      </c>
      <c r="AF166">
        <f>(AL166+BL166*D166)</f>
        <v>22.394601821899414</v>
      </c>
      <c r="AG166" s="1">
        <v>1.6000000238418579</v>
      </c>
      <c r="AH166">
        <f>(AG166*BA166+BB166)</f>
        <v>5.1869158421721409</v>
      </c>
      <c r="AI166" s="1">
        <v>1</v>
      </c>
      <c r="AJ166">
        <f>AH166*(AI166+1)*(AI166+1)/(AI166*AI166+1)</f>
        <v>10.373831684344282</v>
      </c>
      <c r="AK166" s="1">
        <v>20.909719467163086</v>
      </c>
      <c r="AL166" s="1">
        <v>22.394601821899414</v>
      </c>
      <c r="AM166" s="1">
        <v>19.933164596557617</v>
      </c>
      <c r="AN166" s="1">
        <v>399.5406494140625</v>
      </c>
      <c r="AO166" s="1">
        <v>392.09384155273438</v>
      </c>
      <c r="AP166" s="1">
        <v>18.736110687255859</v>
      </c>
      <c r="AQ166" s="1">
        <v>20.43882942199707</v>
      </c>
      <c r="AR166" s="1">
        <v>49.900215148925781</v>
      </c>
      <c r="AS166" s="1">
        <v>54.435096740722656</v>
      </c>
      <c r="AT166" s="1">
        <v>300.0001220703125</v>
      </c>
      <c r="AU166" s="1">
        <v>1498.1702880859375</v>
      </c>
      <c r="AV166" s="1">
        <v>1.637406088411808E-2</v>
      </c>
      <c r="AW166" s="1">
        <v>66.106681823730469</v>
      </c>
      <c r="AX166" s="1">
        <v>-13.901280403137207</v>
      </c>
      <c r="AY166" s="1">
        <v>0.14113794267177582</v>
      </c>
      <c r="AZ166" s="1">
        <v>0.5</v>
      </c>
      <c r="BA166" s="1">
        <v>-1.355140209197998</v>
      </c>
      <c r="BB166" s="1">
        <v>7.355140209197998</v>
      </c>
      <c r="BC166" s="1">
        <v>1</v>
      </c>
      <c r="BD166" s="1">
        <v>0</v>
      </c>
      <c r="BE166" s="1">
        <v>0.15999999642372131</v>
      </c>
      <c r="BF166" s="1">
        <v>111115</v>
      </c>
      <c r="BG166">
        <f>AT166*0.000001/(AG166*0.0001)</f>
        <v>1.8750007349997648</v>
      </c>
      <c r="BH166">
        <f>(AQ166-AP166)/(1000-AQ166)*BG166</f>
        <v>3.2592133855753034E-3</v>
      </c>
      <c r="BI166">
        <f>(AL166+273.15)</f>
        <v>295.54460182189939</v>
      </c>
      <c r="BJ166">
        <f>(AK166+273.15)</f>
        <v>294.05971946716306</v>
      </c>
      <c r="BK166">
        <f>(AU166*BC166+AV166*BD166)*BE166</f>
        <v>239.70724073587553</v>
      </c>
      <c r="BL166">
        <f>((BK166+0.00000010773*(BJ166^4-BI166^4))-BH166*44100)/(AH166*51.4+0.00000043092*BI166^3)</f>
        <v>0.2865427909666538</v>
      </c>
      <c r="BM166">
        <f>0.61365*EXP(17.502*AF166/(240.97+AF166))</f>
        <v>2.7180417587378272</v>
      </c>
      <c r="BN166">
        <f>BM166*1000/AW166</f>
        <v>41.115991360530295</v>
      </c>
      <c r="BO166">
        <f>(BN166-AQ166)</f>
        <v>20.677161938533224</v>
      </c>
      <c r="BP166">
        <f>IF(D166,AL166,(AK166+AL166)/2)</f>
        <v>21.65216064453125</v>
      </c>
      <c r="BQ166">
        <f>0.61365*EXP(17.502*BP166/(240.97+BP166))</f>
        <v>2.5977359527541939</v>
      </c>
      <c r="BR166">
        <f>IF(BO166&lt;&gt;0,(1000-(BN166+AQ166)/2)/BO166*BH166,0)</f>
        <v>0.15277257328859686</v>
      </c>
      <c r="BS166">
        <f>AQ166*AW166/1000</f>
        <v>1.3511431934494613</v>
      </c>
      <c r="BT166">
        <f>(BQ166-BS166)</f>
        <v>1.2465927593047326</v>
      </c>
      <c r="BU166">
        <f>1/(1.6/F166+1.37/AJ166)</f>
        <v>9.56854211665705E-2</v>
      </c>
      <c r="BV166">
        <f>G166*AW166*0.001</f>
        <v>16.435029316483739</v>
      </c>
      <c r="BW166">
        <f>G166/AO166</f>
        <v>0.63406693061890129</v>
      </c>
      <c r="BX166">
        <f>(1-BH166*AW166/BM166/F166)*100</f>
        <v>48.877352348975897</v>
      </c>
      <c r="BY166">
        <f>(AO166-E166/(AJ166/1.35))</f>
        <v>390.44309651575287</v>
      </c>
      <c r="BZ166">
        <f>E166*BX166/100/BY166</f>
        <v>1.5879446230628962E-2</v>
      </c>
      <c r="CA166">
        <f>(K166-J166)</f>
        <v>0</v>
      </c>
      <c r="CB166">
        <f>AU166*V166</f>
        <v>1310.8182567637816</v>
      </c>
      <c r="CC166">
        <f>(M166-L166)</f>
        <v>72.358749389648438</v>
      </c>
      <c r="CD166">
        <f>(M166-N166)/(M166-J166)</f>
        <v>0.34078174276030831</v>
      </c>
      <c r="CE166" t="e">
        <f>(K166-M166)/(K166-J166)</f>
        <v>#DIV/0!</v>
      </c>
    </row>
    <row r="167" spans="1:83" x14ac:dyDescent="0.25">
      <c r="A167" s="1" t="s">
        <v>12</v>
      </c>
      <c r="B167" s="1" t="s">
        <v>253</v>
      </c>
    </row>
    <row r="168" spans="1:83" x14ac:dyDescent="0.25">
      <c r="A168" s="1" t="s">
        <v>12</v>
      </c>
      <c r="B168" s="1" t="s">
        <v>254</v>
      </c>
    </row>
    <row r="169" spans="1:83" x14ac:dyDescent="0.25">
      <c r="A169" s="1" t="s">
        <v>12</v>
      </c>
      <c r="B169" s="1" t="s">
        <v>255</v>
      </c>
    </row>
    <row r="170" spans="1:83" x14ac:dyDescent="0.25">
      <c r="A170" s="1" t="s">
        <v>12</v>
      </c>
      <c r="B170" s="1" t="s">
        <v>256</v>
      </c>
    </row>
    <row r="171" spans="1:83" x14ac:dyDescent="0.25">
      <c r="A171" s="1" t="s">
        <v>12</v>
      </c>
      <c r="B171" s="1" t="s">
        <v>257</v>
      </c>
    </row>
    <row r="172" spans="1:83" x14ac:dyDescent="0.25">
      <c r="A172" s="1" t="s">
        <v>12</v>
      </c>
      <c r="B172" s="1" t="s">
        <v>258</v>
      </c>
    </row>
    <row r="173" spans="1:83" x14ac:dyDescent="0.25">
      <c r="A173" s="1" t="s">
        <v>12</v>
      </c>
      <c r="B173" s="1" t="s">
        <v>259</v>
      </c>
    </row>
    <row r="174" spans="1:83" x14ac:dyDescent="0.25">
      <c r="A174" s="1">
        <v>20</v>
      </c>
      <c r="B174" s="1" t="s">
        <v>260</v>
      </c>
      <c r="C174" s="1">
        <v>6262.0000116471201</v>
      </c>
      <c r="D174" s="1">
        <v>0</v>
      </c>
      <c r="E174">
        <f>(AN174-AO174*(1000-AP174)/(1000-AQ174))*BG174</f>
        <v>15.704916374664396</v>
      </c>
      <c r="F174">
        <f>IF(BR174&lt;&gt;0,1/(1/BR174-1/AJ174),0)</f>
        <v>0.15577950870129095</v>
      </c>
      <c r="G174">
        <f>((BU174-BH174/2)*AO174-E174)/(BU174+BH174/2)</f>
        <v>314.40805848782628</v>
      </c>
      <c r="H174" s="1">
        <v>20</v>
      </c>
      <c r="I174" s="1">
        <v>20</v>
      </c>
      <c r="J174" s="1">
        <v>0</v>
      </c>
      <c r="K174" s="1">
        <v>0</v>
      </c>
      <c r="L174" s="1">
        <v>73.568115234375</v>
      </c>
      <c r="M174" s="1">
        <v>154.614501953125</v>
      </c>
      <c r="N174" s="1">
        <v>96.019546508789063</v>
      </c>
      <c r="O174" t="e">
        <f>CA174/K174</f>
        <v>#DIV/0!</v>
      </c>
      <c r="P174">
        <f>CC174/M174</f>
        <v>0.52418360305762979</v>
      </c>
      <c r="Q174">
        <f>(M174-N174)/M174</f>
        <v>0.3789745121198293</v>
      </c>
      <c r="R174" s="1">
        <v>-1</v>
      </c>
      <c r="S174" s="1">
        <v>0.87</v>
      </c>
      <c r="T174" s="1">
        <v>0.92</v>
      </c>
      <c r="U174" s="1">
        <v>9.8922080993652344</v>
      </c>
      <c r="V174">
        <f>(U174*T174+(100-U174)*S174)/100</f>
        <v>0.87494610404968254</v>
      </c>
      <c r="W174">
        <f>(E174-R174)/CB174</f>
        <v>1.2745648860394206E-2</v>
      </c>
      <c r="X174">
        <f>(M174-N174)/(M174-L174)</f>
        <v>0.72298047842248903</v>
      </c>
      <c r="Y174">
        <f>(K174-M174)/(K174-L174)</f>
        <v>2.101650986443659</v>
      </c>
      <c r="Z174">
        <f>(K174-M174)/M174</f>
        <v>-1</v>
      </c>
      <c r="AA174" s="1">
        <v>1497.962890625</v>
      </c>
      <c r="AB174" s="1">
        <v>0.5</v>
      </c>
      <c r="AC174">
        <f>Q174*AB174*V174*AA174</f>
        <v>248.34897000666254</v>
      </c>
      <c r="AD174">
        <f>BH174*1000</f>
        <v>3.2531186912926984</v>
      </c>
      <c r="AE174">
        <f>(BM174-BS174)</f>
        <v>1.3578219720405602</v>
      </c>
      <c r="AF174">
        <f>(AL174+BL174*D174)</f>
        <v>22.46356201171875</v>
      </c>
      <c r="AG174" s="1">
        <v>1.6000000238418579</v>
      </c>
      <c r="AH174">
        <f>(AG174*BA174+BB174)</f>
        <v>5.1869158421721409</v>
      </c>
      <c r="AI174" s="1">
        <v>1</v>
      </c>
      <c r="AJ174">
        <f>AH174*(AI174+1)*(AI174+1)/(AI174*AI174+1)</f>
        <v>10.373831684344282</v>
      </c>
      <c r="AK174" s="1">
        <v>20.936323165893555</v>
      </c>
      <c r="AL174" s="1">
        <v>22.46356201171875</v>
      </c>
      <c r="AM174" s="1">
        <v>19.929544448852539</v>
      </c>
      <c r="AN174" s="1">
        <v>500.64990234375</v>
      </c>
      <c r="AO174" s="1">
        <v>491.42166137695313</v>
      </c>
      <c r="AP174" s="1">
        <v>19.049015045166016</v>
      </c>
      <c r="AQ174" s="1">
        <v>20.747953414916992</v>
      </c>
      <c r="AR174" s="1">
        <v>50.652847290039063</v>
      </c>
      <c r="AS174" s="1">
        <v>55.170463562011719</v>
      </c>
      <c r="AT174" s="1">
        <v>300.01071166992188</v>
      </c>
      <c r="AU174" s="1">
        <v>1497.962890625</v>
      </c>
      <c r="AV174" s="1">
        <v>0.1848001629114151</v>
      </c>
      <c r="AW174" s="1">
        <v>66.109542846679688</v>
      </c>
      <c r="AX174" s="1">
        <v>-16.772300720214844</v>
      </c>
      <c r="AY174" s="1">
        <v>0.14072376489639282</v>
      </c>
      <c r="AZ174" s="1">
        <v>0.5</v>
      </c>
      <c r="BA174" s="1">
        <v>-1.355140209197998</v>
      </c>
      <c r="BB174" s="1">
        <v>7.355140209197998</v>
      </c>
      <c r="BC174" s="1">
        <v>1</v>
      </c>
      <c r="BD174" s="1">
        <v>0</v>
      </c>
      <c r="BE174" s="1">
        <v>0.15999999642372131</v>
      </c>
      <c r="BF174" s="1">
        <v>111115</v>
      </c>
      <c r="BG174">
        <f>AT174*0.000001/(AG174*0.0001)</f>
        <v>1.875066919996337</v>
      </c>
      <c r="BH174">
        <f>(AQ174-AP174)/(1000-AQ174)*BG174</f>
        <v>3.2531186912926986E-3</v>
      </c>
      <c r="BI174">
        <f>(AL174+273.15)</f>
        <v>295.61356201171873</v>
      </c>
      <c r="BJ174">
        <f>(AK174+273.15)</f>
        <v>294.08632316589353</v>
      </c>
      <c r="BK174">
        <f>(AU174*BC174+AV174*BD174)*BE174</f>
        <v>239.67405714286724</v>
      </c>
      <c r="BL174">
        <f>((BK174+0.00000010773*(BJ174^4-BI174^4))-BH174*44100)/(AH174*51.4+0.00000043092*BI174^3)</f>
        <v>0.28566972289822079</v>
      </c>
      <c r="BM174">
        <f>0.61365*EXP(17.502*AF174/(240.97+AF174))</f>
        <v>2.7294596873049293</v>
      </c>
      <c r="BN174">
        <f>BM174*1000/AW174</f>
        <v>41.28692424382745</v>
      </c>
      <c r="BO174">
        <f>(BN174-AQ174)</f>
        <v>20.538970828910458</v>
      </c>
      <c r="BP174">
        <f>IF(D174,AL174,(AK174+AL174)/2)</f>
        <v>21.699942588806152</v>
      </c>
      <c r="BQ174">
        <f>0.61365*EXP(17.502*BP174/(240.97+BP174))</f>
        <v>2.6053357539581157</v>
      </c>
      <c r="BR174">
        <f>IF(BO174&lt;&gt;0,(1000-(BN174+AQ174)/2)/BO174*BH174,0)</f>
        <v>0.15347484095180719</v>
      </c>
      <c r="BS174">
        <f>AQ174*AW174/1000</f>
        <v>1.3716377152643691</v>
      </c>
      <c r="BT174">
        <f>(BQ174-BS174)</f>
        <v>1.2336980386937466</v>
      </c>
      <c r="BU174">
        <f>1/(1.6/F174+1.37/AJ174)</f>
        <v>9.6126207019060814E-2</v>
      </c>
      <c r="BV174">
        <f>G174*AW174*0.001</f>
        <v>20.785373013942326</v>
      </c>
      <c r="BW174">
        <f>G174/AO174</f>
        <v>0.63979283617018745</v>
      </c>
      <c r="BX174">
        <f>(1-BH174*AW174/BM174/F174)*100</f>
        <v>49.420206871188007</v>
      </c>
      <c r="BY174">
        <f>(AO174-E174/(AJ174/1.35))</f>
        <v>489.37789994425191</v>
      </c>
      <c r="BZ174">
        <f>E174*BX174/100/BY174</f>
        <v>1.5859731635184945E-2</v>
      </c>
      <c r="CA174">
        <f>(K174-J174)</f>
        <v>0</v>
      </c>
      <c r="CB174">
        <f>AU174*V174</f>
        <v>1310.6367951633445</v>
      </c>
      <c r="CC174">
        <f>(M174-L174)</f>
        <v>81.04638671875</v>
      </c>
      <c r="CD174">
        <f>(M174-N174)/(M174-J174)</f>
        <v>0.3789745121198293</v>
      </c>
      <c r="CE174" t="e">
        <f>(K174-M174)/(K174-J174)</f>
        <v>#DIV/0!</v>
      </c>
    </row>
    <row r="175" spans="1:83" x14ac:dyDescent="0.25">
      <c r="A175" s="1" t="s">
        <v>12</v>
      </c>
      <c r="B175" s="1" t="s">
        <v>261</v>
      </c>
    </row>
    <row r="176" spans="1:83" x14ac:dyDescent="0.25">
      <c r="A176" s="1" t="s">
        <v>12</v>
      </c>
      <c r="B176" s="1" t="s">
        <v>262</v>
      </c>
    </row>
    <row r="177" spans="1:83" x14ac:dyDescent="0.25">
      <c r="A177" s="1" t="s">
        <v>12</v>
      </c>
      <c r="B177" s="1" t="s">
        <v>263</v>
      </c>
    </row>
    <row r="178" spans="1:83" x14ac:dyDescent="0.25">
      <c r="A178" s="1" t="s">
        <v>12</v>
      </c>
      <c r="B178" s="1" t="s">
        <v>264</v>
      </c>
    </row>
    <row r="179" spans="1:83" x14ac:dyDescent="0.25">
      <c r="A179" s="1" t="s">
        <v>12</v>
      </c>
      <c r="B179" s="1" t="s">
        <v>265</v>
      </c>
    </row>
    <row r="180" spans="1:83" x14ac:dyDescent="0.25">
      <c r="A180" s="1" t="s">
        <v>12</v>
      </c>
      <c r="B180" s="1" t="s">
        <v>266</v>
      </c>
    </row>
    <row r="181" spans="1:83" x14ac:dyDescent="0.25">
      <c r="A181" s="1" t="s">
        <v>12</v>
      </c>
      <c r="B181" s="1" t="s">
        <v>267</v>
      </c>
    </row>
    <row r="182" spans="1:83" x14ac:dyDescent="0.25">
      <c r="A182" s="1">
        <v>21</v>
      </c>
      <c r="B182" s="1" t="s">
        <v>268</v>
      </c>
      <c r="C182" s="1">
        <v>6470.5000118883327</v>
      </c>
      <c r="D182" s="1">
        <v>0</v>
      </c>
      <c r="E182">
        <f>(AN182-AO182*(1000-AP182)/(1000-AQ182))*BG182</f>
        <v>15.811476086279285</v>
      </c>
      <c r="F182">
        <f>IF(BR182&lt;&gt;0,1/(1/BR182-1/AJ182),0)</f>
        <v>0.15754126174990915</v>
      </c>
      <c r="G182">
        <f>((BU182-BH182/2)*AO182-E182)/(BU182+BH182/2)</f>
        <v>411.27434310289397</v>
      </c>
      <c r="H182" s="1">
        <v>21</v>
      </c>
      <c r="I182" s="1">
        <v>21</v>
      </c>
      <c r="J182" s="1">
        <v>0</v>
      </c>
      <c r="K182" s="1">
        <v>0</v>
      </c>
      <c r="L182" s="1">
        <v>74.27783203125</v>
      </c>
      <c r="M182" s="1">
        <v>159.32682800292969</v>
      </c>
      <c r="N182" s="1">
        <v>97.553184509277344</v>
      </c>
      <c r="O182" t="e">
        <f>CA182/K182</f>
        <v>#DIV/0!</v>
      </c>
      <c r="P182">
        <f>CC182/M182</f>
        <v>0.5338021037493812</v>
      </c>
      <c r="Q182">
        <f>(M182-N182)/M182</f>
        <v>0.38771652124095796</v>
      </c>
      <c r="R182" s="1">
        <v>-1</v>
      </c>
      <c r="S182" s="1">
        <v>0.87</v>
      </c>
      <c r="T182" s="1">
        <v>0.92</v>
      </c>
      <c r="U182" s="1">
        <v>9.8922080993652344</v>
      </c>
      <c r="V182">
        <f>(U182*T182+(100-U182)*S182)/100</f>
        <v>0.87494610404968254</v>
      </c>
      <c r="W182">
        <f>(E182-R182)/CB182</f>
        <v>1.281333978121723E-2</v>
      </c>
      <c r="X182">
        <f>(M182-N182)/(M182-L182)</f>
        <v>0.72633007348166978</v>
      </c>
      <c r="Y182">
        <f>(K182-M182)/(K182-L182)</f>
        <v>2.1450118244686793</v>
      </c>
      <c r="Z182">
        <f>(K182-M182)/M182</f>
        <v>-1</v>
      </c>
      <c r="AA182" s="1">
        <v>1499.5543212890625</v>
      </c>
      <c r="AB182" s="1">
        <v>0.5</v>
      </c>
      <c r="AC182">
        <f>Q182*AB182*V182*AA182</f>
        <v>254.34770077089766</v>
      </c>
      <c r="AD182">
        <f>BH182*1000</f>
        <v>3.1794672505964248</v>
      </c>
      <c r="AE182">
        <f>(BM182-BS182)</f>
        <v>1.3125688179045527</v>
      </c>
      <c r="AF182">
        <f>(AL182+BL182*D182)</f>
        <v>22.297649383544922</v>
      </c>
      <c r="AG182" s="1">
        <v>1.6000000238418579</v>
      </c>
      <c r="AH182">
        <f>(AG182*BA182+BB182)</f>
        <v>5.1869158421721409</v>
      </c>
      <c r="AI182" s="1">
        <v>1</v>
      </c>
      <c r="AJ182">
        <f>AH182*(AI182+1)*(AI182+1)/(AI182*AI182+1)</f>
        <v>10.373831684344282</v>
      </c>
      <c r="AK182" s="1">
        <v>20.900146484375</v>
      </c>
      <c r="AL182" s="1">
        <v>22.297649383544922</v>
      </c>
      <c r="AM182" s="1">
        <v>19.93354606628418</v>
      </c>
      <c r="AN182" s="1">
        <v>599.7591552734375</v>
      </c>
      <c r="AO182" s="1">
        <v>590.32647705078125</v>
      </c>
      <c r="AP182" s="1">
        <v>19.357955932617188</v>
      </c>
      <c r="AQ182" s="1">
        <v>21.017831802368164</v>
      </c>
      <c r="AR182" s="1">
        <v>51.589408874511719</v>
      </c>
      <c r="AS182" s="1">
        <v>56.013015747070313</v>
      </c>
      <c r="AT182" s="1">
        <v>300.03610229492188</v>
      </c>
      <c r="AU182" s="1">
        <v>1499.5543212890625</v>
      </c>
      <c r="AV182" s="1">
        <v>0.17895704507827759</v>
      </c>
      <c r="AW182" s="1">
        <v>66.110099792480469</v>
      </c>
      <c r="AX182" s="1">
        <v>-19.835384368896484</v>
      </c>
      <c r="AY182" s="1">
        <v>0.15755078196525574</v>
      </c>
      <c r="AZ182" s="1">
        <v>0.5</v>
      </c>
      <c r="BA182" s="1">
        <v>-1.355140209197998</v>
      </c>
      <c r="BB182" s="1">
        <v>7.355140209197998</v>
      </c>
      <c r="BC182" s="1">
        <v>1</v>
      </c>
      <c r="BD182" s="1">
        <v>0</v>
      </c>
      <c r="BE182" s="1">
        <v>0.15999999642372131</v>
      </c>
      <c r="BF182" s="1">
        <v>111115</v>
      </c>
      <c r="BG182">
        <f>AT182*0.000001/(AG182*0.0001)</f>
        <v>1.8752256114002226</v>
      </c>
      <c r="BH182">
        <f>(AQ182-AP182)/(1000-AQ182)*BG182</f>
        <v>3.1794672505964247E-3</v>
      </c>
      <c r="BI182">
        <f>(AL182+273.15)</f>
        <v>295.4476493835449</v>
      </c>
      <c r="BJ182">
        <f>(AK182+273.15)</f>
        <v>294.05014648437498</v>
      </c>
      <c r="BK182">
        <f>(AU182*BC182+AV182*BD182)*BE182</f>
        <v>239.92868604342584</v>
      </c>
      <c r="BL182">
        <f>((BK182+0.00000010773*(BJ182^4-BI182^4))-BH182*44100)/(AH182*51.4+0.00000043092*BI182^3)</f>
        <v>0.30351839970647071</v>
      </c>
      <c r="BM182">
        <f>0.61365*EXP(17.502*AF182/(240.97+AF182))</f>
        <v>2.7020597757806817</v>
      </c>
      <c r="BN182">
        <f>BM182*1000/AW182</f>
        <v>40.872117638037828</v>
      </c>
      <c r="BO182">
        <f>(BN182-AQ182)</f>
        <v>19.854285835669664</v>
      </c>
      <c r="BP182">
        <f>IF(D182,AL182,(AK182+AL182)/2)</f>
        <v>21.598897933959961</v>
      </c>
      <c r="BQ182">
        <f>0.61365*EXP(17.502*BP182/(240.97+BP182))</f>
        <v>2.5892873072936369</v>
      </c>
      <c r="BR182">
        <f>IF(BO182&lt;&gt;0,(1000-(BN182+AQ182)/2)/BO182*BH182,0)</f>
        <v>0.15518456530768904</v>
      </c>
      <c r="BS182">
        <f>AQ182*AW182/1000</f>
        <v>1.389490957876129</v>
      </c>
      <c r="BT182">
        <f>(BQ182-BS182)</f>
        <v>1.1997963494175079</v>
      </c>
      <c r="BU182">
        <f>1/(1.6/F182+1.37/AJ182)</f>
        <v>9.7199369845372363E-2</v>
      </c>
      <c r="BV182">
        <f>G182*AW182*0.001</f>
        <v>27.189387864619171</v>
      </c>
      <c r="BW182">
        <f>G182/AO182</f>
        <v>0.69668964393666388</v>
      </c>
      <c r="BX182">
        <f>(1-BH182*AW182/BM182/F182)*100</f>
        <v>50.62206804040634</v>
      </c>
      <c r="BY182">
        <f>(AO182-E182/(AJ182/1.35))</f>
        <v>588.26884845548693</v>
      </c>
      <c r="BZ182">
        <f>E182*BX182/100/BY182</f>
        <v>1.3606187381167319E-2</v>
      </c>
      <c r="CA182">
        <f>(K182-J182)</f>
        <v>0</v>
      </c>
      <c r="CB182">
        <f>AU182*V182</f>
        <v>1312.0292112227312</v>
      </c>
      <c r="CC182">
        <f>(M182-L182)</f>
        <v>85.048995971679688</v>
      </c>
      <c r="CD182">
        <f>(M182-N182)/(M182-J182)</f>
        <v>0.38771652124095796</v>
      </c>
      <c r="CE182" t="e">
        <f>(K182-M182)/(K182-J182)</f>
        <v>#DIV/0!</v>
      </c>
    </row>
    <row r="183" spans="1:83" x14ac:dyDescent="0.25">
      <c r="A183" s="1" t="s">
        <v>12</v>
      </c>
      <c r="B183" s="1" t="s">
        <v>269</v>
      </c>
    </row>
    <row r="184" spans="1:83" x14ac:dyDescent="0.25">
      <c r="A184" s="1" t="s">
        <v>12</v>
      </c>
      <c r="B184" s="1" t="s">
        <v>270</v>
      </c>
    </row>
    <row r="185" spans="1:83" x14ac:dyDescent="0.25">
      <c r="A185" s="1" t="s">
        <v>12</v>
      </c>
      <c r="B185" s="1" t="s">
        <v>271</v>
      </c>
    </row>
    <row r="186" spans="1:83" x14ac:dyDescent="0.25">
      <c r="A186" s="1" t="s">
        <v>12</v>
      </c>
      <c r="B186" s="1" t="s">
        <v>272</v>
      </c>
    </row>
    <row r="187" spans="1:83" x14ac:dyDescent="0.25">
      <c r="A187" s="1" t="s">
        <v>12</v>
      </c>
      <c r="B187" s="1" t="s">
        <v>273</v>
      </c>
    </row>
    <row r="188" spans="1:83" x14ac:dyDescent="0.25">
      <c r="A188" s="1" t="s">
        <v>12</v>
      </c>
      <c r="B188" s="1" t="s">
        <v>274</v>
      </c>
    </row>
    <row r="189" spans="1:83" x14ac:dyDescent="0.25">
      <c r="A189" s="1" t="s">
        <v>12</v>
      </c>
      <c r="B189" s="1" t="s">
        <v>275</v>
      </c>
    </row>
    <row r="190" spans="1:83" x14ac:dyDescent="0.25">
      <c r="A190" s="1">
        <v>22</v>
      </c>
      <c r="B190" s="1" t="s">
        <v>276</v>
      </c>
      <c r="C190" s="1">
        <v>6702.5000123018399</v>
      </c>
      <c r="D190" s="1">
        <v>0</v>
      </c>
      <c r="E190">
        <f>(AN190-AO190*(1000-AP190)/(1000-AQ190))*BG190</f>
        <v>16.778706021892852</v>
      </c>
      <c r="F190">
        <f>IF(BR190&lt;&gt;0,1/(1/BR190-1/AJ190),0)</f>
        <v>0.15630947004185794</v>
      </c>
      <c r="G190">
        <f>((BU190-BH190/2)*AO190-E190)/(BU190+BH190/2)</f>
        <v>496.34793665266267</v>
      </c>
      <c r="H190" s="1">
        <v>22</v>
      </c>
      <c r="I190" s="1">
        <v>22</v>
      </c>
      <c r="J190" s="1">
        <v>0</v>
      </c>
      <c r="K190" s="1">
        <v>0</v>
      </c>
      <c r="L190" s="1">
        <v>74.0078125</v>
      </c>
      <c r="M190" s="1">
        <v>158.89382934570313</v>
      </c>
      <c r="N190" s="1">
        <v>97.040748596191406</v>
      </c>
      <c r="O190" t="e">
        <f>CA190/K190</f>
        <v>#DIV/0!</v>
      </c>
      <c r="P190">
        <f>CC190/M190</f>
        <v>0.53423104720459458</v>
      </c>
      <c r="Q190">
        <f>(M190-N190)/M190</f>
        <v>0.38927301962707955</v>
      </c>
      <c r="R190" s="1">
        <v>-1</v>
      </c>
      <c r="S190" s="1">
        <v>0.87</v>
      </c>
      <c r="T190" s="1">
        <v>0.92</v>
      </c>
      <c r="U190" s="1">
        <v>9.85833740234375</v>
      </c>
      <c r="V190">
        <f>(U190*T190+(100-U190)*S190)/100</f>
        <v>0.87492916870117188</v>
      </c>
      <c r="W190">
        <f>(E190-R190)/CB190</f>
        <v>1.3530851552266325E-2</v>
      </c>
      <c r="X190">
        <f>(M190-N190)/(M190-L190)</f>
        <v>0.7286604207373959</v>
      </c>
      <c r="Y190">
        <f>(K190-M190)/(K190-L190)</f>
        <v>2.1469872433495198</v>
      </c>
      <c r="Z190">
        <f>(K190-M190)/M190</f>
        <v>-1</v>
      </c>
      <c r="AA190" s="1">
        <v>1501.7655029296875</v>
      </c>
      <c r="AB190" s="1">
        <v>0.5</v>
      </c>
      <c r="AC190">
        <f>Q190*AB190*V190*AA190</f>
        <v>255.74039266749594</v>
      </c>
      <c r="AD190">
        <f>BH190*1000</f>
        <v>3.2518626342230452</v>
      </c>
      <c r="AE190">
        <f>(BM190-BS190)</f>
        <v>1.3523034850212619</v>
      </c>
      <c r="AF190">
        <f>(AL190+BL190*D190)</f>
        <v>22.59803581237793</v>
      </c>
      <c r="AG190" s="1">
        <v>1.6000000238418579</v>
      </c>
      <c r="AH190">
        <f>(AG190*BA190+BB190)</f>
        <v>5.1869158421721409</v>
      </c>
      <c r="AI190" s="1">
        <v>1</v>
      </c>
      <c r="AJ190">
        <f>AH190*(AI190+1)*(AI190+1)/(AI190*AI190+1)</f>
        <v>10.373831684344282</v>
      </c>
      <c r="AK190" s="1">
        <v>20.954452514648438</v>
      </c>
      <c r="AL190" s="1">
        <v>22.59803581237793</v>
      </c>
      <c r="AM190" s="1">
        <v>19.896320343017578</v>
      </c>
      <c r="AN190" s="1">
        <v>700.46112060546875</v>
      </c>
      <c r="AO190" s="1">
        <v>690.31707763671875</v>
      </c>
      <c r="AP190" s="1">
        <v>19.471672058105469</v>
      </c>
      <c r="AQ190" s="1">
        <v>21.168977737426758</v>
      </c>
      <c r="AR190" s="1">
        <v>51.721656799316406</v>
      </c>
      <c r="AS190" s="1">
        <v>56.230129241943359</v>
      </c>
      <c r="AT190" s="1">
        <v>300.05429077148438</v>
      </c>
      <c r="AU190" s="1">
        <v>1501.7655029296875</v>
      </c>
      <c r="AV190" s="1">
        <v>9.7079120576381683E-2</v>
      </c>
      <c r="AW190" s="1">
        <v>66.112884521484375</v>
      </c>
      <c r="AX190" s="1">
        <v>-23.024490356445313</v>
      </c>
      <c r="AY190" s="1">
        <v>0.17782875895500183</v>
      </c>
      <c r="AZ190" s="1">
        <v>0.75</v>
      </c>
      <c r="BA190" s="1">
        <v>-1.355140209197998</v>
      </c>
      <c r="BB190" s="1">
        <v>7.355140209197998</v>
      </c>
      <c r="BC190" s="1">
        <v>1</v>
      </c>
      <c r="BD190" s="1">
        <v>0</v>
      </c>
      <c r="BE190" s="1">
        <v>0.15999999642372131</v>
      </c>
      <c r="BF190" s="1">
        <v>111115</v>
      </c>
      <c r="BG190">
        <f>AT190*0.000001/(AG190*0.0001)</f>
        <v>1.8753392893770442</v>
      </c>
      <c r="BH190">
        <f>(AQ190-AP190)/(1000-AQ190)*BG190</f>
        <v>3.2518626342230451E-3</v>
      </c>
      <c r="BI190">
        <f>(AL190+273.15)</f>
        <v>295.74803581237791</v>
      </c>
      <c r="BJ190">
        <f>(AK190+273.15)</f>
        <v>294.10445251464841</v>
      </c>
      <c r="BK190">
        <f>(AU190*BC190+AV190*BD190)*BE190</f>
        <v>240.28247509801804</v>
      </c>
      <c r="BL190">
        <f>((BK190+0.00000010773*(BJ190^4-BI190^4))-BH190*44100)/(AH190*51.4+0.00000043092*BI190^3)</f>
        <v>0.28336631210924018</v>
      </c>
      <c r="BM190">
        <f>0.61365*EXP(17.502*AF190/(240.97+AF190))</f>
        <v>2.7518456656136308</v>
      </c>
      <c r="BN190">
        <f>BM190*1000/AW190</f>
        <v>41.623439750528163</v>
      </c>
      <c r="BO190">
        <f>(BN190-AQ190)</f>
        <v>20.454462013101406</v>
      </c>
      <c r="BP190">
        <f>IF(D190,AL190,(AK190+AL190)/2)</f>
        <v>21.776244163513184</v>
      </c>
      <c r="BQ190">
        <f>0.61365*EXP(17.502*BP190/(240.97+BP190))</f>
        <v>2.617512012110764</v>
      </c>
      <c r="BR190">
        <f>IF(BO190&lt;&gt;0,(1000-(BN190+AQ190)/2)/BO190*BH190,0)</f>
        <v>0.15398921145590447</v>
      </c>
      <c r="BS190">
        <f>AQ190*AW190/1000</f>
        <v>1.3995421805923689</v>
      </c>
      <c r="BT190">
        <f>(BQ190-BS190)</f>
        <v>1.2179698315183951</v>
      </c>
      <c r="BU190">
        <f>1/(1.6/F190+1.37/AJ190)</f>
        <v>9.6449062653137865E-2</v>
      </c>
      <c r="BV190">
        <f>G190*AW190*0.001</f>
        <v>32.814993818394527</v>
      </c>
      <c r="BW190">
        <f>G190/AO190</f>
        <v>0.7190144250116135</v>
      </c>
      <c r="BX190">
        <f>(1-BH190*AW190/BM190/F190)*100</f>
        <v>50.018540494753559</v>
      </c>
      <c r="BY190">
        <f>(AO190-E190/(AJ190/1.35))</f>
        <v>688.13357844193808</v>
      </c>
      <c r="BZ190">
        <f>E190*BX190/100/BY190</f>
        <v>1.2195980735394751E-2</v>
      </c>
      <c r="CA190">
        <f>(K190-J190)</f>
        <v>0</v>
      </c>
      <c r="CB190">
        <f>AU190*V190</f>
        <v>1313.9384430623688</v>
      </c>
      <c r="CC190">
        <f>(M190-L190)</f>
        <v>84.886016845703125</v>
      </c>
      <c r="CD190">
        <f>(M190-N190)/(M190-J190)</f>
        <v>0.38927301962707955</v>
      </c>
      <c r="CE190" t="e">
        <f>(K190-M190)/(K190-J190)</f>
        <v>#DIV/0!</v>
      </c>
    </row>
    <row r="191" spans="1:83" x14ac:dyDescent="0.25">
      <c r="A191" s="1" t="s">
        <v>12</v>
      </c>
      <c r="B191" s="1" t="s">
        <v>277</v>
      </c>
    </row>
    <row r="192" spans="1:83" x14ac:dyDescent="0.25">
      <c r="A192" s="1" t="s">
        <v>12</v>
      </c>
      <c r="B192" s="1" t="s">
        <v>278</v>
      </c>
    </row>
    <row r="193" spans="1:83" x14ac:dyDescent="0.25">
      <c r="A193" s="1" t="s">
        <v>12</v>
      </c>
      <c r="B193" s="1" t="s">
        <v>279</v>
      </c>
    </row>
    <row r="194" spans="1:83" x14ac:dyDescent="0.25">
      <c r="A194" s="1" t="s">
        <v>12</v>
      </c>
      <c r="B194" s="1" t="s">
        <v>280</v>
      </c>
    </row>
    <row r="195" spans="1:83" x14ac:dyDescent="0.25">
      <c r="A195" s="1" t="s">
        <v>12</v>
      </c>
      <c r="B195" s="1" t="s">
        <v>281</v>
      </c>
    </row>
    <row r="196" spans="1:83" x14ac:dyDescent="0.25">
      <c r="A196" s="1" t="s">
        <v>12</v>
      </c>
      <c r="B196" s="1" t="s">
        <v>282</v>
      </c>
    </row>
    <row r="197" spans="1:83" x14ac:dyDescent="0.25">
      <c r="A197" s="1" t="s">
        <v>12</v>
      </c>
      <c r="B197" s="1" t="s">
        <v>283</v>
      </c>
    </row>
    <row r="198" spans="1:83" x14ac:dyDescent="0.25">
      <c r="A198" s="1">
        <v>23</v>
      </c>
      <c r="B198" s="1" t="s">
        <v>284</v>
      </c>
      <c r="C198" s="1">
        <v>6887.5000125085935</v>
      </c>
      <c r="D198" s="1">
        <v>0</v>
      </c>
      <c r="E198">
        <f>(AN198-AO198*(1000-AP198)/(1000-AQ198))*BG198</f>
        <v>16.401166786416532</v>
      </c>
      <c r="F198">
        <f>IF(BR198&lt;&gt;0,1/(1/BR198-1/AJ198),0)</f>
        <v>0.14158527524021156</v>
      </c>
      <c r="G198">
        <f>((BU198-BH198/2)*AO198-E198)/(BU198+BH198/2)</f>
        <v>578.49334124612653</v>
      </c>
      <c r="H198" s="1">
        <v>23</v>
      </c>
      <c r="I198" s="1">
        <v>23</v>
      </c>
      <c r="J198" s="1">
        <v>0</v>
      </c>
      <c r="K198" s="1">
        <v>0</v>
      </c>
      <c r="L198" s="1">
        <v>74.534423828125</v>
      </c>
      <c r="M198" s="1">
        <v>158.76890563964844</v>
      </c>
      <c r="N198" s="1">
        <v>97.804855346679688</v>
      </c>
      <c r="O198" t="e">
        <f>CA198/K198</f>
        <v>#DIV/0!</v>
      </c>
      <c r="P198">
        <f>CC198/M198</f>
        <v>0.53054772577892007</v>
      </c>
      <c r="Q198">
        <f>(M198-N198)/M198</f>
        <v>0.38397978525679621</v>
      </c>
      <c r="R198" s="1">
        <v>-1</v>
      </c>
      <c r="S198" s="1">
        <v>0.87</v>
      </c>
      <c r="T198" s="1">
        <v>0.92</v>
      </c>
      <c r="U198" s="1">
        <v>9.85833740234375</v>
      </c>
      <c r="V198">
        <f>(U198*T198+(100-U198)*S198)/100</f>
        <v>0.87492916870117188</v>
      </c>
      <c r="W198">
        <f>(E198-R198)/CB198</f>
        <v>1.3243109538242589E-2</v>
      </c>
      <c r="X198">
        <f>(M198-N198)/(M198-L198)</f>
        <v>0.72374221318743548</v>
      </c>
      <c r="Y198">
        <f>(K198-M198)/(K198-L198)</f>
        <v>2.1301419865506253</v>
      </c>
      <c r="Z198">
        <f>(K198-M198)/M198</f>
        <v>-1</v>
      </c>
      <c r="AA198" s="1">
        <v>1501.811767578125</v>
      </c>
      <c r="AB198" s="1">
        <v>0.5</v>
      </c>
      <c r="AC198">
        <f>Q198*AB198*V198*AA198</f>
        <v>252.27067202649599</v>
      </c>
      <c r="AD198">
        <f>BH198*1000</f>
        <v>2.9984675309241511</v>
      </c>
      <c r="AE198">
        <f>(BM198-BS198)</f>
        <v>1.3743916343002258</v>
      </c>
      <c r="AF198">
        <f>(AL198+BL198*D198)</f>
        <v>22.718355178833008</v>
      </c>
      <c r="AG198" s="1">
        <v>1.6000000238418579</v>
      </c>
      <c r="AH198">
        <f>(AG198*BA198+BB198)</f>
        <v>5.1869158421721409</v>
      </c>
      <c r="AI198" s="1">
        <v>1</v>
      </c>
      <c r="AJ198">
        <f>AH198*(AI198+1)*(AI198+1)/(AI198*AI198+1)</f>
        <v>10.373831684344282</v>
      </c>
      <c r="AK198" s="1">
        <v>20.968540191650391</v>
      </c>
      <c r="AL198" s="1">
        <v>22.718355178833008</v>
      </c>
      <c r="AM198" s="1">
        <v>19.930923461914063</v>
      </c>
      <c r="AN198" s="1">
        <v>799.45880126953125</v>
      </c>
      <c r="AO198" s="1">
        <v>789.44940185546875</v>
      </c>
      <c r="AP198" s="1">
        <v>19.575923919677734</v>
      </c>
      <c r="AQ198" s="1">
        <v>21.141241073608398</v>
      </c>
      <c r="AR198" s="1">
        <v>51.950271606445313</v>
      </c>
      <c r="AS198" s="1">
        <v>56.104282379150391</v>
      </c>
      <c r="AT198" s="1">
        <v>300.01089477539063</v>
      </c>
      <c r="AU198" s="1">
        <v>1501.811767578125</v>
      </c>
      <c r="AV198" s="1">
        <v>4.5615546405315399E-2</v>
      </c>
      <c r="AW198" s="1">
        <v>66.108688354492188</v>
      </c>
      <c r="AX198" s="1">
        <v>-26.544408798217773</v>
      </c>
      <c r="AY198" s="1">
        <v>0.18628919124603271</v>
      </c>
      <c r="AZ198" s="1">
        <v>0.25</v>
      </c>
      <c r="BA198" s="1">
        <v>-1.355140209197998</v>
      </c>
      <c r="BB198" s="1">
        <v>7.355140209197998</v>
      </c>
      <c r="BC198" s="1">
        <v>1</v>
      </c>
      <c r="BD198" s="1">
        <v>0</v>
      </c>
      <c r="BE198" s="1">
        <v>0.15999999642372131</v>
      </c>
      <c r="BF198" s="1">
        <v>111115</v>
      </c>
      <c r="BG198">
        <f>AT198*0.000001/(AG198*0.0001)</f>
        <v>1.8750680644054998</v>
      </c>
      <c r="BH198">
        <f>(AQ198-AP198)/(1000-AQ198)*BG198</f>
        <v>2.9984675309241509E-3</v>
      </c>
      <c r="BI198">
        <f>(AL198+273.15)</f>
        <v>295.86835517883299</v>
      </c>
      <c r="BJ198">
        <f>(AK198+273.15)</f>
        <v>294.11854019165037</v>
      </c>
      <c r="BK198">
        <f>(AU198*BC198+AV198*BD198)*BE198</f>
        <v>240.28987744160258</v>
      </c>
      <c r="BL198">
        <f>((BK198+0.00000010773*(BJ198^4-BI198^4))-BH198*44100)/(AH198*51.4+0.00000043092*BI198^3)</f>
        <v>0.31933400890364694</v>
      </c>
      <c r="BM198">
        <f>0.61365*EXP(17.502*AF198/(240.97+AF198))</f>
        <v>2.7720113518625933</v>
      </c>
      <c r="BN198">
        <f>BM198*1000/AW198</f>
        <v>41.931120112357071</v>
      </c>
      <c r="BO198">
        <f>(BN198-AQ198)</f>
        <v>20.789879038748673</v>
      </c>
      <c r="BP198">
        <f>IF(D198,AL198,(AK198+AL198)/2)</f>
        <v>21.843447685241699</v>
      </c>
      <c r="BQ198">
        <f>0.61365*EXP(17.502*BP198/(240.97+BP198))</f>
        <v>2.6282776273705442</v>
      </c>
      <c r="BR198">
        <f>IF(BO198&lt;&gt;0,(1000-(BN198+AQ198)/2)/BO198*BH198,0)</f>
        <v>0.13967889432903194</v>
      </c>
      <c r="BS198">
        <f>AQ198*AW198/1000</f>
        <v>1.3976197175623675</v>
      </c>
      <c r="BT198">
        <f>(BQ198-BS198)</f>
        <v>1.2306579098081767</v>
      </c>
      <c r="BU198">
        <f>1/(1.6/F198+1.37/AJ198)</f>
        <v>8.7468606888064446E-2</v>
      </c>
      <c r="BV198">
        <f>G198*AW198*0.001</f>
        <v>38.243436011589083</v>
      </c>
      <c r="BW198">
        <f>G198/AO198</f>
        <v>0.73278077085937965</v>
      </c>
      <c r="BX198">
        <f>(1-BH198*AW198/BM198/F198)*100</f>
        <v>49.493788032594267</v>
      </c>
      <c r="BY198">
        <f>(AO198-E198/(AJ198/1.35))</f>
        <v>787.31503378054833</v>
      </c>
      <c r="BZ198">
        <f>E198*BX198/100/BY198</f>
        <v>1.0310432769411453E-2</v>
      </c>
      <c r="CA198">
        <f>(K198-J198)</f>
        <v>0</v>
      </c>
      <c r="CB198">
        <f>AU198*V198</f>
        <v>1313.9789213527665</v>
      </c>
      <c r="CC198">
        <f>(M198-L198)</f>
        <v>84.234481811523438</v>
      </c>
      <c r="CD198">
        <f>(M198-N198)/(M198-J198)</f>
        <v>0.38397978525679621</v>
      </c>
      <c r="CE198" t="e">
        <f>(K198-M198)/(K198-J198)</f>
        <v>#DIV/0!</v>
      </c>
    </row>
    <row r="199" spans="1:83" x14ac:dyDescent="0.25">
      <c r="A199" s="1" t="s">
        <v>12</v>
      </c>
      <c r="B199" s="1" t="s">
        <v>285</v>
      </c>
    </row>
    <row r="200" spans="1:83" x14ac:dyDescent="0.25">
      <c r="A200" s="1" t="s">
        <v>12</v>
      </c>
      <c r="B200" s="1" t="s">
        <v>286</v>
      </c>
    </row>
    <row r="201" spans="1:83" x14ac:dyDescent="0.25">
      <c r="A201" s="1" t="s">
        <v>12</v>
      </c>
      <c r="B201" s="1" t="s">
        <v>287</v>
      </c>
    </row>
    <row r="202" spans="1:83" x14ac:dyDescent="0.25">
      <c r="A202" s="1" t="s">
        <v>12</v>
      </c>
      <c r="B202" s="1" t="s">
        <v>288</v>
      </c>
    </row>
    <row r="203" spans="1:83" x14ac:dyDescent="0.25">
      <c r="A203" s="1" t="s">
        <v>12</v>
      </c>
      <c r="B203" s="1" t="s">
        <v>289</v>
      </c>
    </row>
    <row r="204" spans="1:83" x14ac:dyDescent="0.25">
      <c r="A204" s="1" t="s">
        <v>12</v>
      </c>
      <c r="B204" s="1" t="s">
        <v>290</v>
      </c>
    </row>
    <row r="205" spans="1:83" x14ac:dyDescent="0.25">
      <c r="A205" s="1" t="s">
        <v>12</v>
      </c>
      <c r="B205" s="1" t="s">
        <v>291</v>
      </c>
    </row>
    <row r="206" spans="1:83" x14ac:dyDescent="0.25">
      <c r="A206" s="1">
        <v>24</v>
      </c>
      <c r="B206" s="1" t="s">
        <v>292</v>
      </c>
      <c r="C206" s="1">
        <v>7140.0000095106661</v>
      </c>
      <c r="D206" s="1">
        <v>0</v>
      </c>
      <c r="E206">
        <f>(AN206-AO206*(1000-AP206)/(1000-AQ206))*BG206</f>
        <v>16.209242971712559</v>
      </c>
      <c r="F206">
        <f>IF(BR206&lt;&gt;0,1/(1/BR206-1/AJ206),0)</f>
        <v>0.14723456383078856</v>
      </c>
      <c r="G206">
        <f>((BU206-BH206/2)*AO206-E206)/(BU206+BH206/2)</f>
        <v>685.05169478076664</v>
      </c>
      <c r="H206" s="1">
        <v>24</v>
      </c>
      <c r="I206" s="1">
        <v>24</v>
      </c>
      <c r="J206" s="1">
        <v>0</v>
      </c>
      <c r="K206" s="1">
        <v>0</v>
      </c>
      <c r="L206" s="1">
        <v>74.155029296875</v>
      </c>
      <c r="M206" s="1">
        <v>156.98030090332031</v>
      </c>
      <c r="N206" s="1">
        <v>97.174453735351563</v>
      </c>
      <c r="O206" t="e">
        <f>CA206/K206</f>
        <v>#DIV/0!</v>
      </c>
      <c r="P206">
        <f>CC206/M206</f>
        <v>0.52761570165071248</v>
      </c>
      <c r="Q206">
        <f>(M206-N206)/M206</f>
        <v>0.38097676475216763</v>
      </c>
      <c r="R206" s="1">
        <v>-1</v>
      </c>
      <c r="S206" s="1">
        <v>0.87</v>
      </c>
      <c r="T206" s="1">
        <v>0.92</v>
      </c>
      <c r="U206" s="1">
        <v>9.85833740234375</v>
      </c>
      <c r="V206">
        <f>(U206*T206+(100-U206)*S206)/100</f>
        <v>0.87492916870117188</v>
      </c>
      <c r="W206">
        <f>(E206-R206)/CB206</f>
        <v>1.3103105506008676E-2</v>
      </c>
      <c r="X206">
        <f>(M206-N206)/(M206-L206)</f>
        <v>0.72207245455401281</v>
      </c>
      <c r="Y206">
        <f>(K206-M206)/(K206-L206)</f>
        <v>2.1169204893016702</v>
      </c>
      <c r="Z206">
        <f>(K206-M206)/M206</f>
        <v>-1</v>
      </c>
      <c r="AA206" s="1">
        <v>1501.1173095703125</v>
      </c>
      <c r="AB206" s="1">
        <v>0.5</v>
      </c>
      <c r="AC206">
        <f>Q206*AB206*V206*AA206</f>
        <v>250.18197816504278</v>
      </c>
      <c r="AD206">
        <f>BH206*1000</f>
        <v>3.0932413187004184</v>
      </c>
      <c r="AE206">
        <f>(BM206-BS206)</f>
        <v>1.3640184434908478</v>
      </c>
      <c r="AF206">
        <f>(AL206+BL206*D206)</f>
        <v>22.732393264770508</v>
      </c>
      <c r="AG206" s="1">
        <v>1.6000000238418579</v>
      </c>
      <c r="AH206">
        <f>(AG206*BA206+BB206)</f>
        <v>5.1869158421721409</v>
      </c>
      <c r="AI206" s="1">
        <v>1</v>
      </c>
      <c r="AJ206">
        <f>AH206*(AI206+1)*(AI206+1)/(AI206*AI206+1)</f>
        <v>10.373831684344282</v>
      </c>
      <c r="AK206" s="1">
        <v>20.953475952148438</v>
      </c>
      <c r="AL206" s="1">
        <v>22.732393264770508</v>
      </c>
      <c r="AM206" s="1">
        <v>19.908658981323242</v>
      </c>
      <c r="AN206" s="1">
        <v>900.24554443359375</v>
      </c>
      <c r="AO206" s="1">
        <v>890.134521484375</v>
      </c>
      <c r="AP206" s="1">
        <v>19.719482421875</v>
      </c>
      <c r="AQ206" s="1">
        <v>21.333635330200195</v>
      </c>
      <c r="AR206" s="1">
        <v>52.380294799804688</v>
      </c>
      <c r="AS206" s="1">
        <v>56.667922973632813</v>
      </c>
      <c r="AT206" s="1">
        <v>300.07083129882813</v>
      </c>
      <c r="AU206" s="1">
        <v>1501.1173095703125</v>
      </c>
      <c r="AV206" s="1">
        <v>1.2866129167377949E-2</v>
      </c>
      <c r="AW206" s="1">
        <v>66.109413146972656</v>
      </c>
      <c r="AX206" s="1">
        <v>-29.988494873046875</v>
      </c>
      <c r="AY206" s="1">
        <v>0.17817437648773193</v>
      </c>
      <c r="AZ206" s="1">
        <v>0.75</v>
      </c>
      <c r="BA206" s="1">
        <v>-1.355140209197998</v>
      </c>
      <c r="BB206" s="1">
        <v>7.355140209197998</v>
      </c>
      <c r="BC206" s="1">
        <v>1</v>
      </c>
      <c r="BD206" s="1">
        <v>0</v>
      </c>
      <c r="BE206" s="1">
        <v>0.15999999642372131</v>
      </c>
      <c r="BF206" s="1">
        <v>111115</v>
      </c>
      <c r="BG206">
        <f>AT206*0.000001/(AG206*0.0001)</f>
        <v>1.875442667671402</v>
      </c>
      <c r="BH206">
        <f>(AQ206-AP206)/(1000-AQ206)*BG206</f>
        <v>3.0932413187004185E-3</v>
      </c>
      <c r="BI206">
        <f>(AL206+273.15)</f>
        <v>295.88239326477049</v>
      </c>
      <c r="BJ206">
        <f>(AK206+273.15)</f>
        <v>294.10347595214841</v>
      </c>
      <c r="BK206">
        <f>(AU206*BC206+AV206*BD206)*BE206</f>
        <v>240.17876416283616</v>
      </c>
      <c r="BL206">
        <f>((BK206+0.00000010773*(BJ206^4-BI206^4))-BH206*44100)/(AH206*51.4+0.00000043092*BI206^3)</f>
        <v>0.30272680072254993</v>
      </c>
      <c r="BM206">
        <f>0.61365*EXP(17.502*AF206/(240.97+AF206))</f>
        <v>2.774372555461905</v>
      </c>
      <c r="BN206">
        <f>BM206*1000/AW206</f>
        <v>41.966377001320446</v>
      </c>
      <c r="BO206">
        <f>(BN206-AQ206)</f>
        <v>20.63274167112025</v>
      </c>
      <c r="BP206">
        <f>IF(D206,AL206,(AK206+AL206)/2)</f>
        <v>21.842934608459473</v>
      </c>
      <c r="BQ206">
        <f>0.61365*EXP(17.502*BP206/(240.97+BP206))</f>
        <v>2.6281952888355162</v>
      </c>
      <c r="BR206">
        <f>IF(BO206&lt;&gt;0,(1000-(BN206+AQ206)/2)/BO206*BH206,0)</f>
        <v>0.14517412468183799</v>
      </c>
      <c r="BS206">
        <f>AQ206*AW206/1000</f>
        <v>1.4103541119710572</v>
      </c>
      <c r="BT206">
        <f>(BQ206-BS206)</f>
        <v>1.217841176864459</v>
      </c>
      <c r="BU206">
        <f>1/(1.6/F206+1.37/AJ206)</f>
        <v>9.0916722847100603E-2</v>
      </c>
      <c r="BV206">
        <f>G206*AW206*0.001</f>
        <v>45.28836551729551</v>
      </c>
      <c r="BW206">
        <f>G206/AO206</f>
        <v>0.76960468136701932</v>
      </c>
      <c r="BX206">
        <f>(1-BH206*AW206/BM206/F206)*100</f>
        <v>49.938650709962751</v>
      </c>
      <c r="BY206">
        <f>(AO206-E206/(AJ206/1.35))</f>
        <v>888.02512944123669</v>
      </c>
      <c r="BZ206">
        <f>E206*BX206/100/BY206</f>
        <v>9.1153695565642998E-3</v>
      </c>
      <c r="CA206">
        <f>(K206-J206)</f>
        <v>0</v>
      </c>
      <c r="CB206">
        <f>AU206*V206</f>
        <v>1313.3713197852933</v>
      </c>
      <c r="CC206">
        <f>(M206-L206)</f>
        <v>82.825271606445313</v>
      </c>
      <c r="CD206">
        <f>(M206-N206)/(M206-J206)</f>
        <v>0.38097676475216763</v>
      </c>
      <c r="CE206" t="e">
        <f>(K206-M206)/(K206-J206)</f>
        <v>#DIV/0!</v>
      </c>
    </row>
    <row r="207" spans="1:83" x14ac:dyDescent="0.25">
      <c r="A207" s="1" t="s">
        <v>12</v>
      </c>
      <c r="B207" s="1" t="s">
        <v>293</v>
      </c>
    </row>
    <row r="208" spans="1:83" x14ac:dyDescent="0.25">
      <c r="A208" s="1" t="s">
        <v>12</v>
      </c>
      <c r="B208" s="1" t="s">
        <v>294</v>
      </c>
    </row>
    <row r="209" spans="1:83" x14ac:dyDescent="0.25">
      <c r="A209" s="1" t="s">
        <v>12</v>
      </c>
      <c r="B209" s="1" t="s">
        <v>295</v>
      </c>
    </row>
    <row r="210" spans="1:83" x14ac:dyDescent="0.25">
      <c r="A210" s="1" t="s">
        <v>12</v>
      </c>
      <c r="B210" s="1" t="s">
        <v>296</v>
      </c>
    </row>
    <row r="211" spans="1:83" x14ac:dyDescent="0.25">
      <c r="A211" s="1" t="s">
        <v>12</v>
      </c>
      <c r="B211" s="1" t="s">
        <v>297</v>
      </c>
    </row>
    <row r="212" spans="1:83" x14ac:dyDescent="0.25">
      <c r="A212" s="1" t="s">
        <v>12</v>
      </c>
      <c r="B212" s="1" t="s">
        <v>298</v>
      </c>
    </row>
    <row r="213" spans="1:83" x14ac:dyDescent="0.25">
      <c r="A213" s="1" t="s">
        <v>12</v>
      </c>
      <c r="B213" s="1" t="s">
        <v>299</v>
      </c>
    </row>
    <row r="214" spans="1:83" x14ac:dyDescent="0.25">
      <c r="A214" s="1">
        <v>25</v>
      </c>
      <c r="B214" s="1" t="s">
        <v>300</v>
      </c>
      <c r="C214" s="1">
        <v>7396.0000124741346</v>
      </c>
      <c r="D214" s="1">
        <v>0</v>
      </c>
      <c r="E214">
        <f>(AN214-AO214*(1000-AP214)/(1000-AQ214))*BG214</f>
        <v>17.059944543044818</v>
      </c>
      <c r="F214">
        <f>IF(BR214&lt;&gt;0,1/(1/BR214-1/AJ214),0)</f>
        <v>0.1490313709655065</v>
      </c>
      <c r="G214">
        <f>((BU214-BH214/2)*AO214-E214)/(BU214+BH214/2)</f>
        <v>773.20350261010663</v>
      </c>
      <c r="H214" s="1">
        <v>25</v>
      </c>
      <c r="I214" s="1">
        <v>25</v>
      </c>
      <c r="J214" s="1">
        <v>0</v>
      </c>
      <c r="K214" s="1">
        <v>0</v>
      </c>
      <c r="L214" s="1">
        <v>73.791259765625</v>
      </c>
      <c r="M214" s="1">
        <v>158.85142517089844</v>
      </c>
      <c r="N214" s="1">
        <v>97.453651428222656</v>
      </c>
      <c r="O214" t="e">
        <f>CA214/K214</f>
        <v>#DIV/0!</v>
      </c>
      <c r="P214">
        <f>CC214/M214</f>
        <v>0.53546995447955503</v>
      </c>
      <c r="Q214">
        <f>(M214-N214)/M214</f>
        <v>0.38651068869304578</v>
      </c>
      <c r="R214" s="1">
        <v>-1</v>
      </c>
      <c r="S214" s="1">
        <v>0.87</v>
      </c>
      <c r="T214" s="1">
        <v>0.92</v>
      </c>
      <c r="U214" s="1">
        <v>9.85833740234375</v>
      </c>
      <c r="V214">
        <f>(U214*T214+(100-U214)*S214)/100</f>
        <v>0.87492916870117188</v>
      </c>
      <c r="W214">
        <f>(E214-R214)/CB214</f>
        <v>1.3749563384712098E-2</v>
      </c>
      <c r="X214">
        <f>(M214-N214)/(M214-L214)</f>
        <v>0.72181582824513679</v>
      </c>
      <c r="Y214">
        <f>(K214-M214)/(K214-L214)</f>
        <v>2.1527132844111976</v>
      </c>
      <c r="Z214">
        <f>(K214-M214)/M214</f>
        <v>-1</v>
      </c>
      <c r="AA214" s="1">
        <v>1501.2554931640625</v>
      </c>
      <c r="AB214" s="1">
        <v>0.5</v>
      </c>
      <c r="AC214">
        <f>Q214*AB214*V214*AA214</f>
        <v>253.83939139666825</v>
      </c>
      <c r="AD214">
        <f>BH214*1000</f>
        <v>3.1416348540111767</v>
      </c>
      <c r="AE214">
        <f>(BM214-BS214)</f>
        <v>1.368687376368827</v>
      </c>
      <c r="AF214">
        <f>(AL214+BL214*D214)</f>
        <v>22.789430618286133</v>
      </c>
      <c r="AG214" s="1">
        <v>1.6000000238418579</v>
      </c>
      <c r="AH214">
        <f>(AG214*BA214+BB214)</f>
        <v>5.1869158421721409</v>
      </c>
      <c r="AI214" s="1">
        <v>1</v>
      </c>
      <c r="AJ214">
        <f>AH214*(AI214+1)*(AI214+1)/(AI214*AI214+1)</f>
        <v>10.373831684344282</v>
      </c>
      <c r="AK214" s="1">
        <v>20.958467483520508</v>
      </c>
      <c r="AL214" s="1">
        <v>22.789430618286133</v>
      </c>
      <c r="AM214" s="1">
        <v>19.926231384277344</v>
      </c>
      <c r="AN214" s="1">
        <v>999.44451904296875</v>
      </c>
      <c r="AO214" s="1">
        <v>988.6905517578125</v>
      </c>
      <c r="AP214" s="1">
        <v>19.769632339477539</v>
      </c>
      <c r="AQ214" s="1">
        <v>21.409107208251953</v>
      </c>
      <c r="AR214" s="1">
        <v>52.495674133300781</v>
      </c>
      <c r="AS214" s="1">
        <v>56.849086761474609</v>
      </c>
      <c r="AT214" s="1">
        <v>300.03512573242188</v>
      </c>
      <c r="AU214" s="1">
        <v>1501.2554931640625</v>
      </c>
      <c r="AV214" s="1">
        <v>1.8714619800448418E-2</v>
      </c>
      <c r="AW214" s="1">
        <v>66.10723876953125</v>
      </c>
      <c r="AX214" s="1">
        <v>-33.103050231933594</v>
      </c>
      <c r="AY214" s="1">
        <v>0.20460899174213409</v>
      </c>
      <c r="AZ214" s="1">
        <v>0.5</v>
      </c>
      <c r="BA214" s="1">
        <v>-1.355140209197998</v>
      </c>
      <c r="BB214" s="1">
        <v>7.355140209197998</v>
      </c>
      <c r="BC214" s="1">
        <v>1</v>
      </c>
      <c r="BD214" s="1">
        <v>0</v>
      </c>
      <c r="BE214" s="1">
        <v>0.15999999642372131</v>
      </c>
      <c r="BF214" s="1">
        <v>111115</v>
      </c>
      <c r="BG214">
        <f>AT214*0.000001/(AG214*0.0001)</f>
        <v>1.8752195078846883</v>
      </c>
      <c r="BH214">
        <f>(AQ214-AP214)/(1000-AQ214)*BG214</f>
        <v>3.1416348540111768E-3</v>
      </c>
      <c r="BI214">
        <f>(AL214+273.15)</f>
        <v>295.93943061828611</v>
      </c>
      <c r="BJ214">
        <f>(AK214+273.15)</f>
        <v>294.10846748352049</v>
      </c>
      <c r="BK214">
        <f>(AU214*BC214+AV214*BD214)*BE214</f>
        <v>240.20087353734198</v>
      </c>
      <c r="BL214">
        <f>((BK214+0.00000010773*(BJ214^4-BI214^4))-BH214*44100)/(AH214*51.4+0.00000043092*BI214^3)</f>
        <v>0.29302066719781078</v>
      </c>
      <c r="BM214">
        <f>0.61365*EXP(17.502*AF214/(240.97+AF214))</f>
        <v>2.7839843384272314</v>
      </c>
      <c r="BN214">
        <f>BM214*1000/AW214</f>
        <v>42.113154175641753</v>
      </c>
      <c r="BO214">
        <f>(BN214-AQ214)</f>
        <v>20.7040469673898</v>
      </c>
      <c r="BP214">
        <f>IF(D214,AL214,(AK214+AL214)/2)</f>
        <v>21.87394905090332</v>
      </c>
      <c r="BQ214">
        <f>0.61365*EXP(17.502*BP214/(240.97+BP214))</f>
        <v>2.6331765439665022</v>
      </c>
      <c r="BR214">
        <f>IF(BO214&lt;&gt;0,(1000-(BN214+AQ214)/2)/BO214*BH214,0)</f>
        <v>0.14692069543783715</v>
      </c>
      <c r="BS214">
        <f>AQ214*AW214/1000</f>
        <v>1.4152969620584044</v>
      </c>
      <c r="BT214">
        <f>(BQ214-BS214)</f>
        <v>1.2178795819080979</v>
      </c>
      <c r="BU214">
        <f>1/(1.6/F214+1.37/AJ214)</f>
        <v>9.2012761354361747E-2</v>
      </c>
      <c r="BV214">
        <f>G214*AW214*0.001</f>
        <v>51.114348564484203</v>
      </c>
      <c r="BW214">
        <f>G214/AO214</f>
        <v>0.7820480343778069</v>
      </c>
      <c r="BX214">
        <f>(1-BH214*AW214/BM214/F214)*100</f>
        <v>49.94352771670404</v>
      </c>
      <c r="BY214">
        <f>(AO214-E214/(AJ214/1.35))</f>
        <v>986.47045354975421</v>
      </c>
      <c r="BZ214">
        <f>E214*BX214/100/BY214</f>
        <v>8.6371954686022337E-3</v>
      </c>
      <c r="CA214">
        <f>(K214-J214)</f>
        <v>0</v>
      </c>
      <c r="CB214">
        <f>AU214*V214</f>
        <v>1313.4922206421011</v>
      </c>
      <c r="CC214">
        <f>(M214-L214)</f>
        <v>85.060165405273438</v>
      </c>
      <c r="CD214">
        <f>(M214-N214)/(M214-J214)</f>
        <v>0.38651068869304578</v>
      </c>
      <c r="CE214" t="e">
        <f>(K214-M214)/(K214-J214)</f>
        <v>#DIV/0!</v>
      </c>
    </row>
    <row r="215" spans="1:83" x14ac:dyDescent="0.25">
      <c r="A215" s="1" t="s">
        <v>12</v>
      </c>
      <c r="B215" s="1" t="s">
        <v>301</v>
      </c>
    </row>
    <row r="216" spans="1:83" x14ac:dyDescent="0.25">
      <c r="A216" s="1" t="s">
        <v>12</v>
      </c>
      <c r="B216" s="1" t="s">
        <v>302</v>
      </c>
    </row>
    <row r="217" spans="1:83" x14ac:dyDescent="0.25">
      <c r="A217" s="1" t="s">
        <v>12</v>
      </c>
      <c r="B217" s="1" t="s">
        <v>303</v>
      </c>
    </row>
    <row r="218" spans="1:83" x14ac:dyDescent="0.25">
      <c r="A218" s="1" t="s">
        <v>12</v>
      </c>
      <c r="B218" s="1" t="s">
        <v>304</v>
      </c>
    </row>
    <row r="219" spans="1:83" x14ac:dyDescent="0.25">
      <c r="A219" s="1" t="s">
        <v>12</v>
      </c>
      <c r="B219" s="1" t="s">
        <v>305</v>
      </c>
    </row>
    <row r="220" spans="1:83" x14ac:dyDescent="0.25">
      <c r="A220" s="1" t="s">
        <v>12</v>
      </c>
      <c r="B220" s="1" t="s">
        <v>306</v>
      </c>
    </row>
    <row r="221" spans="1:83" x14ac:dyDescent="0.25">
      <c r="A221" s="1" t="s">
        <v>12</v>
      </c>
      <c r="B221" s="1" t="s">
        <v>307</v>
      </c>
    </row>
    <row r="222" spans="1:83" x14ac:dyDescent="0.25">
      <c r="A222" s="1">
        <v>26</v>
      </c>
      <c r="B222" s="1" t="s">
        <v>308</v>
      </c>
      <c r="C222" s="1">
        <v>7667.0000121295452</v>
      </c>
      <c r="D222" s="1">
        <v>0</v>
      </c>
      <c r="E222">
        <f>(AN222-AO222*(1000-AP222)/(1000-AQ222))*BG222</f>
        <v>16.977448500320904</v>
      </c>
      <c r="F222">
        <f>IF(BR222&lt;&gt;0,1/(1/BR222-1/AJ222),0)</f>
        <v>0.14921215738563848</v>
      </c>
      <c r="G222">
        <f>((BU222-BH222/2)*AO222-E222)/(BU222+BH222/2)</f>
        <v>968.62094576333709</v>
      </c>
      <c r="H222" s="1">
        <v>26</v>
      </c>
      <c r="I222" s="1">
        <v>26</v>
      </c>
      <c r="J222" s="1">
        <v>0</v>
      </c>
      <c r="K222" s="1">
        <v>0</v>
      </c>
      <c r="L222" s="1">
        <v>74.865234375</v>
      </c>
      <c r="M222" s="1">
        <v>157.24734497070313</v>
      </c>
      <c r="N222" s="1">
        <v>98.171546936035156</v>
      </c>
      <c r="O222" t="e">
        <f>CA222/K222</f>
        <v>#DIV/0!</v>
      </c>
      <c r="P222">
        <f>CC222/M222</f>
        <v>0.52390144082274837</v>
      </c>
      <c r="Q222">
        <f>(M222-N222)/M222</f>
        <v>0.37568709376730286</v>
      </c>
      <c r="R222" s="1">
        <v>-1</v>
      </c>
      <c r="S222" s="1">
        <v>0.87</v>
      </c>
      <c r="T222" s="1">
        <v>0.92</v>
      </c>
      <c r="U222" s="1">
        <v>9.85833740234375</v>
      </c>
      <c r="V222">
        <f>(U222*T222+(100-U222)*S222)/100</f>
        <v>0.87492916870117188</v>
      </c>
      <c r="W222">
        <f>(E222-R222)/CB222</f>
        <v>1.3681462496721499E-2</v>
      </c>
      <c r="X222">
        <f>(M222-N222)/(M222-L222)</f>
        <v>0.71709498102794711</v>
      </c>
      <c r="Y222">
        <f>(K222-M222)/(K222-L222)</f>
        <v>2.1004054322871828</v>
      </c>
      <c r="Z222">
        <f>(K222-M222)/M222</f>
        <v>-1</v>
      </c>
      <c r="AA222" s="1">
        <v>1501.83642578125</v>
      </c>
      <c r="AB222" s="1">
        <v>0.5</v>
      </c>
      <c r="AC222">
        <f>Q222*AB222*V222*AA222</f>
        <v>246.82651368796866</v>
      </c>
      <c r="AD222">
        <f>BH222*1000</f>
        <v>3.1080571333102562</v>
      </c>
      <c r="AE222">
        <f>(BM222-BS222)</f>
        <v>1.3525732147319407</v>
      </c>
      <c r="AF222">
        <f>(AL222+BL222*D222)</f>
        <v>22.642440795898438</v>
      </c>
      <c r="AG222" s="1">
        <v>1.6000000238418579</v>
      </c>
      <c r="AH222">
        <f>(AG222*BA222+BB222)</f>
        <v>5.1869158421721409</v>
      </c>
      <c r="AI222" s="1">
        <v>1</v>
      </c>
      <c r="AJ222">
        <f>AH222*(AI222+1)*(AI222+1)/(AI222*AI222+1)</f>
        <v>10.373831684344282</v>
      </c>
      <c r="AK222" s="1">
        <v>20.92303466796875</v>
      </c>
      <c r="AL222" s="1">
        <v>22.642440795898438</v>
      </c>
      <c r="AM222" s="1">
        <v>19.927732467651367</v>
      </c>
      <c r="AN222" s="1">
        <v>1200.3402099609375</v>
      </c>
      <c r="AO222" s="1">
        <v>1189.3143310546875</v>
      </c>
      <c r="AP222" s="1">
        <v>19.660091400146484</v>
      </c>
      <c r="AQ222" s="1">
        <v>21.282413482666016</v>
      </c>
      <c r="AR222" s="1">
        <v>52.310401916503906</v>
      </c>
      <c r="AS222" s="1">
        <v>56.626983642578125</v>
      </c>
      <c r="AT222" s="1">
        <v>300.00555419921875</v>
      </c>
      <c r="AU222" s="1">
        <v>1501.83642578125</v>
      </c>
      <c r="AV222" s="1">
        <v>0.1040991023182869</v>
      </c>
      <c r="AW222" s="1">
        <v>66.096817016601563</v>
      </c>
      <c r="AX222" s="1">
        <v>-39.907867431640625</v>
      </c>
      <c r="AY222" s="1">
        <v>0.21014364063739777</v>
      </c>
      <c r="AZ222" s="1">
        <v>0.5</v>
      </c>
      <c r="BA222" s="1">
        <v>-1.355140209197998</v>
      </c>
      <c r="BB222" s="1">
        <v>7.355140209197998</v>
      </c>
      <c r="BC222" s="1">
        <v>1</v>
      </c>
      <c r="BD222" s="1">
        <v>0</v>
      </c>
      <c r="BE222" s="1">
        <v>0.15999999642372131</v>
      </c>
      <c r="BF222" s="1">
        <v>111115</v>
      </c>
      <c r="BG222">
        <f>AT222*0.000001/(AG222*0.0001)</f>
        <v>1.8750346858049229</v>
      </c>
      <c r="BH222">
        <f>(AQ222-AP222)/(1000-AQ222)*BG222</f>
        <v>3.1080571333102561E-3</v>
      </c>
      <c r="BI222">
        <f>(AL222+273.15)</f>
        <v>295.79244079589841</v>
      </c>
      <c r="BJ222">
        <f>(AK222+273.15)</f>
        <v>294.07303466796873</v>
      </c>
      <c r="BK222">
        <f>(AU222*BC222+AV222*BD222)*BE222</f>
        <v>240.2938227540144</v>
      </c>
      <c r="BL222">
        <f>((BK222+0.00000010773*(BJ222^4-BI222^4))-BH222*44100)/(AH222*51.4+0.00000043092*BI222^3)</f>
        <v>0.30321186181754511</v>
      </c>
      <c r="BM222">
        <f>0.61365*EXP(17.502*AF222/(240.97+AF222))</f>
        <v>2.7592730043673703</v>
      </c>
      <c r="BN222">
        <f>BM222*1000/AW222</f>
        <v>41.745928607641162</v>
      </c>
      <c r="BO222">
        <f>(BN222-AQ222)</f>
        <v>20.463515124975146</v>
      </c>
      <c r="BP222">
        <f>IF(D222,AL222,(AK222+AL222)/2)</f>
        <v>21.782737731933594</v>
      </c>
      <c r="BQ222">
        <f>0.61365*EXP(17.502*BP222/(240.97+BP222))</f>
        <v>2.6185505566768068</v>
      </c>
      <c r="BR222">
        <f>IF(BO222&lt;&gt;0,(1000-(BN222+AQ222)/2)/BO222*BH222,0)</f>
        <v>0.14709639428072907</v>
      </c>
      <c r="BS222">
        <f>AQ222*AW222/1000</f>
        <v>1.4066997896354296</v>
      </c>
      <c r="BT222">
        <f>(BQ222-BS222)</f>
        <v>1.2118507670413772</v>
      </c>
      <c r="BU222">
        <f>1/(1.6/F222+1.37/AJ222)</f>
        <v>9.2123021895961527E-2</v>
      </c>
      <c r="BV222">
        <f>G222*AW222*0.001</f>
        <v>64.022761410566844</v>
      </c>
      <c r="BW222">
        <f>G222/AO222</f>
        <v>0.81443645340114679</v>
      </c>
      <c r="BX222">
        <f>(1-BH222*AW222/BM222/F222)*100</f>
        <v>50.103433960896304</v>
      </c>
      <c r="BY222">
        <f>(AO222-E222/(AJ222/1.35))</f>
        <v>1187.1049684803918</v>
      </c>
      <c r="BZ222">
        <f>E222*BX222/100/BY222</f>
        <v>7.1655707990948133E-3</v>
      </c>
      <c r="CA222">
        <f>(K222-J222)</f>
        <v>0</v>
      </c>
      <c r="CB222">
        <f>AU222*V222</f>
        <v>1314.0004955339282</v>
      </c>
      <c r="CC222">
        <f>(M222-L222)</f>
        <v>82.382110595703125</v>
      </c>
      <c r="CD222">
        <f>(M222-N222)/(M222-J222)</f>
        <v>0.37568709376730286</v>
      </c>
      <c r="CE222" t="e">
        <f>(K222-M222)/(K222-J222)</f>
        <v>#DIV/0!</v>
      </c>
    </row>
    <row r="223" spans="1:83" x14ac:dyDescent="0.25">
      <c r="A223" s="1" t="s">
        <v>12</v>
      </c>
      <c r="B223" s="1" t="s">
        <v>309</v>
      </c>
    </row>
    <row r="224" spans="1:83" x14ac:dyDescent="0.25">
      <c r="A224" s="1" t="s">
        <v>12</v>
      </c>
      <c r="B224" s="1" t="s">
        <v>310</v>
      </c>
    </row>
    <row r="225" spans="1:83" x14ac:dyDescent="0.25">
      <c r="A225" s="1" t="s">
        <v>12</v>
      </c>
      <c r="B225" s="1" t="s">
        <v>311</v>
      </c>
    </row>
    <row r="226" spans="1:83" x14ac:dyDescent="0.25">
      <c r="A226" s="1" t="s">
        <v>12</v>
      </c>
      <c r="B226" s="1" t="s">
        <v>312</v>
      </c>
    </row>
    <row r="227" spans="1:83" x14ac:dyDescent="0.25">
      <c r="A227" s="1" t="s">
        <v>12</v>
      </c>
      <c r="B227" s="1" t="s">
        <v>313</v>
      </c>
    </row>
    <row r="228" spans="1:83" x14ac:dyDescent="0.25">
      <c r="A228" s="1" t="s">
        <v>12</v>
      </c>
      <c r="B228" s="1" t="s">
        <v>314</v>
      </c>
    </row>
    <row r="229" spans="1:83" x14ac:dyDescent="0.25">
      <c r="A229" s="1" t="s">
        <v>12</v>
      </c>
      <c r="B229" s="1" t="s">
        <v>315</v>
      </c>
    </row>
    <row r="230" spans="1:83" x14ac:dyDescent="0.25">
      <c r="A230" s="1" t="s">
        <v>12</v>
      </c>
      <c r="B230" s="1" t="s">
        <v>316</v>
      </c>
    </row>
    <row r="231" spans="1:83" x14ac:dyDescent="0.25">
      <c r="A231" s="1">
        <v>27</v>
      </c>
      <c r="B231" s="1" t="s">
        <v>317</v>
      </c>
      <c r="C231" s="1">
        <v>8249.5000062370673</v>
      </c>
      <c r="D231" s="1">
        <v>0</v>
      </c>
      <c r="E231">
        <f>(AN231-AO231*(1000-AP231)/(1000-AQ231))*BG231</f>
        <v>18.529090015781303</v>
      </c>
      <c r="F231">
        <f>IF(BR231&lt;&gt;0,1/(1/BR231-1/AJ231),0)</f>
        <v>0.25792984478935221</v>
      </c>
      <c r="G231">
        <f>((BU231-BH231/2)*AO231-E231)/(BU231+BH231/2)</f>
        <v>262.00388573785858</v>
      </c>
      <c r="H231" s="1">
        <v>27</v>
      </c>
      <c r="I231" s="1">
        <v>27</v>
      </c>
      <c r="J231" s="1">
        <v>0</v>
      </c>
      <c r="K231" s="1">
        <v>0</v>
      </c>
      <c r="L231" s="1">
        <v>230.61962890625</v>
      </c>
      <c r="M231" s="1">
        <v>504.19000244140625</v>
      </c>
      <c r="N231" s="1">
        <v>322.34423828125</v>
      </c>
      <c r="O231" t="e">
        <f>CA231/K231</f>
        <v>#DIV/0!</v>
      </c>
      <c r="P231">
        <f>CC231/M231</f>
        <v>0.54259380830731341</v>
      </c>
      <c r="Q231">
        <f>(M231-N231)/M231</f>
        <v>0.36066911933917056</v>
      </c>
      <c r="R231" s="1">
        <v>-1</v>
      </c>
      <c r="S231" s="1">
        <v>0.87</v>
      </c>
      <c r="T231" s="1">
        <v>0.92</v>
      </c>
      <c r="U231" s="1">
        <v>9.9263114929199219</v>
      </c>
      <c r="V231">
        <f>(U231*T231+(100-U231)*S231)/100</f>
        <v>0.87496315574645989</v>
      </c>
      <c r="W231">
        <f>(E231-R231)/CB231</f>
        <v>1.4879793982843682E-2</v>
      </c>
      <c r="X231">
        <f>(M231-N231)/(M231-L231)</f>
        <v>0.66471292856127728</v>
      </c>
      <c r="Y231">
        <f>(K231-M231)/(K231-L231)</f>
        <v>2.1862406284868592</v>
      </c>
      <c r="Z231">
        <f>(K231-M231)/M231</f>
        <v>-1</v>
      </c>
      <c r="AA231" s="1">
        <v>1500.0140380859375</v>
      </c>
      <c r="AB231" s="1">
        <v>0.5</v>
      </c>
      <c r="AC231">
        <f>Q231*AB231*V231*AA231</f>
        <v>236.68135814274012</v>
      </c>
      <c r="AD231">
        <f>BH231*1000</f>
        <v>4.2194068526680333</v>
      </c>
      <c r="AE231">
        <f>(BM231-BS231)</f>
        <v>1.0767306591201191</v>
      </c>
      <c r="AF231">
        <f>(AL231+BL231*D231)</f>
        <v>20.699796676635742</v>
      </c>
      <c r="AG231" s="1">
        <v>1.7000000476837158</v>
      </c>
      <c r="AH231">
        <f>(AG231*BA231+BB231)</f>
        <v>5.0514017889432807</v>
      </c>
      <c r="AI231" s="1">
        <v>1</v>
      </c>
      <c r="AJ231">
        <f>AH231*(AI231+1)*(AI231+1)/(AI231*AI231+1)</f>
        <v>10.102803577886561</v>
      </c>
      <c r="AK231" s="1">
        <v>20.797887802124023</v>
      </c>
      <c r="AL231" s="1">
        <v>20.699796676635742</v>
      </c>
      <c r="AM231" s="1">
        <v>19.925165176391602</v>
      </c>
      <c r="AN231" s="1">
        <v>399.576171875</v>
      </c>
      <c r="AO231" s="1">
        <v>388.15145874023438</v>
      </c>
      <c r="AP231" s="1">
        <v>18.440977096557617</v>
      </c>
      <c r="AQ231" s="1">
        <v>20.781635284423828</v>
      </c>
      <c r="AR231" s="1">
        <v>49.443183898925781</v>
      </c>
      <c r="AS231" s="1">
        <v>55.718856811523438</v>
      </c>
      <c r="AT231" s="1">
        <v>300.08334350585938</v>
      </c>
      <c r="AU231" s="1">
        <v>1500.0140380859375</v>
      </c>
      <c r="AV231" s="1">
        <v>2.3392820730805397E-3</v>
      </c>
      <c r="AW231" s="1">
        <v>66.093215942382813</v>
      </c>
      <c r="AX231" s="1">
        <v>-13.403032302856445</v>
      </c>
      <c r="AY231" s="1">
        <v>0.11298492550849915</v>
      </c>
      <c r="AZ231" s="1">
        <v>0.5</v>
      </c>
      <c r="BA231" s="1">
        <v>-1.355140209197998</v>
      </c>
      <c r="BB231" s="1">
        <v>7.355140209197998</v>
      </c>
      <c r="BC231" s="1">
        <v>1</v>
      </c>
      <c r="BD231" s="1">
        <v>0</v>
      </c>
      <c r="BE231" s="1">
        <v>0.15999999642372131</v>
      </c>
      <c r="BF231" s="1">
        <v>111115</v>
      </c>
      <c r="BG231">
        <f>AT231*0.000001/(AG231*0.0001)</f>
        <v>1.7651960887573441</v>
      </c>
      <c r="BH231">
        <f>(AQ231-AP231)/(1000-AQ231)*BG231</f>
        <v>4.2194068526680336E-3</v>
      </c>
      <c r="BI231">
        <f>(AL231+273.15)</f>
        <v>293.84979667663572</v>
      </c>
      <c r="BJ231">
        <f>(AK231+273.15)</f>
        <v>293.947887802124</v>
      </c>
      <c r="BK231">
        <f>(AU231*BC231+AV231*BD231)*BE231</f>
        <v>240.00224072928177</v>
      </c>
      <c r="BL231">
        <f>((BK231+0.00000010773*(BJ231^4-BI231^4))-BH231*44100)/(AH231*51.4+0.00000043092*BI231^3)</f>
        <v>0.20326810208947527</v>
      </c>
      <c r="BM231">
        <f>0.61365*EXP(17.502*AF231/(240.97+AF231))</f>
        <v>2.4502557676093852</v>
      </c>
      <c r="BN231">
        <f>BM231*1000/AW231</f>
        <v>37.07272724851839</v>
      </c>
      <c r="BO231">
        <f>(BN231-AQ231)</f>
        <v>16.291091964094562</v>
      </c>
      <c r="BP231">
        <f>IF(D231,AL231,(AK231+AL231)/2)</f>
        <v>20.748842239379883</v>
      </c>
      <c r="BQ231">
        <f>0.61365*EXP(17.502*BP231/(240.97+BP231))</f>
        <v>2.457667662372899</v>
      </c>
      <c r="BR231">
        <f>IF(BO231&lt;&gt;0,(1000-(BN231+AQ231)/2)/BO231*BH231,0)</f>
        <v>0.25150869658304337</v>
      </c>
      <c r="BS231">
        <f>AQ231*AW231/1000</f>
        <v>1.3735251084892661</v>
      </c>
      <c r="BT231">
        <f>(BQ231-BS231)</f>
        <v>1.0841425538836329</v>
      </c>
      <c r="BU231">
        <f>1/(1.6/F231+1.37/AJ231)</f>
        <v>0.15775749386237736</v>
      </c>
      <c r="BV231">
        <f>G231*AW231*0.001</f>
        <v>17.31667939781568</v>
      </c>
      <c r="BW231">
        <f>G231/AO231</f>
        <v>0.67500425372148731</v>
      </c>
      <c r="BX231">
        <f>(1-BH231*AW231/BM231/F231)*100</f>
        <v>55.873927818606958</v>
      </c>
      <c r="BY231">
        <f>(AO231-E231/(AJ231/1.35))</f>
        <v>385.67548547910349</v>
      </c>
      <c r="BZ231">
        <f>E231*BX231/100/BY231</f>
        <v>2.6843630903845176E-2</v>
      </c>
      <c r="CA231">
        <f>(K231-J231)</f>
        <v>0</v>
      </c>
      <c r="CB231">
        <f>AU231*V231</f>
        <v>1312.4570164276624</v>
      </c>
      <c r="CC231">
        <f>(M231-L231)</f>
        <v>273.57037353515625</v>
      </c>
      <c r="CD231">
        <f>(M231-N231)/(M231-J231)</f>
        <v>0.36066911933917056</v>
      </c>
      <c r="CE231" t="e">
        <f>(K231-M231)/(K231-J231)</f>
        <v>#DIV/0!</v>
      </c>
    </row>
    <row r="232" spans="1:83" x14ac:dyDescent="0.25">
      <c r="A232" s="1" t="s">
        <v>12</v>
      </c>
      <c r="B232" s="1" t="s">
        <v>318</v>
      </c>
    </row>
    <row r="233" spans="1:83" x14ac:dyDescent="0.25">
      <c r="A233" s="1" t="s">
        <v>12</v>
      </c>
      <c r="B233" s="1" t="s">
        <v>319</v>
      </c>
    </row>
    <row r="234" spans="1:83" x14ac:dyDescent="0.25">
      <c r="A234" s="1" t="s">
        <v>12</v>
      </c>
      <c r="B234" s="1" t="s">
        <v>320</v>
      </c>
    </row>
    <row r="235" spans="1:83" x14ac:dyDescent="0.25">
      <c r="A235" s="1" t="s">
        <v>12</v>
      </c>
      <c r="B235" s="1" t="s">
        <v>321</v>
      </c>
    </row>
    <row r="236" spans="1:83" x14ac:dyDescent="0.25">
      <c r="A236" s="1" t="s">
        <v>12</v>
      </c>
      <c r="B236" s="1" t="s">
        <v>322</v>
      </c>
    </row>
    <row r="237" spans="1:83" x14ac:dyDescent="0.25">
      <c r="A237" s="1" t="s">
        <v>12</v>
      </c>
      <c r="B237" s="1" t="s">
        <v>323</v>
      </c>
    </row>
    <row r="238" spans="1:83" x14ac:dyDescent="0.25">
      <c r="A238" s="1" t="s">
        <v>12</v>
      </c>
      <c r="B238" s="1" t="s">
        <v>324</v>
      </c>
    </row>
    <row r="239" spans="1:83" x14ac:dyDescent="0.25">
      <c r="A239" s="1">
        <v>28</v>
      </c>
      <c r="B239" s="1" t="s">
        <v>325</v>
      </c>
      <c r="C239" s="1">
        <v>8489.5000096829608</v>
      </c>
      <c r="D239" s="1">
        <v>0</v>
      </c>
      <c r="E239">
        <f>(AN239-AO239*(1000-AP239)/(1000-AQ239))*BG239</f>
        <v>13.466019238385558</v>
      </c>
      <c r="F239">
        <f>IF(BR239&lt;&gt;0,1/(1/BR239-1/AJ239),0)</f>
        <v>0.26556265512063099</v>
      </c>
      <c r="G239">
        <f>((BU239-BH239/2)*AO239-E239)/(BU239+BH239/2)</f>
        <v>201.68957078357971</v>
      </c>
      <c r="H239" s="1">
        <v>28</v>
      </c>
      <c r="I239" s="1">
        <v>28</v>
      </c>
      <c r="J239" s="1">
        <v>0</v>
      </c>
      <c r="K239" s="1">
        <v>0</v>
      </c>
      <c r="L239" s="1">
        <v>225.898681640625</v>
      </c>
      <c r="M239" s="1">
        <v>445.81307983398438</v>
      </c>
      <c r="N239" s="1">
        <v>296.15707397460938</v>
      </c>
      <c r="O239" t="e">
        <f>CA239/K239</f>
        <v>#DIV/0!</v>
      </c>
      <c r="P239">
        <f>CC239/M239</f>
        <v>0.4932883491782093</v>
      </c>
      <c r="Q239">
        <f>(M239-N239)/M239</f>
        <v>0.33569227245442229</v>
      </c>
      <c r="R239" s="1">
        <v>-1</v>
      </c>
      <c r="S239" s="1">
        <v>0.87</v>
      </c>
      <c r="T239" s="1">
        <v>0.92</v>
      </c>
      <c r="U239" s="1">
        <v>9.9263114929199219</v>
      </c>
      <c r="V239">
        <f>(U239*T239+(100-U239)*S239)/100</f>
        <v>0.87496315574645989</v>
      </c>
      <c r="W239">
        <f>(E239-R239)/CB239</f>
        <v>1.1034012782191531E-2</v>
      </c>
      <c r="X239">
        <f>(M239-N239)/(M239-L239)</f>
        <v>0.68051936157354376</v>
      </c>
      <c r="Y239">
        <f>(K239-M239)/(K239-L239)</f>
        <v>1.9735089934841417</v>
      </c>
      <c r="Z239">
        <f>(K239-M239)/M239</f>
        <v>-1</v>
      </c>
      <c r="AA239" s="1">
        <v>1498.3931884765625</v>
      </c>
      <c r="AB239" s="1">
        <v>0.5</v>
      </c>
      <c r="AC239">
        <f>Q239*AB239*V239*AA239</f>
        <v>220.05280251898233</v>
      </c>
      <c r="AD239">
        <f>BH239*1000</f>
        <v>4.5325284204549421</v>
      </c>
      <c r="AE239">
        <f>(BM239-BS239)</f>
        <v>1.1233274025481876</v>
      </c>
      <c r="AF239">
        <f>(AL239+BL239*D239)</f>
        <v>21.170082092285156</v>
      </c>
      <c r="AG239" s="1">
        <v>1.7000000476837158</v>
      </c>
      <c r="AH239">
        <f>(AG239*BA239+BB239)</f>
        <v>5.0514017889432807</v>
      </c>
      <c r="AI239" s="1">
        <v>1</v>
      </c>
      <c r="AJ239">
        <f>AH239*(AI239+1)*(AI239+1)/(AI239*AI239+1)</f>
        <v>10.102803577886561</v>
      </c>
      <c r="AK239" s="1">
        <v>20.935991287231445</v>
      </c>
      <c r="AL239" s="1">
        <v>21.170082092285156</v>
      </c>
      <c r="AM239" s="1">
        <v>19.924821853637695</v>
      </c>
      <c r="AN239" s="1">
        <v>299.91201782226563</v>
      </c>
      <c r="AO239" s="1">
        <v>291.53375244140625</v>
      </c>
      <c r="AP239" s="1">
        <v>18.651266098022461</v>
      </c>
      <c r="AQ239" s="1">
        <v>21.164958953857422</v>
      </c>
      <c r="AR239" s="1">
        <v>49.582252502441406</v>
      </c>
      <c r="AS239" s="1">
        <v>56.264617919921875</v>
      </c>
      <c r="AT239" s="1">
        <v>300.04525756835938</v>
      </c>
      <c r="AU239" s="1">
        <v>1498.3931884765625</v>
      </c>
      <c r="AV239" s="1">
        <v>0.17310859262943268</v>
      </c>
      <c r="AW239" s="1">
        <v>66.0909423828125</v>
      </c>
      <c r="AX239" s="1">
        <v>-10.398999214172363</v>
      </c>
      <c r="AY239" s="1">
        <v>0.20800474286079407</v>
      </c>
      <c r="AZ239" s="1">
        <v>0.25</v>
      </c>
      <c r="BA239" s="1">
        <v>-1.355140209197998</v>
      </c>
      <c r="BB239" s="1">
        <v>7.355140209197998</v>
      </c>
      <c r="BC239" s="1">
        <v>1</v>
      </c>
      <c r="BD239" s="1">
        <v>0</v>
      </c>
      <c r="BE239" s="1">
        <v>0.15999999642372131</v>
      </c>
      <c r="BF239" s="1">
        <v>111115</v>
      </c>
      <c r="BG239">
        <f>AT239*0.000001/(AG239*0.0001)</f>
        <v>1.7649720538371576</v>
      </c>
      <c r="BH239">
        <f>(AQ239-AP239)/(1000-AQ239)*BG239</f>
        <v>4.5325284204549418E-3</v>
      </c>
      <c r="BI239">
        <f>(AL239+273.15)</f>
        <v>294.32008209228513</v>
      </c>
      <c r="BJ239">
        <f>(AK239+273.15)</f>
        <v>294.08599128723142</v>
      </c>
      <c r="BK239">
        <f>(AU239*BC239+AV239*BD239)*BE239</f>
        <v>239.74290479757838</v>
      </c>
      <c r="BL239">
        <f>((BK239+0.00000010773*(BJ239^4-BI239^4))-BH239*44100)/(AH239*51.4+0.00000043092*BI239^3)</f>
        <v>0.13778907524927272</v>
      </c>
      <c r="BM239">
        <f>0.61365*EXP(17.502*AF239/(240.97+AF239))</f>
        <v>2.5221394853021701</v>
      </c>
      <c r="BN239">
        <f>BM239*1000/AW239</f>
        <v>38.161651118445448</v>
      </c>
      <c r="BO239">
        <f>(BN239-AQ239)</f>
        <v>16.996692164588026</v>
      </c>
      <c r="BP239">
        <f>IF(D239,AL239,(AK239+AL239)/2)</f>
        <v>21.053036689758301</v>
      </c>
      <c r="BQ239">
        <f>0.61365*EXP(17.502*BP239/(240.97+BP239))</f>
        <v>2.5040784947865724</v>
      </c>
      <c r="BR239">
        <f>IF(BO239&lt;&gt;0,(1000-(BN239+AQ239)/2)/BO239*BH239,0)</f>
        <v>0.25876085798018944</v>
      </c>
      <c r="BS239">
        <f>AQ239*AW239/1000</f>
        <v>1.3988120827539825</v>
      </c>
      <c r="BT239">
        <f>(BQ239-BS239)</f>
        <v>1.1052664120325899</v>
      </c>
      <c r="BU239">
        <f>1/(1.6/F239+1.37/AJ239)</f>
        <v>0.16232318369822191</v>
      </c>
      <c r="BV239">
        <f>G239*AW239*0.001</f>
        <v>13.329853801871749</v>
      </c>
      <c r="BW239">
        <f>G239/AO239</f>
        <v>0.69182236737448155</v>
      </c>
      <c r="BX239">
        <f>(1-BH239*AW239/BM239/F239)*100</f>
        <v>55.27540906951274</v>
      </c>
      <c r="BY239">
        <f>(AO239-E239/(AJ239/1.35))</f>
        <v>289.73433846372467</v>
      </c>
      <c r="BZ239">
        <f>E239*BX239/100/BY239</f>
        <v>2.5690421297194049E-2</v>
      </c>
      <c r="CA239">
        <f>(K239-J239)</f>
        <v>0</v>
      </c>
      <c r="CB239">
        <f>AU239*V239</f>
        <v>1311.0388327384533</v>
      </c>
      <c r="CC239">
        <f>(M239-L239)</f>
        <v>219.91439819335938</v>
      </c>
      <c r="CD239">
        <f>(M239-N239)/(M239-J239)</f>
        <v>0.33569227245442229</v>
      </c>
      <c r="CE239" t="e">
        <f>(K239-M239)/(K239-J239)</f>
        <v>#DIV/0!</v>
      </c>
    </row>
    <row r="240" spans="1:83" x14ac:dyDescent="0.25">
      <c r="A240" s="1" t="s">
        <v>12</v>
      </c>
      <c r="B240" s="1" t="s">
        <v>326</v>
      </c>
    </row>
    <row r="241" spans="1:83" x14ac:dyDescent="0.25">
      <c r="A241" s="1" t="s">
        <v>12</v>
      </c>
      <c r="B241" s="1" t="s">
        <v>327</v>
      </c>
    </row>
    <row r="242" spans="1:83" x14ac:dyDescent="0.25">
      <c r="A242" s="1" t="s">
        <v>12</v>
      </c>
      <c r="B242" s="1" t="s">
        <v>328</v>
      </c>
    </row>
    <row r="243" spans="1:83" x14ac:dyDescent="0.25">
      <c r="A243" s="1" t="s">
        <v>12</v>
      </c>
      <c r="B243" s="1" t="s">
        <v>329</v>
      </c>
    </row>
    <row r="244" spans="1:83" x14ac:dyDescent="0.25">
      <c r="A244" s="1" t="s">
        <v>12</v>
      </c>
      <c r="B244" s="1" t="s">
        <v>330</v>
      </c>
    </row>
    <row r="245" spans="1:83" x14ac:dyDescent="0.25">
      <c r="A245" s="1" t="s">
        <v>12</v>
      </c>
      <c r="B245" s="1" t="s">
        <v>331</v>
      </c>
    </row>
    <row r="246" spans="1:83" x14ac:dyDescent="0.25">
      <c r="A246" s="1" t="s">
        <v>12</v>
      </c>
      <c r="B246" s="1" t="s">
        <v>332</v>
      </c>
    </row>
    <row r="247" spans="1:83" x14ac:dyDescent="0.25">
      <c r="A247" s="1">
        <v>29</v>
      </c>
      <c r="B247" s="1" t="s">
        <v>333</v>
      </c>
      <c r="C247" s="1">
        <v>8715.5000112680718</v>
      </c>
      <c r="D247" s="1">
        <v>0</v>
      </c>
      <c r="E247">
        <f>(AN247-AO247*(1000-AP247)/(1000-AQ247))*BG247</f>
        <v>7.6542529588063957</v>
      </c>
      <c r="F247">
        <f>IF(BR247&lt;&gt;0,1/(1/BR247-1/AJ247),0)</f>
        <v>0.25306635879016598</v>
      </c>
      <c r="G247">
        <f>((BU247-BH247/2)*AO247-E247)/(BU247+BH247/2)</f>
        <v>140.31317306404927</v>
      </c>
      <c r="H247" s="1">
        <v>29</v>
      </c>
      <c r="I247" s="1">
        <v>29</v>
      </c>
      <c r="J247" s="1">
        <v>0</v>
      </c>
      <c r="K247" s="1">
        <v>0</v>
      </c>
      <c r="L247" s="1">
        <v>224.978271484375</v>
      </c>
      <c r="M247" s="1">
        <v>403.32891845703125</v>
      </c>
      <c r="N247" s="1">
        <v>285.95123291015625</v>
      </c>
      <c r="O247" t="e">
        <f>CA247/K247</f>
        <v>#DIV/0!</v>
      </c>
      <c r="P247">
        <f>CC247/M247</f>
        <v>0.44219652698088613</v>
      </c>
      <c r="Q247">
        <f>(M247-N247)/M247</f>
        <v>0.29102224059686377</v>
      </c>
      <c r="R247" s="1">
        <v>-1</v>
      </c>
      <c r="S247" s="1">
        <v>0.87</v>
      </c>
      <c r="T247" s="1">
        <v>0.92</v>
      </c>
      <c r="U247" s="1">
        <v>9.9263114929199219</v>
      </c>
      <c r="V247">
        <f>(U247*T247+(100-U247)*S247)/100</f>
        <v>0.87496315574645989</v>
      </c>
      <c r="W247">
        <f>(E247-R247)/CB247</f>
        <v>6.605782250925233E-3</v>
      </c>
      <c r="X247">
        <f>(M247-N247)/(M247-L247)</f>
        <v>0.65812873426173057</v>
      </c>
      <c r="Y247">
        <f>(K247-M247)/(K247-L247)</f>
        <v>1.79274609852731</v>
      </c>
      <c r="Z247">
        <f>(K247-M247)/M247</f>
        <v>-1</v>
      </c>
      <c r="AA247" s="1">
        <v>1497.3232421875</v>
      </c>
      <c r="AB247" s="1">
        <v>0.5</v>
      </c>
      <c r="AC247">
        <f>Q247*AB247*V247*AA247</f>
        <v>190.63450709498576</v>
      </c>
      <c r="AD247">
        <f>BH247*1000</f>
        <v>4.532350735919132</v>
      </c>
      <c r="AE247">
        <f>(BM247-BS247)</f>
        <v>1.1773599626523563</v>
      </c>
      <c r="AF247">
        <f>(AL247+BL247*D247)</f>
        <v>21.382497787475586</v>
      </c>
      <c r="AG247" s="1">
        <v>1.7000000476837158</v>
      </c>
      <c r="AH247">
        <f>(AG247*BA247+BB247)</f>
        <v>5.0514017889432807</v>
      </c>
      <c r="AI247" s="1">
        <v>1</v>
      </c>
      <c r="AJ247">
        <f>AH247*(AI247+1)*(AI247+1)/(AI247*AI247+1)</f>
        <v>10.102803577886561</v>
      </c>
      <c r="AK247" s="1">
        <v>20.969894409179688</v>
      </c>
      <c r="AL247" s="1">
        <v>21.382497787475586</v>
      </c>
      <c r="AM247" s="1">
        <v>19.926872253417969</v>
      </c>
      <c r="AN247" s="1">
        <v>199.4835205078125</v>
      </c>
      <c r="AO247" s="1">
        <v>194.64695739746094</v>
      </c>
      <c r="AP247" s="1">
        <v>18.330942153930664</v>
      </c>
      <c r="AQ247" s="1">
        <v>20.845338821411133</v>
      </c>
      <c r="AR247" s="1">
        <v>48.634906768798828</v>
      </c>
      <c r="AS247" s="1">
        <v>55.306003570556641</v>
      </c>
      <c r="AT247" s="1">
        <v>300.04745483398438</v>
      </c>
      <c r="AU247" s="1">
        <v>1497.3232421875</v>
      </c>
      <c r="AV247" s="1">
        <v>0.17545139789581299</v>
      </c>
      <c r="AW247" s="1">
        <v>66.0986328125</v>
      </c>
      <c r="AX247" s="1">
        <v>-7.8430194854736328</v>
      </c>
      <c r="AY247" s="1">
        <v>0.19404037296772003</v>
      </c>
      <c r="AZ247" s="1">
        <v>0.5</v>
      </c>
      <c r="BA247" s="1">
        <v>-1.355140209197998</v>
      </c>
      <c r="BB247" s="1">
        <v>7.355140209197998</v>
      </c>
      <c r="BC247" s="1">
        <v>1</v>
      </c>
      <c r="BD247" s="1">
        <v>0</v>
      </c>
      <c r="BE247" s="1">
        <v>0.15999999642372131</v>
      </c>
      <c r="BF247" s="1">
        <v>111115</v>
      </c>
      <c r="BG247">
        <f>AT247*0.000001/(AG247*0.0001)</f>
        <v>1.7649849789287066</v>
      </c>
      <c r="BH247">
        <f>(AQ247-AP247)/(1000-AQ247)*BG247</f>
        <v>4.5323507359191322E-3</v>
      </c>
      <c r="BI247">
        <f>(AL247+273.15)</f>
        <v>294.53249778747556</v>
      </c>
      <c r="BJ247">
        <f>(AK247+273.15)</f>
        <v>294.11989440917966</v>
      </c>
      <c r="BK247">
        <f>(AU247*BC247+AV247*BD247)*BE247</f>
        <v>239.5717133951548</v>
      </c>
      <c r="BL247">
        <f>((BK247+0.00000010773*(BJ247^4-BI247^4))-BH247*44100)/(AH247*51.4+0.00000043092*BI247^3)</f>
        <v>0.12991475901183455</v>
      </c>
      <c r="BM247">
        <f>0.61365*EXP(17.502*AF247/(240.97+AF247))</f>
        <v>2.5552083592609622</v>
      </c>
      <c r="BN247">
        <f>BM247*1000/AW247</f>
        <v>38.657506979141992</v>
      </c>
      <c r="BO247">
        <f>(BN247-AQ247)</f>
        <v>17.812168157730859</v>
      </c>
      <c r="BP247">
        <f>IF(D247,AL247,(AK247+AL247)/2)</f>
        <v>21.176196098327637</v>
      </c>
      <c r="BQ247">
        <f>0.61365*EXP(17.502*BP247/(240.97+BP247))</f>
        <v>2.5230860495867664</v>
      </c>
      <c r="BR247">
        <f>IF(BO247&lt;&gt;0,(1000-(BN247+AQ247)/2)/BO247*BH247,0)</f>
        <v>0.24688217703209875</v>
      </c>
      <c r="BS247">
        <f>AQ247*AW247/1000</f>
        <v>1.3778483966086059</v>
      </c>
      <c r="BT247">
        <f>(BQ247-BS247)</f>
        <v>1.1452376529781605</v>
      </c>
      <c r="BU247">
        <f>1/(1.6/F247+1.37/AJ247)</f>
        <v>0.15484530405759256</v>
      </c>
      <c r="BV247">
        <f>G247*AW247*0.001</f>
        <v>9.2745089051173579</v>
      </c>
      <c r="BW247">
        <f>G247/AO247</f>
        <v>0.72085983228361306</v>
      </c>
      <c r="BX247">
        <f>(1-BH247*AW247/BM247/F247)*100</f>
        <v>53.670751988040877</v>
      </c>
      <c r="BY247">
        <f>(AO247-E247/(AJ247/1.35))</f>
        <v>193.62414809361516</v>
      </c>
      <c r="BZ247">
        <f>E247*BX247/100/BY247</f>
        <v>2.1216853179243132E-2</v>
      </c>
      <c r="CA247">
        <f>(K247-J247)</f>
        <v>0</v>
      </c>
      <c r="CB247">
        <f>AU247*V247</f>
        <v>1310.1026691568959</v>
      </c>
      <c r="CC247">
        <f>(M247-L247)</f>
        <v>178.35064697265625</v>
      </c>
      <c r="CD247">
        <f>(M247-N247)/(M247-J247)</f>
        <v>0.29102224059686377</v>
      </c>
      <c r="CE247" t="e">
        <f>(K247-M247)/(K247-J247)</f>
        <v>#DIV/0!</v>
      </c>
    </row>
    <row r="248" spans="1:83" x14ac:dyDescent="0.25">
      <c r="A248" s="1" t="s">
        <v>12</v>
      </c>
      <c r="B248" s="1" t="s">
        <v>334</v>
      </c>
    </row>
    <row r="249" spans="1:83" x14ac:dyDescent="0.25">
      <c r="A249" s="1" t="s">
        <v>12</v>
      </c>
      <c r="B249" s="1" t="s">
        <v>335</v>
      </c>
    </row>
    <row r="250" spans="1:83" x14ac:dyDescent="0.25">
      <c r="A250" s="1" t="s">
        <v>12</v>
      </c>
      <c r="B250" s="1" t="s">
        <v>336</v>
      </c>
    </row>
    <row r="251" spans="1:83" x14ac:dyDescent="0.25">
      <c r="A251" s="1" t="s">
        <v>12</v>
      </c>
      <c r="B251" s="1" t="s">
        <v>337</v>
      </c>
    </row>
    <row r="252" spans="1:83" x14ac:dyDescent="0.25">
      <c r="A252" s="1" t="s">
        <v>12</v>
      </c>
      <c r="B252" s="1" t="s">
        <v>338</v>
      </c>
    </row>
    <row r="253" spans="1:83" x14ac:dyDescent="0.25">
      <c r="A253" s="1" t="s">
        <v>12</v>
      </c>
      <c r="B253" s="1" t="s">
        <v>339</v>
      </c>
    </row>
    <row r="254" spans="1:83" x14ac:dyDescent="0.25">
      <c r="A254" s="1" t="s">
        <v>12</v>
      </c>
      <c r="B254" s="1" t="s">
        <v>340</v>
      </c>
    </row>
    <row r="255" spans="1:83" x14ac:dyDescent="0.25">
      <c r="A255" s="1">
        <v>30</v>
      </c>
      <c r="B255" s="1" t="s">
        <v>341</v>
      </c>
      <c r="C255" s="1">
        <v>8894.5000129910186</v>
      </c>
      <c r="D255" s="1">
        <v>0</v>
      </c>
      <c r="E255">
        <f>(AN255-AO255*(1000-AP255)/(1000-AQ255))*BG255</f>
        <v>2.5233031306001972</v>
      </c>
      <c r="F255">
        <f>IF(BR255&lt;&gt;0,1/(1/BR255-1/AJ255),0)</f>
        <v>0.25357031592184909</v>
      </c>
      <c r="G255">
        <f>((BU255-BH255/2)*AO255-E255)/(BU255+BH255/2)</f>
        <v>78.806619736513881</v>
      </c>
      <c r="H255" s="1">
        <v>30</v>
      </c>
      <c r="I255" s="1">
        <v>30</v>
      </c>
      <c r="J255" s="1">
        <v>0</v>
      </c>
      <c r="K255" s="1">
        <v>0</v>
      </c>
      <c r="L255" s="1">
        <v>227.427001953125</v>
      </c>
      <c r="M255" s="1">
        <v>378.117919921875</v>
      </c>
      <c r="N255" s="1">
        <v>284.53097534179688</v>
      </c>
      <c r="O255" t="e">
        <f>CA255/K255</f>
        <v>#DIV/0!</v>
      </c>
      <c r="P255">
        <f>CC255/M255</f>
        <v>0.39852889807466696</v>
      </c>
      <c r="Q255">
        <f>(M255-N255)/M255</f>
        <v>0.24750729772187108</v>
      </c>
      <c r="R255" s="1">
        <v>-1</v>
      </c>
      <c r="S255" s="1">
        <v>0.87</v>
      </c>
      <c r="T255" s="1">
        <v>0.92</v>
      </c>
      <c r="U255" s="1">
        <v>9.8922080993652344</v>
      </c>
      <c r="V255">
        <f>(U255*T255+(100-U255)*S255)/100</f>
        <v>0.87494610404968254</v>
      </c>
      <c r="W255">
        <f>(E255-R255)/CB255</f>
        <v>2.6794733753792849E-3</v>
      </c>
      <c r="X255">
        <f>(M255-N255)/(M255-L255)</f>
        <v>0.62105232247298414</v>
      </c>
      <c r="Y255">
        <f>(K255-M255)/(K255-L255)</f>
        <v>1.6625902670950607</v>
      </c>
      <c r="Z255">
        <f>(K255-M255)/M255</f>
        <v>-1</v>
      </c>
      <c r="AA255" s="1">
        <v>1502.862548828125</v>
      </c>
      <c r="AB255" s="1">
        <v>0.5</v>
      </c>
      <c r="AC255">
        <f>Q255*AB255*V255*AA255</f>
        <v>162.72660981123275</v>
      </c>
      <c r="AD255">
        <f>BH255*1000</f>
        <v>4.5859639031421224</v>
      </c>
      <c r="AE255">
        <f>(BM255-BS255)</f>
        <v>1.1892271420881606</v>
      </c>
      <c r="AF255">
        <f>(AL255+BL255*D255)</f>
        <v>21.343112945556641</v>
      </c>
      <c r="AG255" s="1">
        <v>1.7000000476837158</v>
      </c>
      <c r="AH255">
        <f>(AG255*BA255+BB255)</f>
        <v>5.0514017889432807</v>
      </c>
      <c r="AI255" s="1">
        <v>1</v>
      </c>
      <c r="AJ255">
        <f>AH255*(AI255+1)*(AI255+1)/(AI255*AI255+1)</f>
        <v>10.102803577886561</v>
      </c>
      <c r="AK255" s="1">
        <v>20.907770156860352</v>
      </c>
      <c r="AL255" s="1">
        <v>21.343112945556641</v>
      </c>
      <c r="AM255" s="1">
        <v>19.928142547607422</v>
      </c>
      <c r="AN255" s="1">
        <v>99.362358093261719</v>
      </c>
      <c r="AO255" s="1">
        <v>97.678901672363281</v>
      </c>
      <c r="AP255" s="1">
        <v>18.027309417724609</v>
      </c>
      <c r="AQ255" s="1">
        <v>20.572175979614258</v>
      </c>
      <c r="AR255" s="1">
        <v>48.013370513916016</v>
      </c>
      <c r="AS255" s="1">
        <v>54.791286468505859</v>
      </c>
      <c r="AT255" s="1">
        <v>300.04541015625</v>
      </c>
      <c r="AU255" s="1">
        <v>1502.862548828125</v>
      </c>
      <c r="AV255" s="1">
        <v>1.0526547208428383E-2</v>
      </c>
      <c r="AW255" s="1">
        <v>66.100021362304688</v>
      </c>
      <c r="AX255" s="1">
        <v>-5.9356985092163086</v>
      </c>
      <c r="AY255" s="1">
        <v>0.17215554416179657</v>
      </c>
      <c r="AZ255" s="1">
        <v>0.5</v>
      </c>
      <c r="BA255" s="1">
        <v>-1.355140209197998</v>
      </c>
      <c r="BB255" s="1">
        <v>7.355140209197998</v>
      </c>
      <c r="BC255" s="1">
        <v>1</v>
      </c>
      <c r="BD255" s="1">
        <v>0</v>
      </c>
      <c r="BE255" s="1">
        <v>0.15999999642372131</v>
      </c>
      <c r="BF255" s="1">
        <v>111115</v>
      </c>
      <c r="BG255">
        <f>AT255*0.000001/(AG255*0.0001)</f>
        <v>1.7649729514129595</v>
      </c>
      <c r="BH255">
        <f>(AQ255-AP255)/(1000-AQ255)*BG255</f>
        <v>4.585963903142122E-3</v>
      </c>
      <c r="BI255">
        <f>(AL255+273.15)</f>
        <v>294.49311294555662</v>
      </c>
      <c r="BJ255">
        <f>(AK255+273.15)</f>
        <v>294.05777015686033</v>
      </c>
      <c r="BK255">
        <f>(AU255*BC255+AV255*BD255)*BE255</f>
        <v>240.4580024378447</v>
      </c>
      <c r="BL255">
        <f>((BK255+0.00000010773*(BJ255^4-BI255^4))-BH255*44100)/(AH255*51.4+0.00000043092*BI255^3)</f>
        <v>0.12354173769959415</v>
      </c>
      <c r="BM255">
        <f>0.61365*EXP(17.502*AF255/(240.97+AF255))</f>
        <v>2.5490484138097544</v>
      </c>
      <c r="BN255">
        <f>BM255*1000/AW255</f>
        <v>38.563503630929503</v>
      </c>
      <c r="BO255">
        <f>(BN255-AQ255)</f>
        <v>17.991327651315245</v>
      </c>
      <c r="BP255">
        <f>IF(D255,AL255,(AK255+AL255)/2)</f>
        <v>21.125441551208496</v>
      </c>
      <c r="BQ255">
        <f>0.61365*EXP(17.502*BP255/(240.97+BP255))</f>
        <v>2.5152377005312778</v>
      </c>
      <c r="BR255">
        <f>IF(BO255&lt;&gt;0,(1000-(BN255+AQ255)/2)/BO255*BH255,0)</f>
        <v>0.24736178137336712</v>
      </c>
      <c r="BS255">
        <f>AQ255*AW255/1000</f>
        <v>1.3598212717215938</v>
      </c>
      <c r="BT255">
        <f>(BQ255-BS255)</f>
        <v>1.155416428809684</v>
      </c>
      <c r="BU255">
        <f>1/(1.6/F255+1.37/AJ255)</f>
        <v>0.15514717594073393</v>
      </c>
      <c r="BV255">
        <f>G255*AW255*0.001</f>
        <v>5.2091192480745896</v>
      </c>
      <c r="BW255">
        <f>G255/AO255</f>
        <v>0.80679264802596551</v>
      </c>
      <c r="BX255">
        <f>(1-BH255*AW255/BM255/F255)*100</f>
        <v>53.101847332066129</v>
      </c>
      <c r="BY255">
        <f>(AO255-E255/(AJ255/1.35))</f>
        <v>97.341722076615582</v>
      </c>
      <c r="BZ255">
        <f>E255*BX255/100/BY255</f>
        <v>1.3765120932234372E-2</v>
      </c>
      <c r="CA255">
        <f>(K255-J255)</f>
        <v>0</v>
      </c>
      <c r="CB255">
        <f>AU255*V255</f>
        <v>1314.9237320193438</v>
      </c>
      <c r="CC255">
        <f>(M255-L255)</f>
        <v>150.69091796875</v>
      </c>
      <c r="CD255">
        <f>(M255-N255)/(M255-J255)</f>
        <v>0.24750729772187108</v>
      </c>
      <c r="CE255" t="e">
        <f>(K255-M255)/(K255-J255)</f>
        <v>#DIV/0!</v>
      </c>
    </row>
    <row r="256" spans="1:83" x14ac:dyDescent="0.25">
      <c r="A256" s="1" t="s">
        <v>12</v>
      </c>
      <c r="B256" s="1" t="s">
        <v>342</v>
      </c>
    </row>
    <row r="257" spans="1:83" x14ac:dyDescent="0.25">
      <c r="A257" s="1" t="s">
        <v>12</v>
      </c>
      <c r="B257" s="1" t="s">
        <v>343</v>
      </c>
    </row>
    <row r="258" spans="1:83" x14ac:dyDescent="0.25">
      <c r="A258" s="1" t="s">
        <v>12</v>
      </c>
      <c r="B258" s="1" t="s">
        <v>344</v>
      </c>
    </row>
    <row r="259" spans="1:83" x14ac:dyDescent="0.25">
      <c r="A259" s="1" t="s">
        <v>12</v>
      </c>
      <c r="B259" s="1" t="s">
        <v>345</v>
      </c>
    </row>
    <row r="260" spans="1:83" x14ac:dyDescent="0.25">
      <c r="A260" s="1" t="s">
        <v>12</v>
      </c>
      <c r="B260" s="1" t="s">
        <v>346</v>
      </c>
    </row>
    <row r="261" spans="1:83" x14ac:dyDescent="0.25">
      <c r="A261" s="1" t="s">
        <v>12</v>
      </c>
      <c r="B261" s="1" t="s">
        <v>347</v>
      </c>
    </row>
    <row r="262" spans="1:83" x14ac:dyDescent="0.25">
      <c r="A262" s="1" t="s">
        <v>12</v>
      </c>
      <c r="B262" s="1" t="s">
        <v>348</v>
      </c>
    </row>
    <row r="263" spans="1:83" x14ac:dyDescent="0.25">
      <c r="A263" s="1">
        <v>31</v>
      </c>
      <c r="B263" s="1" t="s">
        <v>349</v>
      </c>
      <c r="C263" s="1">
        <v>9104.5000139558688</v>
      </c>
      <c r="D263" s="1">
        <v>0</v>
      </c>
      <c r="E263">
        <f>(AN263-AO263*(1000-AP263)/(1000-AQ263))*BG263</f>
        <v>0.3136979239347914</v>
      </c>
      <c r="F263">
        <f>IF(BR263&lt;&gt;0,1/(1/BR263-1/AJ263),0)</f>
        <v>0.25061325843262955</v>
      </c>
      <c r="G263">
        <f>((BU263-BH263/2)*AO263-E263)/(BU263+BH263/2)</f>
        <v>56.628412785586647</v>
      </c>
      <c r="H263" s="1">
        <v>31</v>
      </c>
      <c r="I263" s="1">
        <v>31</v>
      </c>
      <c r="J263" s="1">
        <v>0</v>
      </c>
      <c r="K263" s="1">
        <v>0</v>
      </c>
      <c r="L263" s="1">
        <v>227.03125</v>
      </c>
      <c r="M263" s="1">
        <v>367.46859741210938</v>
      </c>
      <c r="N263" s="1">
        <v>286.06594848632813</v>
      </c>
      <c r="O263" t="e">
        <f>CA263/K263</f>
        <v>#DIV/0!</v>
      </c>
      <c r="P263">
        <f>CC263/M263</f>
        <v>0.38217509850130521</v>
      </c>
      <c r="Q263">
        <f>(M263-N263)/M263</f>
        <v>0.22152273554545301</v>
      </c>
      <c r="R263" s="1">
        <v>-1</v>
      </c>
      <c r="S263" s="1">
        <v>0.87</v>
      </c>
      <c r="T263" s="1">
        <v>0.92</v>
      </c>
      <c r="U263" s="1">
        <v>9.9263114929199219</v>
      </c>
      <c r="V263">
        <f>(U263*T263+(100-U263)*S263)/100</f>
        <v>0.87496315574645989</v>
      </c>
      <c r="W263">
        <f>(E263-R263)/CB263</f>
        <v>1.0026457558465073E-3</v>
      </c>
      <c r="X263">
        <f>(M263-N263)/(M263-L263)</f>
        <v>0.57963675920841418</v>
      </c>
      <c r="Y263">
        <f>(K263-M263)/(K263-L263)</f>
        <v>1.6185815715330352</v>
      </c>
      <c r="Z263">
        <f>(K263-M263)/M263</f>
        <v>-1</v>
      </c>
      <c r="AA263" s="1">
        <v>1497.4703369140625</v>
      </c>
      <c r="AB263" s="1">
        <v>0.5</v>
      </c>
      <c r="AC263">
        <f>Q263*AB263*V263*AA263</f>
        <v>145.1230188197037</v>
      </c>
      <c r="AD263">
        <f>BH263*1000</f>
        <v>4.5822735633451543</v>
      </c>
      <c r="AE263">
        <f>(BM263-BS263)</f>
        <v>1.2019825102420594</v>
      </c>
      <c r="AF263">
        <f>(AL263+BL263*D263)</f>
        <v>21.398155212402344</v>
      </c>
      <c r="AG263" s="1">
        <v>1.7000000476837158</v>
      </c>
      <c r="AH263">
        <f>(AG263*BA263+BB263)</f>
        <v>5.0514017889432807</v>
      </c>
      <c r="AI263" s="1">
        <v>1</v>
      </c>
      <c r="AJ263">
        <f>AH263*(AI263+1)*(AI263+1)/(AI263*AI263+1)</f>
        <v>10.102803577886561</v>
      </c>
      <c r="AK263" s="1">
        <v>20.955656051635742</v>
      </c>
      <c r="AL263" s="1">
        <v>21.398155212402344</v>
      </c>
      <c r="AM263" s="1">
        <v>19.926536560058594</v>
      </c>
      <c r="AN263" s="1">
        <v>60.756797790527344</v>
      </c>
      <c r="AO263" s="1">
        <v>60.422218322753906</v>
      </c>
      <c r="AP263" s="1">
        <v>17.965438842773438</v>
      </c>
      <c r="AQ263" s="1">
        <v>20.508228302001953</v>
      </c>
      <c r="AR263" s="1">
        <v>47.710868835449219</v>
      </c>
      <c r="AS263" s="1">
        <v>54.463764190673828</v>
      </c>
      <c r="AT263" s="1">
        <v>300.06845092773438</v>
      </c>
      <c r="AU263" s="1">
        <v>1497.4703369140625</v>
      </c>
      <c r="AV263" s="1">
        <v>8.7721958756446838E-2</v>
      </c>
      <c r="AW263" s="1">
        <v>66.104118347167969</v>
      </c>
      <c r="AX263" s="1">
        <v>-5.3799901008605957</v>
      </c>
      <c r="AY263" s="1">
        <v>0.17981697618961334</v>
      </c>
      <c r="AZ263" s="1">
        <v>0.75</v>
      </c>
      <c r="BA263" s="1">
        <v>-1.355140209197998</v>
      </c>
      <c r="BB263" s="1">
        <v>7.355140209197998</v>
      </c>
      <c r="BC263" s="1">
        <v>1</v>
      </c>
      <c r="BD263" s="1">
        <v>0</v>
      </c>
      <c r="BE263" s="1">
        <v>0.15999999642372131</v>
      </c>
      <c r="BF263" s="1">
        <v>111135</v>
      </c>
      <c r="BG263">
        <f>AT263*0.000001/(AG263*0.0001)</f>
        <v>1.7651084853590659</v>
      </c>
      <c r="BH263">
        <f>(AQ263-AP263)/(1000-AQ263)*BG263</f>
        <v>4.5822735633451539E-3</v>
      </c>
      <c r="BI263">
        <f>(AL263+273.15)</f>
        <v>294.54815521240232</v>
      </c>
      <c r="BJ263">
        <f>(AK263+273.15)</f>
        <v>294.10565605163572</v>
      </c>
      <c r="BK263">
        <f>(AU263*BC263+AV263*BD263)*BE263</f>
        <v>239.59524855087875</v>
      </c>
      <c r="BL263">
        <f>((BK263+0.00000010773*(BJ263^4-BI263^4))-BH263*44100)/(AH263*51.4+0.00000043092*BI263^3)</f>
        <v>0.12065277429157964</v>
      </c>
      <c r="BM263">
        <f>0.61365*EXP(17.502*AF263/(240.97+AF263))</f>
        <v>2.557660861008336</v>
      </c>
      <c r="BN263">
        <f>BM263*1000/AW263</f>
        <v>38.691399642847081</v>
      </c>
      <c r="BO263">
        <f>(BN263-AQ263)</f>
        <v>18.183171340845128</v>
      </c>
      <c r="BP263">
        <f>IF(D263,AL263,(AK263+AL263)/2)</f>
        <v>21.176905632019043</v>
      </c>
      <c r="BQ263">
        <f>0.61365*EXP(17.502*BP263/(240.97+BP263))</f>
        <v>2.5231959190243805</v>
      </c>
      <c r="BR263">
        <f>IF(BO263&lt;&gt;0,(1000-(BN263+AQ263)/2)/BO263*BH263,0)</f>
        <v>0.24454695140615143</v>
      </c>
      <c r="BS263">
        <f>AQ263*AW263/1000</f>
        <v>1.3556783507662766</v>
      </c>
      <c r="BT263">
        <f>(BQ263-BS263)</f>
        <v>1.1675175682581038</v>
      </c>
      <c r="BU263">
        <f>1/(1.6/F263+1.37/AJ263)</f>
        <v>0.15337552873613355</v>
      </c>
      <c r="BV263">
        <f>G263*AW263*0.001</f>
        <v>3.7433713005906992</v>
      </c>
      <c r="BW263">
        <f>G263/AO263</f>
        <v>0.93721174689578413</v>
      </c>
      <c r="BX263">
        <f>(1-BH263*AW263/BM263/F263)*100</f>
        <v>52.743393728737722</v>
      </c>
      <c r="BY263">
        <f>(AO263-E263/(AJ263/1.35))</f>
        <v>60.380300037987993</v>
      </c>
      <c r="BZ263">
        <f>E263*BX263/100/BY263</f>
        <v>2.7402137954880643E-3</v>
      </c>
      <c r="CA263">
        <f>(K263-J263)</f>
        <v>0</v>
      </c>
      <c r="CB263">
        <f>AU263*V263</f>
        <v>1310.2313716230426</v>
      </c>
      <c r="CC263">
        <f>(M263-L263)</f>
        <v>140.43734741210938</v>
      </c>
      <c r="CD263">
        <f>(M263-N263)/(M263-J263)</f>
        <v>0.22152273554545301</v>
      </c>
      <c r="CE263" t="e">
        <f>(K263-M263)/(K263-J263)</f>
        <v>#DIV/0!</v>
      </c>
    </row>
    <row r="264" spans="1:83" x14ac:dyDescent="0.25">
      <c r="A264" s="1" t="s">
        <v>12</v>
      </c>
      <c r="B264" s="1" t="s">
        <v>350</v>
      </c>
    </row>
    <row r="265" spans="1:83" x14ac:dyDescent="0.25">
      <c r="A265" s="1" t="s">
        <v>12</v>
      </c>
      <c r="B265" s="1" t="s">
        <v>351</v>
      </c>
    </row>
    <row r="266" spans="1:83" x14ac:dyDescent="0.25">
      <c r="A266" s="1" t="s">
        <v>12</v>
      </c>
      <c r="B266" s="1" t="s">
        <v>352</v>
      </c>
    </row>
    <row r="267" spans="1:83" x14ac:dyDescent="0.25">
      <c r="A267" s="1" t="s">
        <v>12</v>
      </c>
      <c r="B267" s="1" t="s">
        <v>353</v>
      </c>
    </row>
    <row r="268" spans="1:83" x14ac:dyDescent="0.25">
      <c r="A268" s="1" t="s">
        <v>12</v>
      </c>
      <c r="B268" s="1" t="s">
        <v>354</v>
      </c>
    </row>
    <row r="269" spans="1:83" x14ac:dyDescent="0.25">
      <c r="A269" s="1" t="s">
        <v>12</v>
      </c>
      <c r="B269" s="1" t="s">
        <v>355</v>
      </c>
    </row>
    <row r="270" spans="1:83" x14ac:dyDescent="0.25">
      <c r="A270" s="1" t="s">
        <v>12</v>
      </c>
      <c r="B270" s="1" t="s">
        <v>356</v>
      </c>
    </row>
    <row r="271" spans="1:83" x14ac:dyDescent="0.25">
      <c r="A271" s="1">
        <v>32</v>
      </c>
      <c r="B271" s="1" t="s">
        <v>357</v>
      </c>
      <c r="C271" s="1">
        <v>9397.0000125430524</v>
      </c>
      <c r="D271" s="1">
        <v>0</v>
      </c>
      <c r="E271">
        <f>(AN271-AO271*(1000-AP271)/(1000-AQ271))*BG271</f>
        <v>18.984795826436169</v>
      </c>
      <c r="F271">
        <f>IF(BR271&lt;&gt;0,1/(1/BR271-1/AJ271),0)</f>
        <v>0.24971587219571323</v>
      </c>
      <c r="G271">
        <f>((BU271-BH271/2)*AO271-E271)/(BU271+BH271/2)</f>
        <v>253.15901372707191</v>
      </c>
      <c r="H271" s="1">
        <v>32</v>
      </c>
      <c r="I271" s="1">
        <v>32</v>
      </c>
      <c r="J271" s="1">
        <v>0</v>
      </c>
      <c r="K271" s="1">
        <v>0</v>
      </c>
      <c r="L271" s="1">
        <v>223.607666015625</v>
      </c>
      <c r="M271" s="1">
        <v>456.31283569335938</v>
      </c>
      <c r="N271" s="1">
        <v>299.70870971679688</v>
      </c>
      <c r="O271" t="e">
        <f>CA271/K271</f>
        <v>#DIV/0!</v>
      </c>
      <c r="P271">
        <f>CC271/M271</f>
        <v>0.50996849414534429</v>
      </c>
      <c r="Q271">
        <f>(M271-N271)/M271</f>
        <v>0.34319465447121439</v>
      </c>
      <c r="R271" s="1">
        <v>-1</v>
      </c>
      <c r="S271" s="1">
        <v>0.87</v>
      </c>
      <c r="T271" s="1">
        <v>0.92</v>
      </c>
      <c r="U271" s="1">
        <v>9.9263114929199219</v>
      </c>
      <c r="V271">
        <f>(U271*T271+(100-U271)*S271)/100</f>
        <v>0.87496315574645989</v>
      </c>
      <c r="W271">
        <f>(E271-R271)/CB271</f>
        <v>1.5246853583794061E-2</v>
      </c>
      <c r="X271">
        <f>(M271-N271)/(M271-L271)</f>
        <v>0.6729722687013715</v>
      </c>
      <c r="Y271">
        <f>(K271-M271)/(K271-L271)</f>
        <v>2.0406851152476753</v>
      </c>
      <c r="Z271">
        <f>(K271-M271)/M271</f>
        <v>-1</v>
      </c>
      <c r="AA271" s="1">
        <v>1498.061767578125</v>
      </c>
      <c r="AB271" s="1">
        <v>0.5</v>
      </c>
      <c r="AC271">
        <f>Q271*AB271*V271*AA271</f>
        <v>224.92099962255952</v>
      </c>
      <c r="AD271">
        <f>BH271*1000</f>
        <v>4.5339668966011351</v>
      </c>
      <c r="AE271">
        <f>(BM271-BS271)</f>
        <v>1.1938817553574457</v>
      </c>
      <c r="AF271">
        <f>(AL271+BL271*D271)</f>
        <v>21.2132568359375</v>
      </c>
      <c r="AG271" s="1">
        <v>1.7000000476837158</v>
      </c>
      <c r="AH271">
        <f>(AG271*BA271+BB271)</f>
        <v>5.0514017889432807</v>
      </c>
      <c r="AI271" s="1">
        <v>1</v>
      </c>
      <c r="AJ271">
        <f>AH271*(AI271+1)*(AI271+1)/(AI271*AI271+1)</f>
        <v>10.102803577886561</v>
      </c>
      <c r="AK271" s="1">
        <v>20.946334838867188</v>
      </c>
      <c r="AL271" s="1">
        <v>21.2132568359375</v>
      </c>
      <c r="AM271" s="1">
        <v>19.93278694152832</v>
      </c>
      <c r="AN271" s="1">
        <v>398.61602783203125</v>
      </c>
      <c r="AO271" s="1">
        <v>386.86767578125</v>
      </c>
      <c r="AP271" s="1">
        <v>17.679059982299805</v>
      </c>
      <c r="AQ271" s="1">
        <v>20.195636749267578</v>
      </c>
      <c r="AR271" s="1">
        <v>46.97491455078125</v>
      </c>
      <c r="AS271" s="1">
        <v>53.661697387695313</v>
      </c>
      <c r="AT271" s="1">
        <v>300.09341430664063</v>
      </c>
      <c r="AU271" s="1">
        <v>1498.061767578125</v>
      </c>
      <c r="AV271" s="1">
        <v>0.14503329992294312</v>
      </c>
      <c r="AW271" s="1">
        <v>66.100845336914063</v>
      </c>
      <c r="AX271" s="1">
        <v>-13.393147468566895</v>
      </c>
      <c r="AY271" s="1">
        <v>0.16064096987247467</v>
      </c>
      <c r="AZ271" s="1">
        <v>0.5</v>
      </c>
      <c r="BA271" s="1">
        <v>-1.355140209197998</v>
      </c>
      <c r="BB271" s="1">
        <v>7.355140209197998</v>
      </c>
      <c r="BC271" s="1">
        <v>1</v>
      </c>
      <c r="BD271" s="1">
        <v>0</v>
      </c>
      <c r="BE271" s="1">
        <v>0.15999999642372131</v>
      </c>
      <c r="BF271" s="1">
        <v>111115</v>
      </c>
      <c r="BG271">
        <f>AT271*0.000001/(AG271*0.0001)</f>
        <v>1.7652553287602781</v>
      </c>
      <c r="BH271">
        <f>(AQ271-AP271)/(1000-AQ271)*BG271</f>
        <v>4.5339668966011349E-3</v>
      </c>
      <c r="BI271">
        <f>(AL271+273.15)</f>
        <v>294.36325683593748</v>
      </c>
      <c r="BJ271">
        <f>(AK271+273.15)</f>
        <v>294.09633483886716</v>
      </c>
      <c r="BK271">
        <f>(AU271*BC271+AV271*BD271)*BE271</f>
        <v>239.68987745501363</v>
      </c>
      <c r="BL271">
        <f>((BK271+0.00000010773*(BJ271^4-BI271^4))-BH271*44100)/(AH271*51.4+0.00000043092*BI271^3)</f>
        <v>0.13602211924429172</v>
      </c>
      <c r="BM271">
        <f>0.61365*EXP(17.502*AF271/(240.97+AF271))</f>
        <v>2.5288304166012798</v>
      </c>
      <c r="BN271">
        <f>BM271*1000/AW271</f>
        <v>38.257156980548523</v>
      </c>
      <c r="BO271">
        <f>(BN271-AQ271)</f>
        <v>18.061520231280944</v>
      </c>
      <c r="BP271">
        <f>IF(D271,AL271,(AK271+AL271)/2)</f>
        <v>21.079795837402344</v>
      </c>
      <c r="BQ271">
        <f>0.61365*EXP(17.502*BP271/(240.97+BP271))</f>
        <v>2.5081976155545576</v>
      </c>
      <c r="BR271">
        <f>IF(BO271&lt;&gt;0,(1000-(BN271+AQ271)/2)/BO271*BH271,0)</f>
        <v>0.24369240929596755</v>
      </c>
      <c r="BS271">
        <f>AQ271*AW271/1000</f>
        <v>1.3349486612438342</v>
      </c>
      <c r="BT271">
        <f>(BQ271-BS271)</f>
        <v>1.1732489543107234</v>
      </c>
      <c r="BU271">
        <f>1/(1.6/F271+1.37/AJ271)</f>
        <v>0.15283771016825884</v>
      </c>
      <c r="BV271">
        <f>G271*AW271*0.001</f>
        <v>16.734024812018884</v>
      </c>
      <c r="BW271">
        <f>G271/AO271</f>
        <v>0.65438140629308572</v>
      </c>
      <c r="BX271">
        <f>(1-BH271*AW271/BM271/F271)*100</f>
        <v>52.540899302663831</v>
      </c>
      <c r="BY271">
        <f>(AO271-E271/(AJ271/1.35))</f>
        <v>384.33080825055902</v>
      </c>
      <c r="BZ271">
        <f>E271*BX271/100/BY271</f>
        <v>2.5953637449437145E-2</v>
      </c>
      <c r="CA271">
        <f>(K271-J271)</f>
        <v>0</v>
      </c>
      <c r="CB271">
        <f>AU271*V271</f>
        <v>1310.7488516632759</v>
      </c>
      <c r="CC271">
        <f>(M271-L271)</f>
        <v>232.70516967773438</v>
      </c>
      <c r="CD271">
        <f>(M271-N271)/(M271-J271)</f>
        <v>0.34319465447121439</v>
      </c>
      <c r="CE271" t="e">
        <f>(K271-M271)/(K271-J271)</f>
        <v>#DIV/0!</v>
      </c>
    </row>
    <row r="272" spans="1:83" x14ac:dyDescent="0.25">
      <c r="A272" s="1" t="s">
        <v>12</v>
      </c>
      <c r="B272" s="1" t="s">
        <v>358</v>
      </c>
    </row>
    <row r="273" spans="1:83" x14ac:dyDescent="0.25">
      <c r="A273" s="1" t="s">
        <v>12</v>
      </c>
      <c r="B273" s="1" t="s">
        <v>359</v>
      </c>
    </row>
    <row r="274" spans="1:83" x14ac:dyDescent="0.25">
      <c r="A274" s="1" t="s">
        <v>12</v>
      </c>
      <c r="B274" s="1" t="s">
        <v>360</v>
      </c>
    </row>
    <row r="275" spans="1:83" x14ac:dyDescent="0.25">
      <c r="A275" s="1" t="s">
        <v>12</v>
      </c>
      <c r="B275" s="1" t="s">
        <v>361</v>
      </c>
    </row>
    <row r="276" spans="1:83" x14ac:dyDescent="0.25">
      <c r="A276" s="1" t="s">
        <v>12</v>
      </c>
      <c r="B276" s="1" t="s">
        <v>362</v>
      </c>
    </row>
    <row r="277" spans="1:83" x14ac:dyDescent="0.25">
      <c r="A277" s="1" t="s">
        <v>12</v>
      </c>
      <c r="B277" s="1" t="s">
        <v>363</v>
      </c>
    </row>
    <row r="278" spans="1:83" x14ac:dyDescent="0.25">
      <c r="A278" s="1" t="s">
        <v>12</v>
      </c>
      <c r="B278" s="1" t="s">
        <v>364</v>
      </c>
    </row>
    <row r="279" spans="1:83" x14ac:dyDescent="0.25">
      <c r="A279" s="1">
        <v>33</v>
      </c>
      <c r="B279" s="1" t="s">
        <v>365</v>
      </c>
      <c r="C279" s="1">
        <v>9584.0000130943954</v>
      </c>
      <c r="D279" s="1">
        <v>0</v>
      </c>
      <c r="E279">
        <f>(AN279-AO279*(1000-AP279)/(1000-AQ279))*BG279</f>
        <v>23.312895297143186</v>
      </c>
      <c r="F279">
        <f>IF(BR279&lt;&gt;0,1/(1/BR279-1/AJ279),0)</f>
        <v>0.24552860134123614</v>
      </c>
      <c r="G279">
        <f>((BU279-BH279/2)*AO279-E279)/(BU279+BH279/2)</f>
        <v>318.14671555812549</v>
      </c>
      <c r="H279" s="1">
        <v>33</v>
      </c>
      <c r="I279" s="1">
        <v>33</v>
      </c>
      <c r="J279" s="1">
        <v>0</v>
      </c>
      <c r="K279" s="1">
        <v>0</v>
      </c>
      <c r="L279" s="1">
        <v>230.00732421875</v>
      </c>
      <c r="M279" s="1">
        <v>501.03656005859375</v>
      </c>
      <c r="N279" s="1">
        <v>315.07138061523438</v>
      </c>
      <c r="O279" t="e">
        <f>CA279/K279</f>
        <v>#DIV/0!</v>
      </c>
      <c r="P279">
        <f>CC279/M279</f>
        <v>0.54093704421120137</v>
      </c>
      <c r="Q279">
        <f>(M279-N279)/M279</f>
        <v>0.37116089776285321</v>
      </c>
      <c r="R279" s="1">
        <v>-1</v>
      </c>
      <c r="S279" s="1">
        <v>0.87</v>
      </c>
      <c r="T279" s="1">
        <v>0.92</v>
      </c>
      <c r="U279" s="1">
        <v>9.9263114929199219</v>
      </c>
      <c r="V279">
        <f>(U279*T279+(100-U279)*S279)/100</f>
        <v>0.87496315574645989</v>
      </c>
      <c r="W279">
        <f>(E279-R279)/CB279</f>
        <v>1.8546227659190954E-2</v>
      </c>
      <c r="X279">
        <f>(M279-N279)/(M279-L279)</f>
        <v>0.68614435216594005</v>
      </c>
      <c r="Y279">
        <f>(K279-M279)/(K279-L279)</f>
        <v>2.178350458014457</v>
      </c>
      <c r="Z279">
        <f>(K279-M279)/M279</f>
        <v>-1</v>
      </c>
      <c r="AA279" s="1">
        <v>1498.2742919921875</v>
      </c>
      <c r="AB279" s="1">
        <v>0.5</v>
      </c>
      <c r="AC279">
        <f>Q279*AB279*V279*AA279</f>
        <v>243.28386913847399</v>
      </c>
      <c r="AD279">
        <f>BH279*1000</f>
        <v>4.4612902933463587</v>
      </c>
      <c r="AE279">
        <f>(BM279-BS279)</f>
        <v>1.1944648722388882</v>
      </c>
      <c r="AF279">
        <f>(AL279+BL279*D279)</f>
        <v>21.201787948608398</v>
      </c>
      <c r="AG279" s="1">
        <v>1.7000000476837158</v>
      </c>
      <c r="AH279">
        <f>(AG279*BA279+BB279)</f>
        <v>5.0514017889432807</v>
      </c>
      <c r="AI279" s="1">
        <v>1</v>
      </c>
      <c r="AJ279">
        <f>AH279*(AI279+1)*(AI279+1)/(AI279*AI279+1)</f>
        <v>10.102803577886561</v>
      </c>
      <c r="AK279" s="1">
        <v>20.949644088745117</v>
      </c>
      <c r="AL279" s="1">
        <v>21.201787948608398</v>
      </c>
      <c r="AM279" s="1">
        <v>19.929731369018555</v>
      </c>
      <c r="AN279" s="1">
        <v>499.5823974609375</v>
      </c>
      <c r="AO279" s="1">
        <v>485.14755249023438</v>
      </c>
      <c r="AP279" s="1">
        <v>17.681047439575195</v>
      </c>
      <c r="AQ279" s="1">
        <v>20.157760620117188</v>
      </c>
      <c r="AR279" s="1">
        <v>46.975631713867188</v>
      </c>
      <c r="AS279" s="1">
        <v>53.555850982666016</v>
      </c>
      <c r="AT279" s="1">
        <v>300.04739379882813</v>
      </c>
      <c r="AU279" s="1">
        <v>1498.2742919921875</v>
      </c>
      <c r="AV279" s="1">
        <v>8.1873396411538124E-3</v>
      </c>
      <c r="AW279" s="1">
        <v>66.107872009277344</v>
      </c>
      <c r="AX279" s="1">
        <v>-16.596138000488281</v>
      </c>
      <c r="AY279" s="1">
        <v>0.15409618616104126</v>
      </c>
      <c r="AZ279" s="1">
        <v>0.5</v>
      </c>
      <c r="BA279" s="1">
        <v>-1.355140209197998</v>
      </c>
      <c r="BB279" s="1">
        <v>7.355140209197998</v>
      </c>
      <c r="BC279" s="1">
        <v>1</v>
      </c>
      <c r="BD279" s="1">
        <v>0</v>
      </c>
      <c r="BE279" s="1">
        <v>0.15999999642372131</v>
      </c>
      <c r="BF279" s="1">
        <v>111115</v>
      </c>
      <c r="BG279">
        <f>AT279*0.000001/(AG279*0.0001)</f>
        <v>1.7649846198983861</v>
      </c>
      <c r="BH279">
        <f>(AQ279-AP279)/(1000-AQ279)*BG279</f>
        <v>4.4612902933463591E-3</v>
      </c>
      <c r="BI279">
        <f>(AL279+273.15)</f>
        <v>294.35178794860838</v>
      </c>
      <c r="BJ279">
        <f>(AK279+273.15)</f>
        <v>294.09964408874509</v>
      </c>
      <c r="BK279">
        <f>(AU279*BC279+AV279*BD279)*BE279</f>
        <v>239.72388136050358</v>
      </c>
      <c r="BL279">
        <f>((BK279+0.00000010773*(BJ279^4-BI279^4))-BH279*44100)/(AH279*51.4+0.00000043092*BI279^3)</f>
        <v>0.14859099965802924</v>
      </c>
      <c r="BM279">
        <f>0.61365*EXP(17.502*AF279/(240.97+AF279))</f>
        <v>2.5270515313072464</v>
      </c>
      <c r="BN279">
        <f>BM279*1000/AW279</f>
        <v>38.226181761721342</v>
      </c>
      <c r="BO279">
        <f>(BN279-AQ279)</f>
        <v>18.068421141604155</v>
      </c>
      <c r="BP279">
        <f>IF(D279,AL279,(AK279+AL279)/2)</f>
        <v>21.075716018676758</v>
      </c>
      <c r="BQ279">
        <f>0.61365*EXP(17.502*BP279/(240.97+BP279))</f>
        <v>2.5075692129516209</v>
      </c>
      <c r="BR279">
        <f>IF(BO279&lt;&gt;0,(1000-(BN279+AQ279)/2)/BO279*BH279,0)</f>
        <v>0.23970309313059013</v>
      </c>
      <c r="BS279">
        <f>AQ279*AW279/1000</f>
        <v>1.3325866590683582</v>
      </c>
      <c r="BT279">
        <f>(BQ279-BS279)</f>
        <v>1.1749825538832628</v>
      </c>
      <c r="BU279">
        <f>1/(1.6/F279+1.37/AJ279)</f>
        <v>0.15032714936465574</v>
      </c>
      <c r="BV279">
        <f>G279*AW279*0.001</f>
        <v>21.032002352288526</v>
      </c>
      <c r="BW279">
        <f>G279/AO279</f>
        <v>0.65577310227599162</v>
      </c>
      <c r="BX279">
        <f>(1-BH279*AW279/BM279/F279)*100</f>
        <v>52.46675397777004</v>
      </c>
      <c r="BY279">
        <f>(AO279-E279/(AJ279/1.35))</f>
        <v>482.03233715337171</v>
      </c>
      <c r="BZ279">
        <f>E279*BX279/100/BY279</f>
        <v>2.5374893918694599E-2</v>
      </c>
      <c r="CA279">
        <f>(K279-J279)</f>
        <v>0</v>
      </c>
      <c r="CB279">
        <f>AU279*V279</f>
        <v>1310.9348026952773</v>
      </c>
      <c r="CC279">
        <f>(M279-L279)</f>
        <v>271.02923583984375</v>
      </c>
      <c r="CD279">
        <f>(M279-N279)/(M279-J279)</f>
        <v>0.37116089776285321</v>
      </c>
      <c r="CE279" t="e">
        <f>(K279-M279)/(K279-J279)</f>
        <v>#DIV/0!</v>
      </c>
    </row>
    <row r="280" spans="1:83" x14ac:dyDescent="0.25">
      <c r="A280" s="1" t="s">
        <v>12</v>
      </c>
      <c r="B280" s="1" t="s">
        <v>366</v>
      </c>
    </row>
    <row r="281" spans="1:83" x14ac:dyDescent="0.25">
      <c r="A281" s="1" t="s">
        <v>12</v>
      </c>
      <c r="B281" s="1" t="s">
        <v>367</v>
      </c>
    </row>
    <row r="282" spans="1:83" x14ac:dyDescent="0.25">
      <c r="A282" s="1" t="s">
        <v>12</v>
      </c>
      <c r="B282" s="1" t="s">
        <v>368</v>
      </c>
    </row>
    <row r="283" spans="1:83" x14ac:dyDescent="0.25">
      <c r="A283" s="1" t="s">
        <v>12</v>
      </c>
      <c r="B283" s="1" t="s">
        <v>369</v>
      </c>
    </row>
    <row r="284" spans="1:83" x14ac:dyDescent="0.25">
      <c r="A284" s="1" t="s">
        <v>12</v>
      </c>
      <c r="B284" s="1" t="s">
        <v>370</v>
      </c>
    </row>
    <row r="285" spans="1:83" x14ac:dyDescent="0.25">
      <c r="A285" s="1" t="s">
        <v>12</v>
      </c>
      <c r="B285" s="1" t="s">
        <v>371</v>
      </c>
    </row>
    <row r="286" spans="1:83" x14ac:dyDescent="0.25">
      <c r="A286" s="1" t="s">
        <v>12</v>
      </c>
      <c r="B286" s="1" t="s">
        <v>372</v>
      </c>
    </row>
    <row r="287" spans="1:83" x14ac:dyDescent="0.25">
      <c r="A287" s="1">
        <v>34</v>
      </c>
      <c r="B287" s="1" t="s">
        <v>373</v>
      </c>
      <c r="C287" s="1">
        <v>9804.0000137835741</v>
      </c>
      <c r="D287" s="1">
        <v>0</v>
      </c>
      <c r="E287">
        <f>(AN287-AO287*(1000-AP287)/(1000-AQ287))*BG287</f>
        <v>26.969869951474106</v>
      </c>
      <c r="F287">
        <f>IF(BR287&lt;&gt;0,1/(1/BR287-1/AJ287),0)</f>
        <v>0.2430444612615458</v>
      </c>
      <c r="G287">
        <f>((BU287-BH287/2)*AO287-E287)/(BU287+BH287/2)</f>
        <v>387.62668667519443</v>
      </c>
      <c r="H287" s="1">
        <v>34</v>
      </c>
      <c r="I287" s="1">
        <v>34</v>
      </c>
      <c r="J287" s="1">
        <v>0</v>
      </c>
      <c r="K287" s="1">
        <v>0</v>
      </c>
      <c r="L287" s="1">
        <v>235.756591796875</v>
      </c>
      <c r="M287" s="1">
        <v>539.54193115234375</v>
      </c>
      <c r="N287" s="1">
        <v>329.55059814453125</v>
      </c>
      <c r="O287" t="e">
        <f>CA287/K287</f>
        <v>#DIV/0!</v>
      </c>
      <c r="P287">
        <f>CC287/M287</f>
        <v>0.56304305896420248</v>
      </c>
      <c r="Q287">
        <f>(M287-N287)/M287</f>
        <v>0.38920299032054256</v>
      </c>
      <c r="R287" s="1">
        <v>-1</v>
      </c>
      <c r="S287" s="1">
        <v>0.87</v>
      </c>
      <c r="T287" s="1">
        <v>0.92</v>
      </c>
      <c r="U287" s="1">
        <v>9.9263114929199219</v>
      </c>
      <c r="V287">
        <f>(U287*T287+(100-U287)*S287)/100</f>
        <v>0.87496315574645989</v>
      </c>
      <c r="W287">
        <f>(E287-R287)/CB287</f>
        <v>2.1334445822191239E-2</v>
      </c>
      <c r="X287">
        <f>(M287-N287)/(M287-L287)</f>
        <v>0.69124906900821526</v>
      </c>
      <c r="Y287">
        <f>(K287-M287)/(K287-L287)</f>
        <v>2.2885550178686267</v>
      </c>
      <c r="Z287">
        <f>(K287-M287)/M287</f>
        <v>-1</v>
      </c>
      <c r="AA287" s="1">
        <v>1498.370849609375</v>
      </c>
      <c r="AB287" s="1">
        <v>0.5</v>
      </c>
      <c r="AC287">
        <f>Q287*AB287*V287*AA287</f>
        <v>255.12631344441277</v>
      </c>
      <c r="AD287">
        <f>BH287*1000</f>
        <v>4.5248363308833035</v>
      </c>
      <c r="AE287">
        <f>(BM287-BS287)</f>
        <v>1.2232440760727337</v>
      </c>
      <c r="AF287">
        <f>(AL287+BL287*D287)</f>
        <v>21.333353042602539</v>
      </c>
      <c r="AG287" s="1">
        <v>1.7000000476837158</v>
      </c>
      <c r="AH287">
        <f>(AG287*BA287+BB287)</f>
        <v>5.0514017889432807</v>
      </c>
      <c r="AI287" s="1">
        <v>1</v>
      </c>
      <c r="AJ287">
        <f>AH287*(AI287+1)*(AI287+1)/(AI287*AI287+1)</f>
        <v>10.102803577886561</v>
      </c>
      <c r="AK287" s="1">
        <v>20.972223281860352</v>
      </c>
      <c r="AL287" s="1">
        <v>21.333353042602539</v>
      </c>
      <c r="AM287" s="1">
        <v>19.927312850952148</v>
      </c>
      <c r="AN287" s="1">
        <v>600.3697509765625</v>
      </c>
      <c r="AO287" s="1">
        <v>583.59405517578125</v>
      </c>
      <c r="AP287" s="1">
        <v>17.523239135742188</v>
      </c>
      <c r="AQ287" s="1">
        <v>20.035400390625</v>
      </c>
      <c r="AR287" s="1">
        <v>46.484138488769531</v>
      </c>
      <c r="AS287" s="1">
        <v>53.148181915283203</v>
      </c>
      <c r="AT287" s="1">
        <v>300.06454467773438</v>
      </c>
      <c r="AU287" s="1">
        <v>1498.370849609375</v>
      </c>
      <c r="AV287" s="1">
        <v>0.10292771458625793</v>
      </c>
      <c r="AW287" s="1">
        <v>66.097000122070313</v>
      </c>
      <c r="AX287" s="1">
        <v>-19.953224182128906</v>
      </c>
      <c r="AY287" s="1">
        <v>0.15588356554508209</v>
      </c>
      <c r="AZ287" s="1">
        <v>0.5</v>
      </c>
      <c r="BA287" s="1">
        <v>-1.355140209197998</v>
      </c>
      <c r="BB287" s="1">
        <v>7.355140209197998</v>
      </c>
      <c r="BC287" s="1">
        <v>1</v>
      </c>
      <c r="BD287" s="1">
        <v>0</v>
      </c>
      <c r="BE287" s="1">
        <v>0.15999999642372131</v>
      </c>
      <c r="BF287" s="1">
        <v>111115</v>
      </c>
      <c r="BG287">
        <f>AT287*0.000001/(AG287*0.0001)</f>
        <v>1.7650855074185339</v>
      </c>
      <c r="BH287">
        <f>(AQ287-AP287)/(1000-AQ287)*BG287</f>
        <v>4.5248363308833034E-3</v>
      </c>
      <c r="BI287">
        <f>(AL287+273.15)</f>
        <v>294.48335304260252</v>
      </c>
      <c r="BJ287">
        <f>(AK287+273.15)</f>
        <v>294.12222328186033</v>
      </c>
      <c r="BK287">
        <f>(AU287*BC287+AV287*BD287)*BE287</f>
        <v>239.73933057890827</v>
      </c>
      <c r="BL287">
        <f>((BK287+0.00000010773*(BJ287^4-BI287^4))-BH287*44100)/(AH287*51.4+0.00000043092*BI287^3)</f>
        <v>0.13385425507547574</v>
      </c>
      <c r="BM287">
        <f>0.61365*EXP(17.502*AF287/(240.97+AF287))</f>
        <v>2.5475239381376018</v>
      </c>
      <c r="BN287">
        <f>BM287*1000/AW287</f>
        <v>38.542202118594538</v>
      </c>
      <c r="BO287">
        <f>(BN287-AQ287)</f>
        <v>18.506801727969538</v>
      </c>
      <c r="BP287">
        <f>IF(D287,AL287,(AK287+AL287)/2)</f>
        <v>21.152788162231445</v>
      </c>
      <c r="BQ287">
        <f>0.61365*EXP(17.502*BP287/(240.97+BP287))</f>
        <v>2.519463739994086</v>
      </c>
      <c r="BR287">
        <f>IF(BO287&lt;&gt;0,(1000-(BN287+AQ287)/2)/BO287*BH287,0)</f>
        <v>0.23733486549652055</v>
      </c>
      <c r="BS287">
        <f>AQ287*AW287/1000</f>
        <v>1.3242798620648681</v>
      </c>
      <c r="BT287">
        <f>(BQ287-BS287)</f>
        <v>1.1951838779292179</v>
      </c>
      <c r="BU287">
        <f>1/(1.6/F287+1.37/AJ287)</f>
        <v>0.14883690904082397</v>
      </c>
      <c r="BV287">
        <f>G287*AW287*0.001</f>
        <v>25.620961156488036</v>
      </c>
      <c r="BW287">
        <f>G287/AO287</f>
        <v>0.66420602341200929</v>
      </c>
      <c r="BX287">
        <f>(1-BH287*AW287/BM287/F287)*100</f>
        <v>51.69627514364209</v>
      </c>
      <c r="BY287">
        <f>(AO287-E287/(AJ287/1.35))</f>
        <v>579.99017194141015</v>
      </c>
      <c r="BZ287">
        <f>E287*BX287/100/BY287</f>
        <v>2.4039059367724856E-2</v>
      </c>
      <c r="CA287">
        <f>(K287-J287)</f>
        <v>0</v>
      </c>
      <c r="CB287">
        <f>AU287*V287</f>
        <v>1311.019287052723</v>
      </c>
      <c r="CC287">
        <f>(M287-L287)</f>
        <v>303.78533935546875</v>
      </c>
      <c r="CD287">
        <f>(M287-N287)/(M287-J287)</f>
        <v>0.38920299032054256</v>
      </c>
      <c r="CE287" t="e">
        <f>(K287-M287)/(K287-J287)</f>
        <v>#DIV/0!</v>
      </c>
    </row>
    <row r="288" spans="1:83" x14ac:dyDescent="0.25">
      <c r="A288" s="1" t="s">
        <v>12</v>
      </c>
      <c r="B288" s="1" t="s">
        <v>374</v>
      </c>
    </row>
    <row r="289" spans="1:83" x14ac:dyDescent="0.25">
      <c r="A289" s="1" t="s">
        <v>12</v>
      </c>
      <c r="B289" s="1" t="s">
        <v>375</v>
      </c>
    </row>
    <row r="290" spans="1:83" x14ac:dyDescent="0.25">
      <c r="A290" s="1" t="s">
        <v>12</v>
      </c>
      <c r="B290" s="1" t="s">
        <v>376</v>
      </c>
    </row>
    <row r="291" spans="1:83" x14ac:dyDescent="0.25">
      <c r="A291" s="1" t="s">
        <v>12</v>
      </c>
      <c r="B291" s="1" t="s">
        <v>377</v>
      </c>
    </row>
    <row r="292" spans="1:83" x14ac:dyDescent="0.25">
      <c r="A292" s="1" t="s">
        <v>12</v>
      </c>
      <c r="B292" s="1" t="s">
        <v>378</v>
      </c>
    </row>
    <row r="293" spans="1:83" x14ac:dyDescent="0.25">
      <c r="A293" s="1" t="s">
        <v>12</v>
      </c>
      <c r="B293" s="1" t="s">
        <v>379</v>
      </c>
    </row>
    <row r="294" spans="1:83" x14ac:dyDescent="0.25">
      <c r="A294" s="1" t="s">
        <v>12</v>
      </c>
      <c r="B294" s="1" t="s">
        <v>380</v>
      </c>
    </row>
    <row r="295" spans="1:83" x14ac:dyDescent="0.25">
      <c r="A295" s="1">
        <v>35</v>
      </c>
      <c r="B295" s="1" t="s">
        <v>381</v>
      </c>
      <c r="C295" s="1">
        <v>9978.000012267381</v>
      </c>
      <c r="D295" s="1">
        <v>0</v>
      </c>
      <c r="E295">
        <f>(AN295-AO295*(1000-AP295)/(1000-AQ295))*BG295</f>
        <v>31.881655712348817</v>
      </c>
      <c r="F295">
        <f>IF(BR295&lt;&gt;0,1/(1/BR295-1/AJ295),0)</f>
        <v>0.2348838764116421</v>
      </c>
      <c r="G295">
        <f>((BU295-BH295/2)*AO295-E295)/(BU295+BH295/2)</f>
        <v>441.9357089851751</v>
      </c>
      <c r="H295" s="1">
        <v>35</v>
      </c>
      <c r="I295" s="1">
        <v>35</v>
      </c>
      <c r="J295" s="1">
        <v>0</v>
      </c>
      <c r="K295" s="1">
        <v>0</v>
      </c>
      <c r="L295" s="1">
        <v>238.562744140625</v>
      </c>
      <c r="M295" s="1">
        <v>564.27374267578125</v>
      </c>
      <c r="N295" s="1">
        <v>337.70166015625</v>
      </c>
      <c r="O295" t="e">
        <f>CA295/K295</f>
        <v>#DIV/0!</v>
      </c>
      <c r="P295">
        <f>CC295/M295</f>
        <v>0.5772216105442679</v>
      </c>
      <c r="Q295">
        <f>(M295-N295)/M295</f>
        <v>0.40152866487306033</v>
      </c>
      <c r="R295" s="1">
        <v>-1</v>
      </c>
      <c r="S295" s="1">
        <v>0.87</v>
      </c>
      <c r="T295" s="1">
        <v>0.92</v>
      </c>
      <c r="U295" s="1">
        <v>10.032164573669434</v>
      </c>
      <c r="V295">
        <f>(U295*T295+(100-U295)*S295)/100</f>
        <v>0.87501608228683481</v>
      </c>
      <c r="W295">
        <f>(E295-R295)/CB295</f>
        <v>2.50536874077994E-2</v>
      </c>
      <c r="X295">
        <f>(M295-N295)/(M295-L295)</f>
        <v>0.69562306320176581</v>
      </c>
      <c r="Y295">
        <f>(K295-M295)/(K295-L295)</f>
        <v>2.3653053820640166</v>
      </c>
      <c r="Z295">
        <f>(K295-M295)/M295</f>
        <v>-1</v>
      </c>
      <c r="AA295" s="1">
        <v>1499.9127197265625</v>
      </c>
      <c r="AB295" s="1">
        <v>0.5</v>
      </c>
      <c r="AC295">
        <f>Q295*AB295*V295*AA295</f>
        <v>263.49269674540773</v>
      </c>
      <c r="AD295">
        <f>BH295*1000</f>
        <v>4.3885289419814359</v>
      </c>
      <c r="AE295">
        <f>(BM295-BS295)</f>
        <v>1.2266598584407351</v>
      </c>
      <c r="AF295">
        <f>(AL295+BL295*D295)</f>
        <v>21.368341445922852</v>
      </c>
      <c r="AG295" s="1">
        <v>1.7000000476837158</v>
      </c>
      <c r="AH295">
        <f>(AG295*BA295+BB295)</f>
        <v>5.0514017889432807</v>
      </c>
      <c r="AI295" s="1">
        <v>1</v>
      </c>
      <c r="AJ295">
        <f>AH295*(AI295+1)*(AI295+1)/(AI295*AI295+1)</f>
        <v>10.102803577886561</v>
      </c>
      <c r="AK295" s="1">
        <v>20.982963562011719</v>
      </c>
      <c r="AL295" s="1">
        <v>21.368341445922852</v>
      </c>
      <c r="AM295" s="1">
        <v>19.939994812011719</v>
      </c>
      <c r="AN295" s="1">
        <v>700.29901123046875</v>
      </c>
      <c r="AO295" s="1">
        <v>680.54473876953125</v>
      </c>
      <c r="AP295" s="1">
        <v>17.628698348999023</v>
      </c>
      <c r="AQ295" s="1">
        <v>20.065090179443359</v>
      </c>
      <c r="AR295" s="1">
        <v>46.736225128173828</v>
      </c>
      <c r="AS295" s="1">
        <v>53.195449829101563</v>
      </c>
      <c r="AT295" s="1">
        <v>300.06683349609375</v>
      </c>
      <c r="AU295" s="1">
        <v>1499.9127197265625</v>
      </c>
      <c r="AV295" s="1">
        <v>5.0295010209083557E-2</v>
      </c>
      <c r="AW295" s="1">
        <v>66.101516723632813</v>
      </c>
      <c r="AX295" s="1">
        <v>-23.045473098754883</v>
      </c>
      <c r="AY295" s="1">
        <v>0.16045662760734558</v>
      </c>
      <c r="AZ295" s="1">
        <v>0.5</v>
      </c>
      <c r="BA295" s="1">
        <v>-1.355140209197998</v>
      </c>
      <c r="BB295" s="1">
        <v>7.355140209197998</v>
      </c>
      <c r="BC295" s="1">
        <v>1</v>
      </c>
      <c r="BD295" s="1">
        <v>0</v>
      </c>
      <c r="BE295" s="1">
        <v>0.15999999642372131</v>
      </c>
      <c r="BF295" s="1">
        <v>111115</v>
      </c>
      <c r="BG295">
        <f>AT295*0.000001/(AG295*0.0001)</f>
        <v>1.7650989710555645</v>
      </c>
      <c r="BH295">
        <f>(AQ295-AP295)/(1000-AQ295)*BG295</f>
        <v>4.3885289419814356E-3</v>
      </c>
      <c r="BI295">
        <f>(AL295+273.15)</f>
        <v>294.51834144592283</v>
      </c>
      <c r="BJ295">
        <f>(AK295+273.15)</f>
        <v>294.1329635620117</v>
      </c>
      <c r="BK295">
        <f>(AU295*BC295+AV295*BD295)*BE295</f>
        <v>239.98602979214411</v>
      </c>
      <c r="BL295">
        <f>((BK295+0.00000010773*(BJ295^4-BI295^4))-BH295*44100)/(AH295*51.4+0.00000043092*BI295^3)</f>
        <v>0.15598606521488881</v>
      </c>
      <c r="BM295">
        <f>0.61365*EXP(17.502*AF295/(240.97+AF295))</f>
        <v>2.5529927524984108</v>
      </c>
      <c r="BN295">
        <f>BM295*1000/AW295</f>
        <v>38.622302165506248</v>
      </c>
      <c r="BO295">
        <f>(BN295-AQ295)</f>
        <v>18.557211986062889</v>
      </c>
      <c r="BP295">
        <f>IF(D295,AL295,(AK295+AL295)/2)</f>
        <v>21.175652503967285</v>
      </c>
      <c r="BQ295">
        <f>0.61365*EXP(17.502*BP295/(240.97+BP295))</f>
        <v>2.523001878255172</v>
      </c>
      <c r="BR295">
        <f>IF(BO295&lt;&gt;0,(1000-(BN295+AQ295)/2)/BO295*BH295,0)</f>
        <v>0.22954705077805021</v>
      </c>
      <c r="BS295">
        <f>AQ295*AW295/1000</f>
        <v>1.3263328940576757</v>
      </c>
      <c r="BT295">
        <f>(BQ295-BS295)</f>
        <v>1.1966689841974962</v>
      </c>
      <c r="BU295">
        <f>1/(1.6/F295+1.37/AJ295)</f>
        <v>0.14393702832318567</v>
      </c>
      <c r="BV295">
        <f>G295*AW295*0.001</f>
        <v>29.212620658254078</v>
      </c>
      <c r="BW295">
        <f>G295/AO295</f>
        <v>0.64938524068854508</v>
      </c>
      <c r="BX295">
        <f>(1-BH295*AW295/BM295/F295)*100</f>
        <v>51.62426195675345</v>
      </c>
      <c r="BY295">
        <f>(AO295-E295/(AJ295/1.35))</f>
        <v>676.2845119047945</v>
      </c>
      <c r="BZ295">
        <f>E295*BX295/100/BY295</f>
        <v>2.4336901365279547E-2</v>
      </c>
      <c r="CA295">
        <f>(K295-J295)</f>
        <v>0</v>
      </c>
      <c r="CB295">
        <f>AU295*V295</f>
        <v>1312.4477517873281</v>
      </c>
      <c r="CC295">
        <f>(M295-L295)</f>
        <v>325.71099853515625</v>
      </c>
      <c r="CD295">
        <f>(M295-N295)/(M295-J295)</f>
        <v>0.40152866487306033</v>
      </c>
      <c r="CE295" t="e">
        <f>(K295-M295)/(K295-J295)</f>
        <v>#DIV/0!</v>
      </c>
    </row>
    <row r="296" spans="1:83" x14ac:dyDescent="0.25">
      <c r="A296" s="1" t="s">
        <v>12</v>
      </c>
      <c r="B296" s="1" t="s">
        <v>382</v>
      </c>
    </row>
    <row r="297" spans="1:83" x14ac:dyDescent="0.25">
      <c r="A297" s="1" t="s">
        <v>12</v>
      </c>
      <c r="B297" s="1" t="s">
        <v>383</v>
      </c>
    </row>
    <row r="298" spans="1:83" x14ac:dyDescent="0.25">
      <c r="A298" s="1" t="s">
        <v>12</v>
      </c>
      <c r="B298" s="1" t="s">
        <v>384</v>
      </c>
    </row>
    <row r="299" spans="1:83" x14ac:dyDescent="0.25">
      <c r="A299" s="1" t="s">
        <v>12</v>
      </c>
      <c r="B299" s="1" t="s">
        <v>385</v>
      </c>
    </row>
    <row r="300" spans="1:83" x14ac:dyDescent="0.25">
      <c r="A300" s="1" t="s">
        <v>12</v>
      </c>
      <c r="B300" s="1" t="s">
        <v>386</v>
      </c>
    </row>
    <row r="301" spans="1:83" x14ac:dyDescent="0.25">
      <c r="A301" s="1" t="s">
        <v>12</v>
      </c>
      <c r="B301" s="1" t="s">
        <v>387</v>
      </c>
    </row>
    <row r="302" spans="1:83" x14ac:dyDescent="0.25">
      <c r="A302" s="1" t="s">
        <v>12</v>
      </c>
      <c r="B302" s="1" t="s">
        <v>388</v>
      </c>
    </row>
    <row r="303" spans="1:83" x14ac:dyDescent="0.25">
      <c r="A303" s="1">
        <v>36</v>
      </c>
      <c r="B303" s="1" t="s">
        <v>389</v>
      </c>
      <c r="C303" s="1">
        <v>10188.000012060627</v>
      </c>
      <c r="D303" s="1">
        <v>0</v>
      </c>
      <c r="E303">
        <f>(AN303-AO303*(1000-AP303)/(1000-AQ303))*BG303</f>
        <v>33.041624430699002</v>
      </c>
      <c r="F303">
        <f>IF(BR303&lt;&gt;0,1/(1/BR303-1/AJ303),0)</f>
        <v>0.22704815643310014</v>
      </c>
      <c r="G303">
        <f>((BU303-BH303/2)*AO303-E303)/(BU303+BH303/2)</f>
        <v>522.28288935379419</v>
      </c>
      <c r="H303" s="1">
        <v>36</v>
      </c>
      <c r="I303" s="1">
        <v>36</v>
      </c>
      <c r="J303" s="1">
        <v>0</v>
      </c>
      <c r="K303" s="1">
        <v>0</v>
      </c>
      <c r="L303" s="1">
        <v>241.349365234375</v>
      </c>
      <c r="M303" s="1">
        <v>579.2703857421875</v>
      </c>
      <c r="N303" s="1">
        <v>341.7315673828125</v>
      </c>
      <c r="O303" t="e">
        <f>CA303/K303</f>
        <v>#DIV/0!</v>
      </c>
      <c r="P303">
        <f>CC303/M303</f>
        <v>0.58335628546736906</v>
      </c>
      <c r="Q303">
        <f>(M303-N303)/M303</f>
        <v>0.41006553106461585</v>
      </c>
      <c r="R303" s="1">
        <v>-1</v>
      </c>
      <c r="S303" s="1">
        <v>0.87</v>
      </c>
      <c r="T303" s="1">
        <v>0.92</v>
      </c>
      <c r="U303" s="1">
        <v>10.032164573669434</v>
      </c>
      <c r="V303">
        <f>(U303*T303+(100-U303)*S303)/100</f>
        <v>0.87501608228683481</v>
      </c>
      <c r="W303">
        <f>(E303-R303)/CB303</f>
        <v>2.5935595926336649E-2</v>
      </c>
      <c r="X303">
        <f>(M303-N303)/(M303-L303)</f>
        <v>0.70294182351370849</v>
      </c>
      <c r="Y303">
        <f>(K303-M303)/(K303-L303)</f>
        <v>2.4001322115749364</v>
      </c>
      <c r="Z303">
        <f>(K303-M303)/M303</f>
        <v>-1</v>
      </c>
      <c r="AA303" s="1">
        <v>1500.0233154296875</v>
      </c>
      <c r="AB303" s="1">
        <v>0.5</v>
      </c>
      <c r="AC303">
        <f>Q303*AB303*V303*AA303</f>
        <v>269.1146338053029</v>
      </c>
      <c r="AD303">
        <f>BH303*1000</f>
        <v>4.285418832131052</v>
      </c>
      <c r="AE303">
        <f>(BM303-BS303)</f>
        <v>1.2383649114111852</v>
      </c>
      <c r="AF303">
        <f>(AL303+BL303*D303)</f>
        <v>21.411544799804688</v>
      </c>
      <c r="AG303" s="1">
        <v>1.7000000476837158</v>
      </c>
      <c r="AH303">
        <f>(AG303*BA303+BB303)</f>
        <v>5.0514017889432807</v>
      </c>
      <c r="AI303" s="1">
        <v>1</v>
      </c>
      <c r="AJ303">
        <f>AH303*(AI303+1)*(AI303+1)/(AI303*AI303+1)</f>
        <v>10.102803577886561</v>
      </c>
      <c r="AK303" s="1">
        <v>20.971267700195313</v>
      </c>
      <c r="AL303" s="1">
        <v>21.411544799804688</v>
      </c>
      <c r="AM303" s="1">
        <v>19.926610946655273</v>
      </c>
      <c r="AN303" s="1">
        <v>800.25616455078125</v>
      </c>
      <c r="AO303" s="1">
        <v>779.64349365234375</v>
      </c>
      <c r="AP303" s="1">
        <v>17.608753204345703</v>
      </c>
      <c r="AQ303" s="1">
        <v>19.988132476806641</v>
      </c>
      <c r="AR303" s="1">
        <v>46.722190856933594</v>
      </c>
      <c r="AS303" s="1">
        <v>53.035518646240234</v>
      </c>
      <c r="AT303" s="1">
        <v>300.06121826171875</v>
      </c>
      <c r="AU303" s="1">
        <v>1500.0233154296875</v>
      </c>
      <c r="AV303" s="1">
        <v>2.4562088772654533E-2</v>
      </c>
      <c r="AW303" s="1">
        <v>66.108970642089844</v>
      </c>
      <c r="AX303" s="1">
        <v>-26.124433517456055</v>
      </c>
      <c r="AY303" s="1">
        <v>0.16117045283317566</v>
      </c>
      <c r="AZ303" s="1">
        <v>0.5</v>
      </c>
      <c r="BA303" s="1">
        <v>-1.355140209197998</v>
      </c>
      <c r="BB303" s="1">
        <v>7.355140209197998</v>
      </c>
      <c r="BC303" s="1">
        <v>1</v>
      </c>
      <c r="BD303" s="1">
        <v>0</v>
      </c>
      <c r="BE303" s="1">
        <v>0.15999999642372131</v>
      </c>
      <c r="BF303" s="1">
        <v>111115</v>
      </c>
      <c r="BG303">
        <f>AT303*0.000001/(AG303*0.0001)</f>
        <v>1.7650659402660496</v>
      </c>
      <c r="BH303">
        <f>(AQ303-AP303)/(1000-AQ303)*BG303</f>
        <v>4.2854188321310516E-3</v>
      </c>
      <c r="BI303">
        <f>(AL303+273.15)</f>
        <v>294.56154479980466</v>
      </c>
      <c r="BJ303">
        <f>(AK303+273.15)</f>
        <v>294.12126770019529</v>
      </c>
      <c r="BK303">
        <f>(AU303*BC303+AV303*BD303)*BE303</f>
        <v>240.00372510424859</v>
      </c>
      <c r="BL303">
        <f>((BK303+0.00000010773*(BJ303^4-BI303^4))-BH303*44100)/(AH303*51.4+0.00000043092*BI303^3)</f>
        <v>0.17061771624901562</v>
      </c>
      <c r="BM303">
        <f>0.61365*EXP(17.502*AF303/(240.97+AF303))</f>
        <v>2.559759774510598</v>
      </c>
      <c r="BN303">
        <f>BM303*1000/AW303</f>
        <v>38.720309054106892</v>
      </c>
      <c r="BO303">
        <f>(BN303-AQ303)</f>
        <v>18.732176577300251</v>
      </c>
      <c r="BP303">
        <f>IF(D303,AL303,(AK303+AL303)/2)</f>
        <v>21.19140625</v>
      </c>
      <c r="BQ303">
        <f>0.61365*EXP(17.502*BP303/(240.97+BP303))</f>
        <v>2.5254422197330908</v>
      </c>
      <c r="BR303">
        <f>IF(BO303&lt;&gt;0,(1000-(BN303+AQ303)/2)/BO303*BH303,0)</f>
        <v>0.22205768157774494</v>
      </c>
      <c r="BS303">
        <f>AQ303*AW303/1000</f>
        <v>1.3213948630994128</v>
      </c>
      <c r="BT303">
        <f>(BQ303-BS303)</f>
        <v>1.204047356633678</v>
      </c>
      <c r="BU303">
        <f>1/(1.6/F303+1.37/AJ303)</f>
        <v>0.13922594892971479</v>
      </c>
      <c r="BV303">
        <f>G303*AW303*0.001</f>
        <v>34.527584199155839</v>
      </c>
      <c r="BW303">
        <f>G303/AO303</f>
        <v>0.66989963182670897</v>
      </c>
      <c r="BX303">
        <f>(1-BH303*AW303/BM303/F303)*100</f>
        <v>51.254281203620522</v>
      </c>
      <c r="BY303">
        <f>(AO303-E303/(AJ303/1.35))</f>
        <v>775.22826448971011</v>
      </c>
      <c r="BZ303">
        <f>E303*BX303/100/BY303</f>
        <v>2.1845497482089589E-2</v>
      </c>
      <c r="CA303">
        <f>(K303-J303)</f>
        <v>0</v>
      </c>
      <c r="CB303">
        <f>AU303*V303</f>
        <v>1312.5445248061942</v>
      </c>
      <c r="CC303">
        <f>(M303-L303)</f>
        <v>337.9210205078125</v>
      </c>
      <c r="CD303">
        <f>(M303-N303)/(M303-J303)</f>
        <v>0.41006553106461585</v>
      </c>
      <c r="CE303" t="e">
        <f>(K303-M303)/(K303-J303)</f>
        <v>#DIV/0!</v>
      </c>
    </row>
    <row r="304" spans="1:83" x14ac:dyDescent="0.25">
      <c r="A304" s="1" t="s">
        <v>12</v>
      </c>
      <c r="B304" s="1" t="s">
        <v>390</v>
      </c>
    </row>
    <row r="305" spans="1:83" x14ac:dyDescent="0.25">
      <c r="A305" s="1" t="s">
        <v>12</v>
      </c>
      <c r="B305" s="1" t="s">
        <v>391</v>
      </c>
    </row>
    <row r="306" spans="1:83" x14ac:dyDescent="0.25">
      <c r="A306" s="1" t="s">
        <v>12</v>
      </c>
      <c r="B306" s="1" t="s">
        <v>392</v>
      </c>
    </row>
    <row r="307" spans="1:83" x14ac:dyDescent="0.25">
      <c r="A307" s="1" t="s">
        <v>12</v>
      </c>
      <c r="B307" s="1" t="s">
        <v>393</v>
      </c>
    </row>
    <row r="308" spans="1:83" x14ac:dyDescent="0.25">
      <c r="A308" s="1" t="s">
        <v>12</v>
      </c>
      <c r="B308" s="1" t="s">
        <v>394</v>
      </c>
    </row>
    <row r="309" spans="1:83" x14ac:dyDescent="0.25">
      <c r="A309" s="1" t="s">
        <v>12</v>
      </c>
      <c r="B309" s="1" t="s">
        <v>395</v>
      </c>
    </row>
    <row r="310" spans="1:83" x14ac:dyDescent="0.25">
      <c r="A310" s="1" t="s">
        <v>12</v>
      </c>
      <c r="B310" s="1" t="s">
        <v>396</v>
      </c>
    </row>
    <row r="311" spans="1:83" x14ac:dyDescent="0.25">
      <c r="A311" s="1">
        <v>37</v>
      </c>
      <c r="B311" s="1" t="s">
        <v>397</v>
      </c>
      <c r="C311" s="1">
        <v>10450.000012680888</v>
      </c>
      <c r="D311" s="1">
        <v>0</v>
      </c>
      <c r="E311">
        <f>(AN311-AO311*(1000-AP311)/(1000-AQ311))*BG311</f>
        <v>33.735003279669172</v>
      </c>
      <c r="F311">
        <f>IF(BR311&lt;&gt;0,1/(1/BR311-1/AJ311),0)</f>
        <v>0.21497023170070034</v>
      </c>
      <c r="G311">
        <f>((BU311-BH311/2)*AO311-E311)/(BU311+BH311/2)</f>
        <v>599.16436243536134</v>
      </c>
      <c r="H311" s="1">
        <v>37</v>
      </c>
      <c r="I311" s="1">
        <v>37</v>
      </c>
      <c r="J311" s="1">
        <v>0</v>
      </c>
      <c r="K311" s="1">
        <v>0</v>
      </c>
      <c r="L311" s="1">
        <v>242.072265625</v>
      </c>
      <c r="M311" s="1">
        <v>584.76068115234375</v>
      </c>
      <c r="N311" s="1">
        <v>343.25579833984375</v>
      </c>
      <c r="O311" t="e">
        <f>CA311/K311</f>
        <v>#DIV/0!</v>
      </c>
      <c r="P311">
        <f>CC311/M311</f>
        <v>0.58603190428609797</v>
      </c>
      <c r="Q311">
        <f>(M311-N311)/M311</f>
        <v>0.41299781362964511</v>
      </c>
      <c r="R311" s="1">
        <v>-1</v>
      </c>
      <c r="S311" s="1">
        <v>0.87</v>
      </c>
      <c r="T311" s="1">
        <v>0.92</v>
      </c>
      <c r="U311" s="1">
        <v>10.032164573669434</v>
      </c>
      <c r="V311">
        <f>(U311*T311+(100-U311)*S311)/100</f>
        <v>0.87501608228683481</v>
      </c>
      <c r="W311">
        <f>(E311-R311)/CB311</f>
        <v>2.6453884169038579E-2</v>
      </c>
      <c r="X311">
        <f>(M311-N311)/(M311-L311)</f>
        <v>0.70473605721647126</v>
      </c>
      <c r="Y311">
        <f>(K311-M311)/(K311-L311)</f>
        <v>2.4156450952469322</v>
      </c>
      <c r="Z311">
        <f>(K311-M311)/M311</f>
        <v>-1</v>
      </c>
      <c r="AA311" s="1">
        <v>1500.58935546875</v>
      </c>
      <c r="AB311" s="1">
        <v>0.5</v>
      </c>
      <c r="AC311">
        <f>Q311*AB311*V311*AA311</f>
        <v>271.14128721618431</v>
      </c>
      <c r="AD311">
        <f>BH311*1000</f>
        <v>4.160859807885962</v>
      </c>
      <c r="AE311">
        <f>(BM311-BS311)</f>
        <v>1.2687860212904978</v>
      </c>
      <c r="AF311">
        <f>(AL311+BL311*D311)</f>
        <v>21.415243148803711</v>
      </c>
      <c r="AG311" s="1">
        <v>1.7000000476837158</v>
      </c>
      <c r="AH311">
        <f>(AG311*BA311+BB311)</f>
        <v>5.0514017889432807</v>
      </c>
      <c r="AI311" s="1">
        <v>1</v>
      </c>
      <c r="AJ311">
        <f>AH311*(AI311+1)*(AI311+1)/(AI311*AI311+1)</f>
        <v>10.102803577886561</v>
      </c>
      <c r="AK311" s="1">
        <v>20.910312652587891</v>
      </c>
      <c r="AL311" s="1">
        <v>21.415243148803711</v>
      </c>
      <c r="AM311" s="1">
        <v>19.924039840698242</v>
      </c>
      <c r="AN311" s="1">
        <v>899.30084228515625</v>
      </c>
      <c r="AO311" s="1">
        <v>878.1165771484375</v>
      </c>
      <c r="AP311" s="1">
        <v>17.224428176879883</v>
      </c>
      <c r="AQ311" s="1">
        <v>19.535894393920898</v>
      </c>
      <c r="AR311" s="1">
        <v>45.876022338867188</v>
      </c>
      <c r="AS311" s="1">
        <v>52.032444000244141</v>
      </c>
      <c r="AT311" s="1">
        <v>300.03793334960938</v>
      </c>
      <c r="AU311" s="1">
        <v>1500.58935546875</v>
      </c>
      <c r="AV311" s="1">
        <v>2.4561995640397072E-2</v>
      </c>
      <c r="AW311" s="1">
        <v>66.111831665039063</v>
      </c>
      <c r="AX311" s="1">
        <v>-29.998767852783203</v>
      </c>
      <c r="AY311" s="1">
        <v>0.14905525743961334</v>
      </c>
      <c r="AZ311" s="1">
        <v>0.5</v>
      </c>
      <c r="BA311" s="1">
        <v>-1.355140209197998</v>
      </c>
      <c r="BB311" s="1">
        <v>7.355140209197998</v>
      </c>
      <c r="BC311" s="1">
        <v>1</v>
      </c>
      <c r="BD311" s="1">
        <v>0</v>
      </c>
      <c r="BE311" s="1">
        <v>0.15999999642372131</v>
      </c>
      <c r="BF311" s="1">
        <v>111115</v>
      </c>
      <c r="BG311">
        <f>AT311*0.000001/(AG311*0.0001)</f>
        <v>1.7649289701986601</v>
      </c>
      <c r="BH311">
        <f>(AQ311-AP311)/(1000-AQ311)*BG311</f>
        <v>4.1608598078859624E-3</v>
      </c>
      <c r="BI311">
        <f>(AL311+273.15)</f>
        <v>294.56524314880369</v>
      </c>
      <c r="BJ311">
        <f>(AK311+273.15)</f>
        <v>294.06031265258787</v>
      </c>
      <c r="BK311">
        <f>(AU311*BC311+AV311*BD311)*BE311</f>
        <v>240.09429150847427</v>
      </c>
      <c r="BL311">
        <f>((BK311+0.00000010773*(BJ311^4-BI311^4))-BH311*44100)/(AH311*51.4+0.00000043092*BI311^3)</f>
        <v>0.1886284121799956</v>
      </c>
      <c r="BM311">
        <f>0.61365*EXP(17.502*AF311/(240.97+AF311))</f>
        <v>2.5603397828873766</v>
      </c>
      <c r="BN311">
        <f>BM311*1000/AW311</f>
        <v>38.727406553482666</v>
      </c>
      <c r="BO311">
        <f>(BN311-AQ311)</f>
        <v>19.191512159561768</v>
      </c>
      <c r="BP311">
        <f>IF(D311,AL311,(AK311+AL311)/2)</f>
        <v>21.162777900695801</v>
      </c>
      <c r="BQ311">
        <f>0.61365*EXP(17.502*BP311/(240.97+BP311))</f>
        <v>2.5210090653601922</v>
      </c>
      <c r="BR311">
        <f>IF(BO311&lt;&gt;0,(1000-(BN311+AQ311)/2)/BO311*BH311,0)</f>
        <v>0.21049133912461843</v>
      </c>
      <c r="BS311">
        <f>AQ311*AW311/1000</f>
        <v>1.2915537615968788</v>
      </c>
      <c r="BT311">
        <f>(BQ311-BS311)</f>
        <v>1.2294553037633134</v>
      </c>
      <c r="BU311">
        <f>1/(1.6/F311+1.37/AJ311)</f>
        <v>0.13195228709965445</v>
      </c>
      <c r="BV311">
        <f>G311*AW311*0.001</f>
        <v>39.611853469017063</v>
      </c>
      <c r="BW311">
        <f>G311/AO311</f>
        <v>0.68232895042371822</v>
      </c>
      <c r="BX311">
        <f>(1-BH311*AW311/BM311/F311)*100</f>
        <v>50.021140197661026</v>
      </c>
      <c r="BY311">
        <f>(AO311-E311/(AJ311/1.35))</f>
        <v>873.60869435368159</v>
      </c>
      <c r="BZ311">
        <f>E311*BX311/100/BY311</f>
        <v>1.931600886675373E-2</v>
      </c>
      <c r="CA311">
        <f>(K311-J311)</f>
        <v>0</v>
      </c>
      <c r="CB311">
        <f>AU311*V311</f>
        <v>1313.0398189435921</v>
      </c>
      <c r="CC311">
        <f>(M311-L311)</f>
        <v>342.68841552734375</v>
      </c>
      <c r="CD311">
        <f>(M311-N311)/(M311-J311)</f>
        <v>0.41299781362964511</v>
      </c>
      <c r="CE311" t="e">
        <f>(K311-M311)/(K311-J311)</f>
        <v>#DIV/0!</v>
      </c>
    </row>
    <row r="312" spans="1:83" x14ac:dyDescent="0.25">
      <c r="A312" s="1" t="s">
        <v>12</v>
      </c>
      <c r="B312" s="1" t="s">
        <v>398</v>
      </c>
    </row>
    <row r="313" spans="1:83" x14ac:dyDescent="0.25">
      <c r="A313" s="1" t="s">
        <v>12</v>
      </c>
      <c r="B313" s="1" t="s">
        <v>399</v>
      </c>
    </row>
    <row r="314" spans="1:83" x14ac:dyDescent="0.25">
      <c r="A314" s="1" t="s">
        <v>12</v>
      </c>
      <c r="B314" s="1" t="s">
        <v>400</v>
      </c>
    </row>
    <row r="315" spans="1:83" x14ac:dyDescent="0.25">
      <c r="A315" s="1" t="s">
        <v>12</v>
      </c>
      <c r="B315" s="1" t="s">
        <v>401</v>
      </c>
    </row>
    <row r="316" spans="1:83" x14ac:dyDescent="0.25">
      <c r="A316" s="1" t="s">
        <v>12</v>
      </c>
      <c r="B316" s="1" t="s">
        <v>402</v>
      </c>
    </row>
    <row r="317" spans="1:83" x14ac:dyDescent="0.25">
      <c r="A317" s="1" t="s">
        <v>12</v>
      </c>
      <c r="B317" s="1" t="s">
        <v>403</v>
      </c>
    </row>
    <row r="318" spans="1:83" x14ac:dyDescent="0.25">
      <c r="A318" s="1" t="s">
        <v>12</v>
      </c>
      <c r="B318" s="1" t="s">
        <v>404</v>
      </c>
    </row>
    <row r="319" spans="1:83" x14ac:dyDescent="0.25">
      <c r="A319" s="1">
        <v>38</v>
      </c>
      <c r="B319" s="1" t="s">
        <v>405</v>
      </c>
      <c r="C319" s="1">
        <v>10676.500012577511</v>
      </c>
      <c r="D319" s="1">
        <v>0</v>
      </c>
      <c r="E319">
        <f>(AN319-AO319*(1000-AP319)/(1000-AQ319))*BG319</f>
        <v>35.309082981332267</v>
      </c>
      <c r="F319">
        <f>IF(BR319&lt;&gt;0,1/(1/BR319-1/AJ319),0)</f>
        <v>0.19728532801042478</v>
      </c>
      <c r="G319">
        <f>((BU319-BH319/2)*AO319-E319)/(BU319+BH319/2)</f>
        <v>659.40876899278271</v>
      </c>
      <c r="H319" s="1">
        <v>38</v>
      </c>
      <c r="I319" s="1">
        <v>38</v>
      </c>
      <c r="J319" s="1">
        <v>0</v>
      </c>
      <c r="K319" s="1">
        <v>0</v>
      </c>
      <c r="L319" s="1">
        <v>242.850830078125</v>
      </c>
      <c r="M319" s="1">
        <v>590.54425048828125</v>
      </c>
      <c r="N319" s="1">
        <v>343.1680908203125</v>
      </c>
      <c r="O319" t="e">
        <f>CA319/K319</f>
        <v>#DIV/0!</v>
      </c>
      <c r="P319">
        <f>CC319/M319</f>
        <v>0.5887677682454312</v>
      </c>
      <c r="Q319">
        <f>(M319-N319)/M319</f>
        <v>0.41889521312489297</v>
      </c>
      <c r="R319" s="1">
        <v>-1</v>
      </c>
      <c r="S319" s="1">
        <v>0.87</v>
      </c>
      <c r="T319" s="1">
        <v>0.92</v>
      </c>
      <c r="U319" s="1">
        <v>10.032164573669434</v>
      </c>
      <c r="V319">
        <f>(U319*T319+(100-U319)*S319)/100</f>
        <v>0.87501608228683481</v>
      </c>
      <c r="W319">
        <f>(E319-R319)/CB319</f>
        <v>2.7667130246710428E-2</v>
      </c>
      <c r="X319">
        <f>(M319-N319)/(M319-L319)</f>
        <v>0.71147782830101203</v>
      </c>
      <c r="Y319">
        <f>(K319-M319)/(K319-L319)</f>
        <v>2.4317160056578908</v>
      </c>
      <c r="Z319">
        <f>(K319-M319)/M319</f>
        <v>-1</v>
      </c>
      <c r="AA319" s="1">
        <v>1499.80615234375</v>
      </c>
      <c r="AB319" s="1">
        <v>0.5</v>
      </c>
      <c r="AC319">
        <f>Q319*AB319*V319*AA319</f>
        <v>274.86950974329926</v>
      </c>
      <c r="AD319">
        <f>BH319*1000</f>
        <v>3.9624021230753992</v>
      </c>
      <c r="AE319">
        <f>(BM319-BS319)</f>
        <v>1.3139549860044042</v>
      </c>
      <c r="AF319">
        <f>(AL319+BL319*D319)</f>
        <v>21.659030914306641</v>
      </c>
      <c r="AG319" s="1">
        <v>1.7000000476837158</v>
      </c>
      <c r="AH319">
        <f>(AG319*BA319+BB319)</f>
        <v>5.0514017889432807</v>
      </c>
      <c r="AI319" s="1">
        <v>1</v>
      </c>
      <c r="AJ319">
        <f>AH319*(AI319+1)*(AI319+1)/(AI319*AI319+1)</f>
        <v>10.102803577886561</v>
      </c>
      <c r="AK319" s="1">
        <v>20.942941665649414</v>
      </c>
      <c r="AL319" s="1">
        <v>21.659030914306641</v>
      </c>
      <c r="AM319" s="1">
        <v>19.931097030639648</v>
      </c>
      <c r="AN319" s="1">
        <v>999.4937744140625</v>
      </c>
      <c r="AO319" s="1">
        <v>977.294189453125</v>
      </c>
      <c r="AP319" s="1">
        <v>17.23405647277832</v>
      </c>
      <c r="AQ319" s="1">
        <v>19.435453414916992</v>
      </c>
      <c r="AR319" s="1">
        <v>45.808204650878906</v>
      </c>
      <c r="AS319" s="1">
        <v>51.659526824951172</v>
      </c>
      <c r="AT319" s="1">
        <v>300.04425048828125</v>
      </c>
      <c r="AU319" s="1">
        <v>1499.80615234375</v>
      </c>
      <c r="AV319" s="1">
        <v>0.16842971742153168</v>
      </c>
      <c r="AW319" s="1">
        <v>66.109725952148438</v>
      </c>
      <c r="AX319" s="1">
        <v>-33.545238494873047</v>
      </c>
      <c r="AY319" s="1">
        <v>0.13757883012294769</v>
      </c>
      <c r="AZ319" s="1">
        <v>0.75</v>
      </c>
      <c r="BA319" s="1">
        <v>-1.355140209197998</v>
      </c>
      <c r="BB319" s="1">
        <v>7.355140209197998</v>
      </c>
      <c r="BC319" s="1">
        <v>1</v>
      </c>
      <c r="BD319" s="1">
        <v>0</v>
      </c>
      <c r="BE319" s="1">
        <v>0.15999999642372131</v>
      </c>
      <c r="BF319" s="1">
        <v>111115</v>
      </c>
      <c r="BG319">
        <f>AT319*0.000001/(AG319*0.0001)</f>
        <v>1.764966129836864</v>
      </c>
      <c r="BH319">
        <f>(AQ319-AP319)/(1000-AQ319)*BG319</f>
        <v>3.9624021230753991E-3</v>
      </c>
      <c r="BI319">
        <f>(AL319+273.15)</f>
        <v>294.80903091430662</v>
      </c>
      <c r="BJ319">
        <f>(AK319+273.15)</f>
        <v>294.09294166564939</v>
      </c>
      <c r="BK319">
        <f>(AU319*BC319+AV319*BD319)*BE319</f>
        <v>239.96897901127522</v>
      </c>
      <c r="BL319">
        <f>((BK319+0.00000010773*(BJ319^4-BI319^4))-BH319*44100)/(AH319*51.4+0.00000043092*BI319^3)</f>
        <v>0.21186850998708587</v>
      </c>
      <c r="BM319">
        <f>0.61365*EXP(17.502*AF319/(240.97+AF319))</f>
        <v>2.5988274850203141</v>
      </c>
      <c r="BN319">
        <f>BM319*1000/AW319</f>
        <v>39.31081921140315</v>
      </c>
      <c r="BO319">
        <f>(BN319-AQ319)</f>
        <v>19.875365796486157</v>
      </c>
      <c r="BP319">
        <f>IF(D319,AL319,(AK319+AL319)/2)</f>
        <v>21.300986289978027</v>
      </c>
      <c r="BQ319">
        <f>0.61365*EXP(17.502*BP319/(240.97+BP319))</f>
        <v>2.5424740336374505</v>
      </c>
      <c r="BR319">
        <f>IF(BO319&lt;&gt;0,(1000-(BN319+AQ319)/2)/BO319*BH319,0)</f>
        <v>0.19350657415657235</v>
      </c>
      <c r="BS319">
        <f>AQ319*AW319/1000</f>
        <v>1.2848724990159099</v>
      </c>
      <c r="BT319">
        <f>(BQ319-BS319)</f>
        <v>1.2576015346215406</v>
      </c>
      <c r="BU319">
        <f>1/(1.6/F319+1.37/AJ319)</f>
        <v>0.12127552299881804</v>
      </c>
      <c r="BV319">
        <f>G319*AW319*0.001</f>
        <v>43.593333008556421</v>
      </c>
      <c r="BW319">
        <f>G319/AO319</f>
        <v>0.67472903871635126</v>
      </c>
      <c r="BX319">
        <f>(1-BH319*AW319/BM319/F319)*100</f>
        <v>48.908145688852201</v>
      </c>
      <c r="BY319">
        <f>(AO319-E319/(AJ319/1.35))</f>
        <v>972.57596825271139</v>
      </c>
      <c r="BZ319">
        <f>E319*BX319/100/BY319</f>
        <v>1.7755957693394879E-2</v>
      </c>
      <c r="CA319">
        <f>(K319-J319)</f>
        <v>0</v>
      </c>
      <c r="CB319">
        <f>AU319*V319</f>
        <v>1312.3545036135199</v>
      </c>
      <c r="CC319">
        <f>(M319-L319)</f>
        <v>347.69342041015625</v>
      </c>
      <c r="CD319">
        <f>(M319-N319)/(M319-J319)</f>
        <v>0.41889521312489297</v>
      </c>
      <c r="CE319" t="e">
        <f>(K319-M319)/(K319-J319)</f>
        <v>#DIV/0!</v>
      </c>
    </row>
    <row r="320" spans="1:83" x14ac:dyDescent="0.25">
      <c r="A320" s="1" t="s">
        <v>12</v>
      </c>
      <c r="B320" s="1" t="s">
        <v>406</v>
      </c>
    </row>
    <row r="321" spans="1:83" x14ac:dyDescent="0.25">
      <c r="A321" s="1" t="s">
        <v>12</v>
      </c>
      <c r="B321" s="1" t="s">
        <v>407</v>
      </c>
    </row>
    <row r="322" spans="1:83" x14ac:dyDescent="0.25">
      <c r="A322" s="1" t="s">
        <v>12</v>
      </c>
      <c r="B322" s="1" t="s">
        <v>408</v>
      </c>
    </row>
    <row r="323" spans="1:83" x14ac:dyDescent="0.25">
      <c r="A323" s="1" t="s">
        <v>12</v>
      </c>
      <c r="B323" s="1" t="s">
        <v>409</v>
      </c>
    </row>
    <row r="324" spans="1:83" x14ac:dyDescent="0.25">
      <c r="A324" s="1" t="s">
        <v>12</v>
      </c>
      <c r="B324" s="1" t="s">
        <v>410</v>
      </c>
    </row>
    <row r="325" spans="1:83" x14ac:dyDescent="0.25">
      <c r="A325" s="1" t="s">
        <v>12</v>
      </c>
      <c r="B325" s="1" t="s">
        <v>411</v>
      </c>
    </row>
    <row r="326" spans="1:83" x14ac:dyDescent="0.25">
      <c r="A326" s="1" t="s">
        <v>12</v>
      </c>
      <c r="B326" s="1" t="s">
        <v>412</v>
      </c>
    </row>
    <row r="327" spans="1:83" x14ac:dyDescent="0.25">
      <c r="A327" s="1">
        <v>39</v>
      </c>
      <c r="B327" s="1" t="s">
        <v>413</v>
      </c>
      <c r="C327" s="1">
        <v>10908.5000109924</v>
      </c>
      <c r="D327" s="1">
        <v>0</v>
      </c>
      <c r="E327">
        <f>(AN327-AO327*(1000-AP327)/(1000-AQ327))*BG327</f>
        <v>37.25424041934717</v>
      </c>
      <c r="F327">
        <f>IF(BR327&lt;&gt;0,1/(1/BR327-1/AJ327),0)</f>
        <v>0.18411152045249507</v>
      </c>
      <c r="G327">
        <f>((BU327-BH327/2)*AO327-E327)/(BU327+BH327/2)</f>
        <v>814.18415474376877</v>
      </c>
      <c r="H327" s="1">
        <v>39</v>
      </c>
      <c r="I327" s="1">
        <v>39</v>
      </c>
      <c r="J327" s="1">
        <v>0</v>
      </c>
      <c r="K327" s="1">
        <v>0</v>
      </c>
      <c r="L327" s="1">
        <v>245.137939453125</v>
      </c>
      <c r="M327" s="1">
        <v>590.11175537109375</v>
      </c>
      <c r="N327" s="1">
        <v>343.29684448242188</v>
      </c>
      <c r="O327" t="e">
        <f>CA327/K327</f>
        <v>#DIV/0!</v>
      </c>
      <c r="P327">
        <f>CC327/M327</f>
        <v>0.58459065215711692</v>
      </c>
      <c r="Q327">
        <f>(M327-N327)/M327</f>
        <v>0.41825113403047104</v>
      </c>
      <c r="R327" s="1">
        <v>-1</v>
      </c>
      <c r="S327" s="1">
        <v>0.87</v>
      </c>
      <c r="T327" s="1">
        <v>0.92</v>
      </c>
      <c r="U327" s="1">
        <v>10.032164573669434</v>
      </c>
      <c r="V327">
        <f>(U327*T327+(100-U327)*S327)/100</f>
        <v>0.87501608228683481</v>
      </c>
      <c r="W327">
        <f>(E327-R327)/CB327</f>
        <v>2.9140591140645485E-2</v>
      </c>
      <c r="X327">
        <f>(M327-N327)/(M327-L327)</f>
        <v>0.71545983926896628</v>
      </c>
      <c r="Y327">
        <f>(K327-M327)/(K327-L327)</f>
        <v>2.4072640762485249</v>
      </c>
      <c r="Z327">
        <f>(K327-M327)/M327</f>
        <v>-1</v>
      </c>
      <c r="AA327" s="1">
        <v>1500.25537109375</v>
      </c>
      <c r="AB327" s="1">
        <v>0.5</v>
      </c>
      <c r="AC327">
        <f>Q327*AB327*V327*AA327</f>
        <v>274.52908143907729</v>
      </c>
      <c r="AD327">
        <f>BH327*1000</f>
        <v>3.8108899998474608</v>
      </c>
      <c r="AE327">
        <f>(BM327-BS327)</f>
        <v>1.3519889154525473</v>
      </c>
      <c r="AF327">
        <f>(AL327+BL327*D327)</f>
        <v>21.866453170776367</v>
      </c>
      <c r="AG327" s="1">
        <v>1.7000000476837158</v>
      </c>
      <c r="AH327">
        <f>(AG327*BA327+BB327)</f>
        <v>5.0514017889432807</v>
      </c>
      <c r="AI327" s="1">
        <v>1</v>
      </c>
      <c r="AJ327">
        <f>AH327*(AI327+1)*(AI327+1)/(AI327*AI327+1)</f>
        <v>10.102803577886561</v>
      </c>
      <c r="AK327" s="1">
        <v>20.963733673095703</v>
      </c>
      <c r="AL327" s="1">
        <v>21.866453170776367</v>
      </c>
      <c r="AM327" s="1">
        <v>19.928388595581055</v>
      </c>
      <c r="AN327" s="1">
        <v>1200.113037109375</v>
      </c>
      <c r="AO327" s="1">
        <v>1176.4674072265625</v>
      </c>
      <c r="AP327" s="1">
        <v>17.245939254760742</v>
      </c>
      <c r="AQ327" s="1">
        <v>19.363119125366211</v>
      </c>
      <c r="AR327" s="1">
        <v>45.777393341064453</v>
      </c>
      <c r="AS327" s="1">
        <v>51.397209167480469</v>
      </c>
      <c r="AT327" s="1">
        <v>300.07223510742188</v>
      </c>
      <c r="AU327" s="1">
        <v>1500.25537109375</v>
      </c>
      <c r="AV327" s="1">
        <v>1.0526294820010662E-2</v>
      </c>
      <c r="AW327" s="1">
        <v>66.104171752929688</v>
      </c>
      <c r="AX327" s="1">
        <v>-40.689292907714844</v>
      </c>
      <c r="AY327" s="1">
        <v>0.13085199892520905</v>
      </c>
      <c r="AZ327" s="1">
        <v>0.75</v>
      </c>
      <c r="BA327" s="1">
        <v>-1.355140209197998</v>
      </c>
      <c r="BB327" s="1">
        <v>7.355140209197998</v>
      </c>
      <c r="BC327" s="1">
        <v>1</v>
      </c>
      <c r="BD327" s="1">
        <v>0</v>
      </c>
      <c r="BE327" s="1">
        <v>0.15999999642372131</v>
      </c>
      <c r="BF327" s="1">
        <v>111115</v>
      </c>
      <c r="BG327">
        <f>AT327*0.000001/(AG327*0.0001)</f>
        <v>1.7651307452389562</v>
      </c>
      <c r="BH327">
        <f>(AQ327-AP327)/(1000-AQ327)*BG327</f>
        <v>3.8108899998474609E-3</v>
      </c>
      <c r="BI327">
        <f>(AL327+273.15)</f>
        <v>295.01645317077634</v>
      </c>
      <c r="BJ327">
        <f>(AK327+273.15)</f>
        <v>294.11373367309568</v>
      </c>
      <c r="BK327">
        <f>(AU327*BC327+AV327*BD327)*BE327</f>
        <v>240.04085400966869</v>
      </c>
      <c r="BL327">
        <f>((BK327+0.00000010773*(BJ327^4-BI327^4))-BH327*44100)/(AH327*51.4+0.00000043092*BI327^3)</f>
        <v>0.22917108084265397</v>
      </c>
      <c r="BM327">
        <f>0.61365*EXP(17.502*AF327/(240.97+AF327))</f>
        <v>2.6319718677881929</v>
      </c>
      <c r="BN327">
        <f>BM327*1000/AW327</f>
        <v>39.815518415772992</v>
      </c>
      <c r="BO327">
        <f>(BN327-AQ327)</f>
        <v>20.452399290406781</v>
      </c>
      <c r="BP327">
        <f>IF(D327,AL327,(AK327+AL327)/2)</f>
        <v>21.415093421936035</v>
      </c>
      <c r="BQ327">
        <f>0.61365*EXP(17.502*BP327/(240.97+BP327))</f>
        <v>2.5603162991375883</v>
      </c>
      <c r="BR327">
        <f>IF(BO327&lt;&gt;0,(1000-(BN327+AQ327)/2)/BO327*BH327,0)</f>
        <v>0.18081635842974225</v>
      </c>
      <c r="BS327">
        <f>AQ327*AW327/1000</f>
        <v>1.2799829523356456</v>
      </c>
      <c r="BT327">
        <f>(BQ327-BS327)</f>
        <v>1.2803333468019427</v>
      </c>
      <c r="BU327">
        <f>1/(1.6/F327+1.37/AJ327)</f>
        <v>0.11330172510981146</v>
      </c>
      <c r="BV327">
        <f>G327*AW327*0.001</f>
        <v>53.820969203695974</v>
      </c>
      <c r="BW327">
        <f>G327/AO327</f>
        <v>0.69205840275945207</v>
      </c>
      <c r="BX327">
        <f>(1-BH327*AW327/BM327/F327)*100</f>
        <v>48.013201418154495</v>
      </c>
      <c r="BY327">
        <f>(AO327-E327/(AJ327/1.35))</f>
        <v>1171.4892618851839</v>
      </c>
      <c r="BZ327">
        <f>E327*BX327/100/BY327</f>
        <v>1.5268559492009887E-2</v>
      </c>
      <c r="CA327">
        <f>(K327-J327)</f>
        <v>0</v>
      </c>
      <c r="CB327">
        <f>AU327*V327</f>
        <v>1312.7475772442347</v>
      </c>
      <c r="CC327">
        <f>(M327-L327)</f>
        <v>344.97381591796875</v>
      </c>
      <c r="CD327">
        <f>(M327-N327)/(M327-J327)</f>
        <v>0.41825113403047104</v>
      </c>
      <c r="CE327" t="e">
        <f>(K327-M327)/(K327-J327)</f>
        <v>#DIV/0!</v>
      </c>
    </row>
    <row r="328" spans="1:83" x14ac:dyDescent="0.25">
      <c r="A328" s="1" t="s">
        <v>12</v>
      </c>
      <c r="B328" s="1" t="s">
        <v>414</v>
      </c>
    </row>
    <row r="329" spans="1:83" x14ac:dyDescent="0.25">
      <c r="A329" s="1" t="s">
        <v>12</v>
      </c>
      <c r="B329" s="1" t="s">
        <v>415</v>
      </c>
    </row>
    <row r="330" spans="1:83" x14ac:dyDescent="0.25">
      <c r="A330" s="1" t="s">
        <v>12</v>
      </c>
      <c r="B330" s="1" t="s">
        <v>416</v>
      </c>
    </row>
    <row r="331" spans="1:83" x14ac:dyDescent="0.25">
      <c r="A331" s="1" t="s">
        <v>12</v>
      </c>
      <c r="B331" s="1" t="s">
        <v>417</v>
      </c>
    </row>
    <row r="332" spans="1:83" x14ac:dyDescent="0.25">
      <c r="A332" s="1" t="s">
        <v>12</v>
      </c>
      <c r="B332" s="1" t="s">
        <v>418</v>
      </c>
    </row>
    <row r="333" spans="1:83" x14ac:dyDescent="0.25">
      <c r="A333" s="1" t="s">
        <v>12</v>
      </c>
      <c r="B333" s="1" t="s">
        <v>419</v>
      </c>
    </row>
    <row r="334" spans="1:83" x14ac:dyDescent="0.25">
      <c r="A334" s="1" t="s">
        <v>12</v>
      </c>
      <c r="B334" s="1" t="s">
        <v>420</v>
      </c>
    </row>
    <row r="335" spans="1:83" x14ac:dyDescent="0.25">
      <c r="A335" s="1">
        <v>40</v>
      </c>
      <c r="B335" s="1" t="s">
        <v>421</v>
      </c>
      <c r="C335" s="1">
        <v>11129.000012474135</v>
      </c>
      <c r="D335" s="1">
        <v>0</v>
      </c>
      <c r="E335">
        <f>(AN335-AO335*(1000-AP335)/(1000-AQ335))*BG335</f>
        <v>43.312644505707134</v>
      </c>
      <c r="F335">
        <f>IF(BR335&lt;&gt;0,1/(1/BR335-1/AJ335),0)</f>
        <v>0.17175679172556452</v>
      </c>
      <c r="G335">
        <f>((BU335-BH335/2)*AO335-E335)/(BU335+BH335/2)</f>
        <v>1017.9662427098498</v>
      </c>
      <c r="H335" s="1">
        <v>40</v>
      </c>
      <c r="I335" s="1">
        <v>40</v>
      </c>
      <c r="J335" s="1">
        <v>0</v>
      </c>
      <c r="K335" s="1">
        <v>0</v>
      </c>
      <c r="L335" s="1">
        <v>246.269287109375</v>
      </c>
      <c r="M335" s="1">
        <v>594.8720703125</v>
      </c>
      <c r="N335" s="1">
        <v>338.97317504882813</v>
      </c>
      <c r="O335" t="e">
        <f>CA335/K335</f>
        <v>#DIV/0!</v>
      </c>
      <c r="P335">
        <f>CC335/M335</f>
        <v>0.58601302801120903</v>
      </c>
      <c r="Q335">
        <f>(M335-N335)/M335</f>
        <v>0.43017466785630443</v>
      </c>
      <c r="R335" s="1">
        <v>-1</v>
      </c>
      <c r="S335" s="1">
        <v>0.87</v>
      </c>
      <c r="T335" s="1">
        <v>0.92</v>
      </c>
      <c r="U335" s="1">
        <v>9.9977378845214844</v>
      </c>
      <c r="V335">
        <f>(U335*T335+(100-U335)*S335)/100</f>
        <v>0.87499886894226075</v>
      </c>
      <c r="W335">
        <f>(E335-R335)/CB335</f>
        <v>3.3730861299923122E-2</v>
      </c>
      <c r="X335">
        <f>(M335-N335)/(M335-L335)</f>
        <v>0.73407014399699699</v>
      </c>
      <c r="Y335">
        <f>(K335-M335)/(K335-L335)</f>
        <v>2.415534950764286</v>
      </c>
      <c r="Z335">
        <f>(K335-M335)/M335</f>
        <v>-1</v>
      </c>
      <c r="AA335" s="1">
        <v>1501.3873291015625</v>
      </c>
      <c r="AB335" s="1">
        <v>0.5</v>
      </c>
      <c r="AC335">
        <f>Q335*AB335*V335*AA335</f>
        <v>282.56285783192419</v>
      </c>
      <c r="AD335">
        <f>BH335*1000</f>
        <v>3.7943920995943246</v>
      </c>
      <c r="AE335">
        <f>(BM335-BS335)</f>
        <v>1.4402129505050811</v>
      </c>
      <c r="AF335">
        <f>(AL335+BL335*D335)</f>
        <v>22.427385330200195</v>
      </c>
      <c r="AG335" s="1">
        <v>1.7000000476837158</v>
      </c>
      <c r="AH335">
        <f>(AG335*BA335+BB335)</f>
        <v>5.0514017889432807</v>
      </c>
      <c r="AI335" s="1">
        <v>1</v>
      </c>
      <c r="AJ335">
        <f>AH335*(AI335+1)*(AI335+1)/(AI335*AI335+1)</f>
        <v>10.102803577886561</v>
      </c>
      <c r="AK335" s="1">
        <v>21.082124710083008</v>
      </c>
      <c r="AL335" s="1">
        <v>22.427385330200195</v>
      </c>
      <c r="AM335" s="1">
        <v>19.924623489379883</v>
      </c>
      <c r="AN335" s="1">
        <v>1499.6693115234375</v>
      </c>
      <c r="AO335" s="1">
        <v>1471.9644775390625</v>
      </c>
      <c r="AP335" s="1">
        <v>17.303863525390625</v>
      </c>
      <c r="AQ335" s="1">
        <v>19.411979675292969</v>
      </c>
      <c r="AR335" s="1">
        <v>45.599620819091797</v>
      </c>
      <c r="AS335" s="1">
        <v>51.154983520507813</v>
      </c>
      <c r="AT335" s="1">
        <v>300.04278564453125</v>
      </c>
      <c r="AU335" s="1">
        <v>1501.3873291015625</v>
      </c>
      <c r="AV335" s="1">
        <v>0.13451053202152252</v>
      </c>
      <c r="AW335" s="1">
        <v>66.106170654296875</v>
      </c>
      <c r="AX335" s="1">
        <v>-51.503307342529297</v>
      </c>
      <c r="AY335" s="1">
        <v>0.13431021571159363</v>
      </c>
      <c r="AZ335" s="1">
        <v>0.75</v>
      </c>
      <c r="BA335" s="1">
        <v>-1.355140209197998</v>
      </c>
      <c r="BB335" s="1">
        <v>7.355140209197998</v>
      </c>
      <c r="BC335" s="1">
        <v>1</v>
      </c>
      <c r="BD335" s="1">
        <v>0</v>
      </c>
      <c r="BE335" s="1">
        <v>0.15999999642372131</v>
      </c>
      <c r="BF335" s="1">
        <v>111115</v>
      </c>
      <c r="BG335">
        <f>AT335*0.000001/(AG335*0.0001)</f>
        <v>1.7649575131091646</v>
      </c>
      <c r="BH335">
        <f>(AQ335-AP335)/(1000-AQ335)*BG335</f>
        <v>3.7943920995943247E-3</v>
      </c>
      <c r="BI335">
        <f>(AL335+273.15)</f>
        <v>295.57738533020017</v>
      </c>
      <c r="BJ335">
        <f>(AK335+273.15)</f>
        <v>294.23212471008299</v>
      </c>
      <c r="BK335">
        <f>(AU335*BC335+AV335*BD335)*BE335</f>
        <v>240.22196728687049</v>
      </c>
      <c r="BL335">
        <f>((BK335+0.00000010773*(BJ335^4-BI335^4))-BH335*44100)/(AH335*51.4+0.00000043092*BI335^3)</f>
        <v>0.21428284824803959</v>
      </c>
      <c r="BM335">
        <f>0.61365*EXP(17.502*AF335/(240.97+AF335))</f>
        <v>2.7234645916577405</v>
      </c>
      <c r="BN335">
        <f>BM335*1000/AW335</f>
        <v>41.198341466489353</v>
      </c>
      <c r="BO335">
        <f>(BN335-AQ335)</f>
        <v>21.786361791196384</v>
      </c>
      <c r="BP335">
        <f>IF(D335,AL335,(AK335+AL335)/2)</f>
        <v>21.754755020141602</v>
      </c>
      <c r="BQ335">
        <f>0.61365*EXP(17.502*BP335/(240.97+BP335))</f>
        <v>2.6140777307742953</v>
      </c>
      <c r="BR335">
        <f>IF(BO335&lt;&gt;0,(1000-(BN335+AQ335)/2)/BO335*BH335,0)</f>
        <v>0.16888558415632304</v>
      </c>
      <c r="BS335">
        <f>AQ335*AW335/1000</f>
        <v>1.2832516411526593</v>
      </c>
      <c r="BT335">
        <f>(BQ335-BS335)</f>
        <v>1.330826089621636</v>
      </c>
      <c r="BU335">
        <f>1/(1.6/F335+1.37/AJ335)</f>
        <v>0.10580774890127619</v>
      </c>
      <c r="BV335">
        <f>G335*AW335*0.001</f>
        <v>67.293850160890727</v>
      </c>
      <c r="BW335">
        <f>G335/AO335</f>
        <v>0.69156984305202795</v>
      </c>
      <c r="BX335">
        <f>(1-BH335*AW335/BM335/F335)*100</f>
        <v>46.37731511679528</v>
      </c>
      <c r="BY335">
        <f>(AO335-E335/(AJ335/1.35))</f>
        <v>1466.1767702326777</v>
      </c>
      <c r="BZ335">
        <f>E335*BX335/100/BY335</f>
        <v>1.3700422783701132E-2</v>
      </c>
      <c r="CA335">
        <f>(K335-J335)</f>
        <v>0</v>
      </c>
      <c r="CB335">
        <f>AU335*V335</f>
        <v>1313.7122148081089</v>
      </c>
      <c r="CC335">
        <f>(M335-L335)</f>
        <v>348.602783203125</v>
      </c>
      <c r="CD335">
        <f>(M335-N335)/(M335-J335)</f>
        <v>0.43017466785630443</v>
      </c>
      <c r="CE335" t="e">
        <f>(K335-M335)/(K335-J335)</f>
        <v>#DIV/0!</v>
      </c>
    </row>
    <row r="336" spans="1:83" x14ac:dyDescent="0.25">
      <c r="A336" s="1" t="s">
        <v>12</v>
      </c>
      <c r="B336" s="1" t="s">
        <v>422</v>
      </c>
    </row>
    <row r="337" spans="1:83" x14ac:dyDescent="0.25">
      <c r="A337" s="1" t="s">
        <v>12</v>
      </c>
      <c r="B337" s="1" t="s">
        <v>423</v>
      </c>
    </row>
    <row r="338" spans="1:83" x14ac:dyDescent="0.25">
      <c r="A338" s="1" t="s">
        <v>12</v>
      </c>
      <c r="B338" s="1" t="s">
        <v>424</v>
      </c>
    </row>
    <row r="339" spans="1:83" x14ac:dyDescent="0.25">
      <c r="A339" s="1" t="s">
        <v>12</v>
      </c>
      <c r="B339" s="1" t="s">
        <v>425</v>
      </c>
    </row>
    <row r="340" spans="1:83" x14ac:dyDescent="0.25">
      <c r="A340" s="1" t="s">
        <v>12</v>
      </c>
      <c r="B340" s="1" t="s">
        <v>426</v>
      </c>
    </row>
    <row r="341" spans="1:83" x14ac:dyDescent="0.25">
      <c r="A341" s="1" t="s">
        <v>12</v>
      </c>
      <c r="B341" s="1" t="s">
        <v>427</v>
      </c>
    </row>
    <row r="342" spans="1:83" x14ac:dyDescent="0.25">
      <c r="A342" s="1" t="s">
        <v>12</v>
      </c>
      <c r="B342" s="1" t="s">
        <v>428</v>
      </c>
    </row>
    <row r="343" spans="1:83" x14ac:dyDescent="0.25">
      <c r="A343" s="1">
        <v>41</v>
      </c>
      <c r="B343" s="1" t="s">
        <v>429</v>
      </c>
      <c r="C343" s="1">
        <v>11428.500007546507</v>
      </c>
      <c r="D343" s="1">
        <v>0</v>
      </c>
      <c r="E343">
        <f>(AN343-AO343*(1000-AP343)/(1000-AQ343))*BG343</f>
        <v>21.625104036943565</v>
      </c>
      <c r="F343">
        <f>IF(BR343&lt;&gt;0,1/(1/BR343-1/AJ343),0)</f>
        <v>0.17770775362474819</v>
      </c>
      <c r="G343">
        <f>((BU343-BH343/2)*AO343-E343)/(BU343+BH343/2)</f>
        <v>179.62657956076256</v>
      </c>
      <c r="H343" s="1">
        <v>41</v>
      </c>
      <c r="I343" s="1">
        <v>41</v>
      </c>
      <c r="J343" s="1">
        <v>0</v>
      </c>
      <c r="K343" s="1">
        <v>0</v>
      </c>
      <c r="L343" s="1">
        <v>223.763916015625</v>
      </c>
      <c r="M343" s="1">
        <v>372.28433227539063</v>
      </c>
      <c r="N343" s="1">
        <v>279.35543823242188</v>
      </c>
      <c r="O343" t="e">
        <f>CA343/K343</f>
        <v>#DIV/0!</v>
      </c>
      <c r="P343">
        <f>CC343/M343</f>
        <v>0.39894350469173201</v>
      </c>
      <c r="Q343">
        <f>(M343-N343)/M343</f>
        <v>0.24961806336299502</v>
      </c>
      <c r="R343" s="1">
        <v>-1</v>
      </c>
      <c r="S343" s="1">
        <v>0.87</v>
      </c>
      <c r="T343" s="1">
        <v>0.92</v>
      </c>
      <c r="U343" s="1">
        <v>9.9977378845214844</v>
      </c>
      <c r="V343">
        <f>(U343*T343+(100-U343)*S343)/100</f>
        <v>0.87499886894226075</v>
      </c>
      <c r="W343">
        <f>(E343-R343)/CB343</f>
        <v>1.7231764324270493E-2</v>
      </c>
      <c r="X343">
        <f>(M343-N343)/(M343-L343)</f>
        <v>0.62569777531752924</v>
      </c>
      <c r="Y343">
        <f>(K343-M343)/(K343-L343)</f>
        <v>1.6637371159047589</v>
      </c>
      <c r="Z343">
        <f>(K343-M343)/M343</f>
        <v>-1</v>
      </c>
      <c r="AA343" s="1">
        <v>1500.5599365234375</v>
      </c>
      <c r="AB343" s="1">
        <v>0.5</v>
      </c>
      <c r="AC343">
        <f>Q343*AB343*V343*AA343</f>
        <v>163.87279174697122</v>
      </c>
      <c r="AD343">
        <f>BH343*1000</f>
        <v>3.8875501078548798</v>
      </c>
      <c r="AE343">
        <f>(BM343-BS343)</f>
        <v>1.4256215168947277</v>
      </c>
      <c r="AF343">
        <f>(AL343+BL343*D343)</f>
        <v>22.715852737426758</v>
      </c>
      <c r="AG343" s="1">
        <v>1.7000000476837158</v>
      </c>
      <c r="AH343">
        <f>(AG343*BA343+BB343)</f>
        <v>5.0514017889432807</v>
      </c>
      <c r="AI343" s="1">
        <v>1</v>
      </c>
      <c r="AJ343">
        <f>AH343*(AI343+1)*(AI343+1)/(AI343*AI343+1)</f>
        <v>10.102803577886561</v>
      </c>
      <c r="AK343" s="1">
        <v>21.050561904907227</v>
      </c>
      <c r="AL343" s="1">
        <v>22.715852737426758</v>
      </c>
      <c r="AM343" s="1">
        <v>19.919286727905273</v>
      </c>
      <c r="AN343" s="1">
        <v>400.43865966796875</v>
      </c>
      <c r="AO343" s="1">
        <v>387.33343505859375</v>
      </c>
      <c r="AP343" s="1">
        <v>18.204805374145508</v>
      </c>
      <c r="AQ343" s="1">
        <v>20.362518310546875</v>
      </c>
      <c r="AR343" s="1">
        <v>48.062652587890625</v>
      </c>
      <c r="AS343" s="1">
        <v>53.759250640869141</v>
      </c>
      <c r="AT343" s="1">
        <v>300.05209350585938</v>
      </c>
      <c r="AU343" s="1">
        <v>1500.5599365234375</v>
      </c>
      <c r="AV343" s="1">
        <v>0.10994887351989746</v>
      </c>
      <c r="AW343" s="1">
        <v>66.100326538085938</v>
      </c>
      <c r="AX343" s="1">
        <v>-13.558429718017578</v>
      </c>
      <c r="AY343" s="1">
        <v>0.14407584071159363</v>
      </c>
      <c r="AZ343" s="1">
        <v>1</v>
      </c>
      <c r="BA343" s="1">
        <v>-1.355140209197998</v>
      </c>
      <c r="BB343" s="1">
        <v>7.355140209197998</v>
      </c>
      <c r="BC343" s="1">
        <v>1</v>
      </c>
      <c r="BD343" s="1">
        <v>0</v>
      </c>
      <c r="BE343" s="1">
        <v>0.15999999642372131</v>
      </c>
      <c r="BF343" s="1">
        <v>111115</v>
      </c>
      <c r="BG343">
        <f>AT343*0.000001/(AG343*0.0001)</f>
        <v>1.7650122652330884</v>
      </c>
      <c r="BH343">
        <f>(AQ343-AP343)/(1000-AQ343)*BG343</f>
        <v>3.8875501078548796E-3</v>
      </c>
      <c r="BI343">
        <f>(AL343+273.15)</f>
        <v>295.86585273742674</v>
      </c>
      <c r="BJ343">
        <f>(AK343+273.15)</f>
        <v>294.2005619049072</v>
      </c>
      <c r="BK343">
        <f>(AU343*BC343+AV343*BD343)*BE343</f>
        <v>240.08958447732948</v>
      </c>
      <c r="BL343">
        <f>((BK343+0.00000010773*(BJ343^4-BI343^4))-BH343*44100)/(AH343*51.4+0.00000043092*BI343^3)</f>
        <v>0.18544724944660632</v>
      </c>
      <c r="BM343">
        <f>0.61365*EXP(17.502*AF343/(240.97+AF343))</f>
        <v>2.7715906263596302</v>
      </c>
      <c r="BN343">
        <f>BM343*1000/AW343</f>
        <v>41.9300595249357</v>
      </c>
      <c r="BO343">
        <f>(BN343-AQ343)</f>
        <v>21.567541214388825</v>
      </c>
      <c r="BP343">
        <f>IF(D343,AL343,(AK343+AL343)/2)</f>
        <v>21.883207321166992</v>
      </c>
      <c r="BQ343">
        <f>0.61365*EXP(17.502*BP343/(240.97+BP343))</f>
        <v>2.6346651231904508</v>
      </c>
      <c r="BR343">
        <f>IF(BO343&lt;&gt;0,(1000-(BN343+AQ343)/2)/BO343*BH343,0)</f>
        <v>0.17463591753800056</v>
      </c>
      <c r="BS343">
        <f>AQ343*AW343/1000</f>
        <v>1.3459691094649024</v>
      </c>
      <c r="BT343">
        <f>(BQ343-BS343)</f>
        <v>1.2886960137255483</v>
      </c>
      <c r="BU343">
        <f>1/(1.6/F343+1.37/AJ343)</f>
        <v>0.10941933868991779</v>
      </c>
      <c r="BV343">
        <f>G343*AW343*0.001</f>
        <v>11.873375563885878</v>
      </c>
      <c r="BW343">
        <f>G343/AO343</f>
        <v>0.46375180478181444</v>
      </c>
      <c r="BX343">
        <f>(1-BH343*AW343/BM343/F343)*100</f>
        <v>47.82720013871257</v>
      </c>
      <c r="BY343">
        <f>(AO343-E343/(AJ343/1.35))</f>
        <v>384.44375297927724</v>
      </c>
      <c r="BZ343">
        <f>E343*BX343/100/BY343</f>
        <v>2.6902977894171468E-2</v>
      </c>
      <c r="CA343">
        <f>(K343-J343)</f>
        <v>0</v>
      </c>
      <c r="CB343">
        <f>AU343*V343</f>
        <v>1312.9882472380784</v>
      </c>
      <c r="CC343">
        <f>(M343-L343)</f>
        <v>148.52041625976563</v>
      </c>
      <c r="CD343">
        <f>(M343-N343)/(M343-J343)</f>
        <v>0.24961806336299502</v>
      </c>
      <c r="CE343" t="e">
        <f>(K343-M343)/(K343-J343)</f>
        <v>#DIV/0!</v>
      </c>
    </row>
    <row r="344" spans="1:83" x14ac:dyDescent="0.25">
      <c r="A344" s="1" t="s">
        <v>12</v>
      </c>
      <c r="B344" s="1" t="s">
        <v>430</v>
      </c>
    </row>
    <row r="345" spans="1:83" x14ac:dyDescent="0.25">
      <c r="A345" s="1" t="s">
        <v>12</v>
      </c>
      <c r="B345" s="1" t="s">
        <v>431</v>
      </c>
    </row>
    <row r="346" spans="1:83" x14ac:dyDescent="0.25">
      <c r="A346" s="1" t="s">
        <v>12</v>
      </c>
      <c r="B346" s="1" t="s">
        <v>432</v>
      </c>
    </row>
    <row r="347" spans="1:83" x14ac:dyDescent="0.25">
      <c r="A347" s="1" t="s">
        <v>12</v>
      </c>
      <c r="B347" s="1" t="s">
        <v>433</v>
      </c>
    </row>
    <row r="348" spans="1:83" x14ac:dyDescent="0.25">
      <c r="A348" s="1" t="s">
        <v>12</v>
      </c>
      <c r="B348" s="1" t="s">
        <v>434</v>
      </c>
    </row>
    <row r="349" spans="1:83" x14ac:dyDescent="0.25">
      <c r="A349" s="1" t="s">
        <v>12</v>
      </c>
      <c r="B349" s="1" t="s">
        <v>435</v>
      </c>
    </row>
    <row r="350" spans="1:83" x14ac:dyDescent="0.25">
      <c r="A350" s="1" t="s">
        <v>12</v>
      </c>
      <c r="B350" s="1" t="s">
        <v>436</v>
      </c>
    </row>
    <row r="351" spans="1:83" x14ac:dyDescent="0.25">
      <c r="A351" s="1" t="s">
        <v>12</v>
      </c>
      <c r="B351" s="1" t="s">
        <v>437</v>
      </c>
    </row>
    <row r="352" spans="1:83" x14ac:dyDescent="0.25">
      <c r="A352" s="1">
        <v>42</v>
      </c>
      <c r="B352" s="1" t="s">
        <v>438</v>
      </c>
      <c r="C352" s="1">
        <v>11672.500011268072</v>
      </c>
      <c r="D352" s="1">
        <v>0</v>
      </c>
      <c r="E352">
        <f>(AN352-AO352*(1000-AP352)/(1000-AQ352))*BG352</f>
        <v>15.669967122115743</v>
      </c>
      <c r="F352">
        <f>IF(BR352&lt;&gt;0,1/(1/BR352-1/AJ352),0)</f>
        <v>0.1829951240022368</v>
      </c>
      <c r="G352">
        <f>((BU352-BH352/2)*AO352-E352)/(BU352+BH352/2)</f>
        <v>143.43219026306684</v>
      </c>
      <c r="H352" s="1">
        <v>42</v>
      </c>
      <c r="I352" s="1">
        <v>42</v>
      </c>
      <c r="J352" s="1">
        <v>0</v>
      </c>
      <c r="K352" s="1">
        <v>0</v>
      </c>
      <c r="L352" s="1">
        <v>229.90478515625</v>
      </c>
      <c r="M352" s="1">
        <v>357.15911865234375</v>
      </c>
      <c r="N352" s="1">
        <v>284.7850341796875</v>
      </c>
      <c r="O352" t="e">
        <f>CA352/K352</f>
        <v>#DIV/0!</v>
      </c>
      <c r="P352">
        <f>CC352/M352</f>
        <v>0.35629591084292672</v>
      </c>
      <c r="Q352">
        <f>(M352-N352)/M352</f>
        <v>0.20263820995455162</v>
      </c>
      <c r="R352" s="1">
        <v>-1</v>
      </c>
      <c r="S352" s="1">
        <v>0.87</v>
      </c>
      <c r="T352" s="1">
        <v>0.92</v>
      </c>
      <c r="U352" s="1">
        <v>10.24312686920166</v>
      </c>
      <c r="V352">
        <f>(U352*T352+(100-U352)*S352)/100</f>
        <v>0.87512156343460079</v>
      </c>
      <c r="W352">
        <f>(E352-R352)/CB352</f>
        <v>1.2704640676596228E-2</v>
      </c>
      <c r="X352">
        <f>(M352-N352)/(M352-L352)</f>
        <v>0.56873571598155337</v>
      </c>
      <c r="Y352">
        <f>(K352-M352)/(K352-L352)</f>
        <v>1.5535088511081141</v>
      </c>
      <c r="Z352">
        <f>(K352-M352)/M352</f>
        <v>-1</v>
      </c>
      <c r="AA352" s="1">
        <v>1499.353271484375</v>
      </c>
      <c r="AB352" s="1">
        <v>0.5</v>
      </c>
      <c r="AC352">
        <f>Q352*AB352*V352*AA352</f>
        <v>132.9424571546314</v>
      </c>
      <c r="AD352">
        <f>BH352*1000</f>
        <v>3.9262444786797959</v>
      </c>
      <c r="AE352">
        <f>(BM352-BS352)</f>
        <v>1.3990556713227773</v>
      </c>
      <c r="AF352">
        <f>(AL352+BL352*D352)</f>
        <v>22.56843376159668</v>
      </c>
      <c r="AG352" s="1">
        <v>1.7000000476837158</v>
      </c>
      <c r="AH352">
        <f>(AG352*BA352+BB352)</f>
        <v>5.0514017889432807</v>
      </c>
      <c r="AI352" s="1">
        <v>1</v>
      </c>
      <c r="AJ352">
        <f>AH352*(AI352+1)*(AI352+1)/(AI352*AI352+1)</f>
        <v>10.102803577886561</v>
      </c>
      <c r="AK352" s="1">
        <v>21.048437118530273</v>
      </c>
      <c r="AL352" s="1">
        <v>22.56843376159668</v>
      </c>
      <c r="AM352" s="1">
        <v>19.940359115600586</v>
      </c>
      <c r="AN352" s="1">
        <v>299.64556884765625</v>
      </c>
      <c r="AO352" s="1">
        <v>290.12307739257813</v>
      </c>
      <c r="AP352" s="1">
        <v>18.213785171508789</v>
      </c>
      <c r="AQ352" s="1">
        <v>20.392681121826172</v>
      </c>
      <c r="AR352" s="1">
        <v>48.088554382324219</v>
      </c>
      <c r="AS352" s="1">
        <v>53.841335296630859</v>
      </c>
      <c r="AT352" s="1">
        <v>300.08328247070313</v>
      </c>
      <c r="AU352" s="1">
        <v>1499.353271484375</v>
      </c>
      <c r="AV352" s="1">
        <v>9.4743706285953522E-2</v>
      </c>
      <c r="AW352" s="1">
        <v>66.094711303710938</v>
      </c>
      <c r="AX352" s="1">
        <v>-10.878417015075684</v>
      </c>
      <c r="AY352" s="1">
        <v>0.14898420870304108</v>
      </c>
      <c r="AZ352" s="1">
        <v>0.75</v>
      </c>
      <c r="BA352" s="1">
        <v>-1.355140209197998</v>
      </c>
      <c r="BB352" s="1">
        <v>7.355140209197998</v>
      </c>
      <c r="BC352" s="1">
        <v>1</v>
      </c>
      <c r="BD352" s="1">
        <v>0</v>
      </c>
      <c r="BE352" s="1">
        <v>0.15999999642372131</v>
      </c>
      <c r="BF352" s="1">
        <v>111115</v>
      </c>
      <c r="BG352">
        <f>AT352*0.000001/(AG352*0.0001)</f>
        <v>1.7651957297270233</v>
      </c>
      <c r="BH352">
        <f>(AQ352-AP352)/(1000-AQ352)*BG352</f>
        <v>3.9262444786797961E-3</v>
      </c>
      <c r="BI352">
        <f>(AL352+273.15)</f>
        <v>295.71843376159666</v>
      </c>
      <c r="BJ352">
        <f>(AK352+273.15)</f>
        <v>294.19843711853025</v>
      </c>
      <c r="BK352">
        <f>(AU352*BC352+AV352*BD352)*BE352</f>
        <v>239.89651807539485</v>
      </c>
      <c r="BL352">
        <f>((BK352+0.00000010773*(BJ352^4-BI352^4))-BH352*44100)/(AH352*51.4+0.00000043092*BI352^3)</f>
        <v>0.18442917463127056</v>
      </c>
      <c r="BM352">
        <f>0.61365*EXP(17.502*AF352/(240.97+AF352))</f>
        <v>2.7469040427785143</v>
      </c>
      <c r="BN352">
        <f>BM352*1000/AW352</f>
        <v>41.56011863273374</v>
      </c>
      <c r="BO352">
        <f>(BN352-AQ352)</f>
        <v>21.167437510907568</v>
      </c>
      <c r="BP352">
        <f>IF(D352,AL352,(AK352+AL352)/2)</f>
        <v>21.808435440063477</v>
      </c>
      <c r="BQ352">
        <f>0.61365*EXP(17.502*BP352/(240.97+BP352))</f>
        <v>2.62266404182976</v>
      </c>
      <c r="BR352">
        <f>IF(BO352&lt;&gt;0,(1000-(BN352+AQ352)/2)/BO352*BH352,0)</f>
        <v>0.17973944922391893</v>
      </c>
      <c r="BS352">
        <f>AQ352*AW352/1000</f>
        <v>1.347848371455737</v>
      </c>
      <c r="BT352">
        <f>(BQ352-BS352)</f>
        <v>1.274815670374023</v>
      </c>
      <c r="BU352">
        <f>1/(1.6/F352+1.37/AJ352)</f>
        <v>0.11262519051675833</v>
      </c>
      <c r="BV352">
        <f>G352*AW352*0.001</f>
        <v>9.4801092070963424</v>
      </c>
      <c r="BW352">
        <f>G352/AO352</f>
        <v>0.49438394060939361</v>
      </c>
      <c r="BX352">
        <f>(1-BH352*AW352/BM352/F352)*100</f>
        <v>48.374883797629408</v>
      </c>
      <c r="BY352">
        <f>(AO352-E352/(AJ352/1.35))</f>
        <v>288.02915807089994</v>
      </c>
      <c r="BZ352">
        <f>E352*BX352/100/BY352</f>
        <v>2.631792016204236E-2</v>
      </c>
      <c r="CA352">
        <f>(K352-J352)</f>
        <v>0</v>
      </c>
      <c r="CB352">
        <f>AU352*V352</f>
        <v>1312.1163790821897</v>
      </c>
      <c r="CC352">
        <f>(M352-L352)</f>
        <v>127.25433349609375</v>
      </c>
      <c r="CD352">
        <f>(M352-N352)/(M352-J352)</f>
        <v>0.20263820995455162</v>
      </c>
      <c r="CE352" t="e">
        <f>(K352-M352)/(K352-J352)</f>
        <v>#DIV/0!</v>
      </c>
    </row>
    <row r="353" spans="1:83" x14ac:dyDescent="0.25">
      <c r="A353" s="1" t="s">
        <v>12</v>
      </c>
      <c r="B353" s="1" t="s">
        <v>439</v>
      </c>
    </row>
    <row r="354" spans="1:83" x14ac:dyDescent="0.25">
      <c r="A354" s="1" t="s">
        <v>12</v>
      </c>
      <c r="B354" s="1" t="s">
        <v>440</v>
      </c>
    </row>
    <row r="355" spans="1:83" x14ac:dyDescent="0.25">
      <c r="A355" s="1" t="s">
        <v>12</v>
      </c>
      <c r="B355" s="1" t="s">
        <v>441</v>
      </c>
    </row>
    <row r="356" spans="1:83" x14ac:dyDescent="0.25">
      <c r="A356" s="1" t="s">
        <v>12</v>
      </c>
      <c r="B356" s="1" t="s">
        <v>442</v>
      </c>
    </row>
    <row r="357" spans="1:83" x14ac:dyDescent="0.25">
      <c r="A357" s="1" t="s">
        <v>12</v>
      </c>
      <c r="B357" s="1" t="s">
        <v>443</v>
      </c>
    </row>
    <row r="358" spans="1:83" x14ac:dyDescent="0.25">
      <c r="A358" s="1" t="s">
        <v>12</v>
      </c>
      <c r="B358" s="1" t="s">
        <v>444</v>
      </c>
    </row>
    <row r="359" spans="1:83" x14ac:dyDescent="0.25">
      <c r="A359" s="1" t="s">
        <v>12</v>
      </c>
      <c r="B359" s="1" t="s">
        <v>445</v>
      </c>
    </row>
    <row r="360" spans="1:83" x14ac:dyDescent="0.25">
      <c r="A360" s="1">
        <v>43</v>
      </c>
      <c r="B360" s="1" t="s">
        <v>446</v>
      </c>
      <c r="C360" s="1">
        <v>11844.500012853183</v>
      </c>
      <c r="D360" s="1">
        <v>0</v>
      </c>
      <c r="E360">
        <f>(AN360-AO360*(1000-AP360)/(1000-AQ360))*BG360</f>
        <v>10.066411175160004</v>
      </c>
      <c r="F360">
        <f>IF(BR360&lt;&gt;0,1/(1/BR360-1/AJ360),0)</f>
        <v>0.18127990880350447</v>
      </c>
      <c r="G360">
        <f>((BU360-BH360/2)*AO360-E360)/(BU360+BH360/2)</f>
        <v>97.507310103150559</v>
      </c>
      <c r="H360" s="1">
        <v>43</v>
      </c>
      <c r="I360" s="1">
        <v>43</v>
      </c>
      <c r="J360" s="1">
        <v>0</v>
      </c>
      <c r="K360" s="1">
        <v>0</v>
      </c>
      <c r="L360" s="1">
        <v>242.8310546875</v>
      </c>
      <c r="M360" s="1">
        <v>349.01904296875</v>
      </c>
      <c r="N360" s="1">
        <v>294.97393798828125</v>
      </c>
      <c r="O360" t="e">
        <f>CA360/K360</f>
        <v>#DIV/0!</v>
      </c>
      <c r="P360">
        <f>CC360/M360</f>
        <v>0.30424697568939735</v>
      </c>
      <c r="Q360">
        <f>(M360-N360)/M360</f>
        <v>0.15484858511089256</v>
      </c>
      <c r="R360" s="1">
        <v>-1</v>
      </c>
      <c r="S360" s="1">
        <v>0.87</v>
      </c>
      <c r="T360" s="1">
        <v>0.92</v>
      </c>
      <c r="U360" s="1">
        <v>10.24312686920166</v>
      </c>
      <c r="V360">
        <f>(U360*T360+(100-U360)*S360)/100</f>
        <v>0.87512156343460079</v>
      </c>
      <c r="W360">
        <f>(E360-R360)/CB360</f>
        <v>8.4328143209448682E-3</v>
      </c>
      <c r="X360">
        <f>(M360-N360)/(M360-L360)</f>
        <v>0.50895685901238319</v>
      </c>
      <c r="Y360">
        <f>(K360-M360)/(K360-L360)</f>
        <v>1.4372916323157416</v>
      </c>
      <c r="Z360">
        <f>(K360-M360)/M360</f>
        <v>-1</v>
      </c>
      <c r="AA360" s="1">
        <v>1499.5670166015625</v>
      </c>
      <c r="AB360" s="1">
        <v>0.5</v>
      </c>
      <c r="AC360">
        <f>Q360*AB360*V360*AA360</f>
        <v>101.60416484403817</v>
      </c>
      <c r="AD360">
        <f>BH360*1000</f>
        <v>3.8711277463759952</v>
      </c>
      <c r="AE360">
        <f>(BM360-BS360)</f>
        <v>1.3923197916779533</v>
      </c>
      <c r="AF360">
        <f>(AL360+BL360*D360)</f>
        <v>22.578578948974609</v>
      </c>
      <c r="AG360" s="1">
        <v>1.7000000476837158</v>
      </c>
      <c r="AH360">
        <f>(AG360*BA360+BB360)</f>
        <v>5.0514017889432807</v>
      </c>
      <c r="AI360" s="1">
        <v>1</v>
      </c>
      <c r="AJ360">
        <f>AH360*(AI360+1)*(AI360+1)/(AI360*AI360+1)</f>
        <v>10.102803577886561</v>
      </c>
      <c r="AK360" s="1">
        <v>21.041110992431641</v>
      </c>
      <c r="AL360" s="1">
        <v>22.578578948974609</v>
      </c>
      <c r="AM360" s="1">
        <v>19.931858062744141</v>
      </c>
      <c r="AN360" s="1">
        <v>198.88130187988281</v>
      </c>
      <c r="AO360" s="1">
        <v>192.75471496582031</v>
      </c>
      <c r="AP360" s="1">
        <v>18.368984222412109</v>
      </c>
      <c r="AQ360" s="1">
        <v>20.517423629760742</v>
      </c>
      <c r="AR360" s="1">
        <v>48.526718139648438</v>
      </c>
      <c r="AS360" s="1">
        <v>54.202411651611328</v>
      </c>
      <c r="AT360" s="1">
        <v>300.02679443359375</v>
      </c>
      <c r="AU360" s="1">
        <v>1499.5670166015625</v>
      </c>
      <c r="AV360" s="1">
        <v>0.10644076764583588</v>
      </c>
      <c r="AW360" s="1">
        <v>66.103668212890625</v>
      </c>
      <c r="AX360" s="1">
        <v>-8.313084602355957</v>
      </c>
      <c r="AY360" s="1">
        <v>0.13734957575798035</v>
      </c>
      <c r="AZ360" s="1">
        <v>0.75</v>
      </c>
      <c r="BA360" s="1">
        <v>-1.355140209197998</v>
      </c>
      <c r="BB360" s="1">
        <v>7.355140209197998</v>
      </c>
      <c r="BC360" s="1">
        <v>1</v>
      </c>
      <c r="BD360" s="1">
        <v>0</v>
      </c>
      <c r="BE360" s="1">
        <v>0.15999999642372131</v>
      </c>
      <c r="BF360" s="1">
        <v>111115</v>
      </c>
      <c r="BG360">
        <f>AT360*0.000001/(AG360*0.0001)</f>
        <v>1.7648634471651119</v>
      </c>
      <c r="BH360">
        <f>(AQ360-AP360)/(1000-AQ360)*BG360</f>
        <v>3.8711277463759951E-3</v>
      </c>
      <c r="BI360">
        <f>(AL360+273.15)</f>
        <v>295.72857894897459</v>
      </c>
      <c r="BJ360">
        <f>(AK360+273.15)</f>
        <v>294.19111099243162</v>
      </c>
      <c r="BK360">
        <f>(AU360*BC360+AV360*BD360)*BE360</f>
        <v>239.93071729338044</v>
      </c>
      <c r="BL360">
        <f>((BK360+0.00000010773*(BJ360^4-BI360^4))-BH360*44100)/(AH360*51.4+0.00000043092*BI360^3)</f>
        <v>0.19281653947543689</v>
      </c>
      <c r="BM360">
        <f>0.61365*EXP(17.502*AF360/(240.97+AF360))</f>
        <v>2.7485967558829794</v>
      </c>
      <c r="BN360">
        <f>BM360*1000/AW360</f>
        <v>41.580094269972541</v>
      </c>
      <c r="BO360">
        <f>(BN360-AQ360)</f>
        <v>21.062670640211799</v>
      </c>
      <c r="BP360">
        <f>IF(D360,AL360,(AK360+AL360)/2)</f>
        <v>21.809844970703125</v>
      </c>
      <c r="BQ360">
        <f>0.61365*EXP(17.502*BP360/(240.97+BP360))</f>
        <v>2.6228898318586364</v>
      </c>
      <c r="BR360">
        <f>IF(BO360&lt;&gt;0,(1000-(BN360+AQ360)/2)/BO360*BH360,0)</f>
        <v>0.17808444608887966</v>
      </c>
      <c r="BS360">
        <f>AQ360*AW360/1000</f>
        <v>1.3562769642050261</v>
      </c>
      <c r="BT360">
        <f>(BQ360-BS360)</f>
        <v>1.2666128676536104</v>
      </c>
      <c r="BU360">
        <f>1/(1.6/F360+1.37/AJ360)</f>
        <v>0.11158552697541692</v>
      </c>
      <c r="BV360">
        <f>G360*AW360*0.001</f>
        <v>6.4455908753901019</v>
      </c>
      <c r="BW360">
        <f>G360/AO360</f>
        <v>0.50586212700654698</v>
      </c>
      <c r="BX360">
        <f>(1-BH360*AW360/BM360/F360)*100</f>
        <v>48.642679192339465</v>
      </c>
      <c r="BY360">
        <f>(AO360-E360/(AJ360/1.35))</f>
        <v>191.40957794700194</v>
      </c>
      <c r="BZ360">
        <f>E360*BX360/100/BY360</f>
        <v>2.5581646157073017E-2</v>
      </c>
      <c r="CA360">
        <f>(K360-J360)</f>
        <v>0</v>
      </c>
      <c r="CB360">
        <f>AU360*V360</f>
        <v>1312.3034320433194</v>
      </c>
      <c r="CC360">
        <f>(M360-L360)</f>
        <v>106.18798828125</v>
      </c>
      <c r="CD360">
        <f>(M360-N360)/(M360-J360)</f>
        <v>0.15484858511089256</v>
      </c>
      <c r="CE360" t="e">
        <f>(K360-M360)/(K360-J360)</f>
        <v>#DIV/0!</v>
      </c>
    </row>
    <row r="361" spans="1:83" x14ac:dyDescent="0.25">
      <c r="A361" s="1" t="s">
        <v>12</v>
      </c>
      <c r="B361" s="1" t="s">
        <v>447</v>
      </c>
    </row>
    <row r="362" spans="1:83" x14ac:dyDescent="0.25">
      <c r="A362" s="1" t="s">
        <v>12</v>
      </c>
      <c r="B362" s="1" t="s">
        <v>448</v>
      </c>
    </row>
    <row r="363" spans="1:83" x14ac:dyDescent="0.25">
      <c r="A363" s="1" t="s">
        <v>12</v>
      </c>
      <c r="B363" s="1" t="s">
        <v>449</v>
      </c>
    </row>
    <row r="364" spans="1:83" x14ac:dyDescent="0.25">
      <c r="A364" s="1" t="s">
        <v>12</v>
      </c>
      <c r="B364" s="1" t="s">
        <v>450</v>
      </c>
    </row>
    <row r="365" spans="1:83" x14ac:dyDescent="0.25">
      <c r="A365" s="1" t="s">
        <v>12</v>
      </c>
      <c r="B365" s="1" t="s">
        <v>451</v>
      </c>
    </row>
    <row r="366" spans="1:83" x14ac:dyDescent="0.25">
      <c r="A366" s="1" t="s">
        <v>12</v>
      </c>
      <c r="B366" s="1" t="s">
        <v>452</v>
      </c>
    </row>
    <row r="367" spans="1:83" x14ac:dyDescent="0.25">
      <c r="A367" s="1" t="s">
        <v>12</v>
      </c>
      <c r="B367" s="1" t="s">
        <v>453</v>
      </c>
    </row>
    <row r="368" spans="1:83" x14ac:dyDescent="0.25">
      <c r="A368" s="1">
        <v>44</v>
      </c>
      <c r="B368" s="1" t="s">
        <v>454</v>
      </c>
      <c r="C368" s="1">
        <v>12054.500012095086</v>
      </c>
      <c r="D368" s="1">
        <v>0</v>
      </c>
      <c r="E368">
        <f>(AN368-AO368*(1000-AP368)/(1000-AQ368))*BG368</f>
        <v>4.8340684962441784</v>
      </c>
      <c r="F368">
        <f>IF(BR368&lt;&gt;0,1/(1/BR368-1/AJ368),0)</f>
        <v>0.18716626483585797</v>
      </c>
      <c r="G368">
        <f>((BU368-BH368/2)*AO368-E368)/(BU368+BH368/2)</f>
        <v>52.687835750649498</v>
      </c>
      <c r="H368" s="1">
        <v>44</v>
      </c>
      <c r="I368" s="1">
        <v>44</v>
      </c>
      <c r="J368" s="1">
        <v>0</v>
      </c>
      <c r="K368" s="1">
        <v>0</v>
      </c>
      <c r="L368" s="1">
        <v>266.51220703125</v>
      </c>
      <c r="M368" s="1">
        <v>348.45443725585938</v>
      </c>
      <c r="N368" s="1">
        <v>309.6607666015625</v>
      </c>
      <c r="O368" t="e">
        <f>CA368/K368</f>
        <v>#DIV/0!</v>
      </c>
      <c r="P368">
        <f>CC368/M368</f>
        <v>0.23515909531793885</v>
      </c>
      <c r="Q368">
        <f>(M368-N368)/M368</f>
        <v>0.1113306834598059</v>
      </c>
      <c r="R368" s="1">
        <v>-1</v>
      </c>
      <c r="S368" s="1">
        <v>0.87</v>
      </c>
      <c r="T368" s="1">
        <v>0.92</v>
      </c>
      <c r="U368" s="1">
        <v>10.032164573669434</v>
      </c>
      <c r="V368">
        <f>(U368*T368+(100-U368)*S368)/100</f>
        <v>0.87501608228683481</v>
      </c>
      <c r="W368">
        <f>(E368-R368)/CB368</f>
        <v>4.4515280730869815E-3</v>
      </c>
      <c r="X368">
        <f>(M368-N368)/(M368-L368)</f>
        <v>0.47342707841806009</v>
      </c>
      <c r="Y368">
        <f>(K368-M368)/(K368-L368)</f>
        <v>1.3074614522816255</v>
      </c>
      <c r="Z368">
        <f>(K368-M368)/M368</f>
        <v>-1</v>
      </c>
      <c r="AA368" s="1">
        <v>1497.7742919921875</v>
      </c>
      <c r="AB368" s="1">
        <v>0.5</v>
      </c>
      <c r="AC368">
        <f>Q368*AB368*V368*AA368</f>
        <v>72.953693919734519</v>
      </c>
      <c r="AD368">
        <f>BH368*1000</f>
        <v>3.8709149015046465</v>
      </c>
      <c r="AE368">
        <f>(BM368-BS368)</f>
        <v>1.3495261779230348</v>
      </c>
      <c r="AF368">
        <f>(AL368+BL368*D368)</f>
        <v>22.433080673217773</v>
      </c>
      <c r="AG368" s="1">
        <v>1.7000000476837158</v>
      </c>
      <c r="AH368">
        <f>(AG368*BA368+BB368)</f>
        <v>5.0514017889432807</v>
      </c>
      <c r="AI368" s="1">
        <v>1</v>
      </c>
      <c r="AJ368">
        <f>AH368*(AI368+1)*(AI368+1)/(AI368*AI368+1)</f>
        <v>10.102803577886561</v>
      </c>
      <c r="AK368" s="1">
        <v>20.981712341308594</v>
      </c>
      <c r="AL368" s="1">
        <v>22.433080673217773</v>
      </c>
      <c r="AM368" s="1">
        <v>19.921285629272461</v>
      </c>
      <c r="AN368" s="1">
        <v>100.13877868652344</v>
      </c>
      <c r="AO368" s="1">
        <v>97.186698913574219</v>
      </c>
      <c r="AP368" s="1">
        <v>18.647703170776367</v>
      </c>
      <c r="AQ368" s="1">
        <v>20.795310974121094</v>
      </c>
      <c r="AR368" s="1">
        <v>49.451625823974609</v>
      </c>
      <c r="AS368" s="1">
        <v>55.146842956542969</v>
      </c>
      <c r="AT368" s="1">
        <v>300.04132080078125</v>
      </c>
      <c r="AU368" s="1">
        <v>1497.7742919921875</v>
      </c>
      <c r="AV368" s="1">
        <v>3.8598209619522095E-2</v>
      </c>
      <c r="AW368" s="1">
        <v>66.114974975585938</v>
      </c>
      <c r="AX368" s="1">
        <v>-6.0665016174316406</v>
      </c>
      <c r="AY368" s="1">
        <v>0.14051300287246704</v>
      </c>
      <c r="AZ368" s="1">
        <v>0.5</v>
      </c>
      <c r="BA368" s="1">
        <v>-1.355140209197998</v>
      </c>
      <c r="BB368" s="1">
        <v>7.355140209197998</v>
      </c>
      <c r="BC368" s="1">
        <v>1</v>
      </c>
      <c r="BD368" s="1">
        <v>0</v>
      </c>
      <c r="BE368" s="1">
        <v>0.15999999642372131</v>
      </c>
      <c r="BF368" s="1">
        <v>111115</v>
      </c>
      <c r="BG368">
        <f>AT368*0.000001/(AG368*0.0001)</f>
        <v>1.7649488963814652</v>
      </c>
      <c r="BH368">
        <f>(AQ368-AP368)/(1000-AQ368)*BG368</f>
        <v>3.8709149015046466E-3</v>
      </c>
      <c r="BI368">
        <f>(AL368+273.15)</f>
        <v>295.58308067321775</v>
      </c>
      <c r="BJ368">
        <f>(AK368+273.15)</f>
        <v>294.13171234130857</v>
      </c>
      <c r="BK368">
        <f>(AU368*BC368+AV368*BD368)*BE368</f>
        <v>239.64388136229172</v>
      </c>
      <c r="BL368">
        <f>((BK368+0.00000010773*(BJ368^4-BI368^4))-BH368*44100)/(AH368*51.4+0.00000043092*BI368^3)</f>
        <v>0.19538168453934712</v>
      </c>
      <c r="BM368">
        <f>0.61365*EXP(17.502*AF368/(240.97+AF368))</f>
        <v>2.7244076425865784</v>
      </c>
      <c r="BN368">
        <f>BM368*1000/AW368</f>
        <v>41.207119016419675</v>
      </c>
      <c r="BO368">
        <f>(BN368-AQ368)</f>
        <v>20.411808042298581</v>
      </c>
      <c r="BP368">
        <f>IF(D368,AL368,(AK368+AL368)/2)</f>
        <v>21.707396507263184</v>
      </c>
      <c r="BQ368">
        <f>0.61365*EXP(17.502*BP368/(240.97+BP368))</f>
        <v>2.6065230659439371</v>
      </c>
      <c r="BR368">
        <f>IF(BO368&lt;&gt;0,(1000-(BN368+AQ368)/2)/BO368*BH368,0)</f>
        <v>0.18376186120513377</v>
      </c>
      <c r="BS368">
        <f>AQ368*AW368/1000</f>
        <v>1.3748814646635437</v>
      </c>
      <c r="BT368">
        <f>(BQ368-BS368)</f>
        <v>1.2316416012803935</v>
      </c>
      <c r="BU368">
        <f>1/(1.6/F368+1.37/AJ368)</f>
        <v>0.11515225146936767</v>
      </c>
      <c r="BV368">
        <f>G368*AW368*0.001</f>
        <v>3.4834549421719734</v>
      </c>
      <c r="BW368">
        <f>G368/AO368</f>
        <v>0.54213010977462583</v>
      </c>
      <c r="BX368">
        <f>(1-BH368*AW368/BM368/F368)*100</f>
        <v>49.810392615792708</v>
      </c>
      <c r="BY368">
        <f>(AO368-E368/(AJ368/1.35))</f>
        <v>96.540740351713822</v>
      </c>
      <c r="BZ368">
        <f>E368*BX368/100/BY368</f>
        <v>2.4941475365978242E-2</v>
      </c>
      <c r="CA368">
        <f>(K368-J368)</f>
        <v>0</v>
      </c>
      <c r="CB368">
        <f>AU368*V368</f>
        <v>1310.5765931289416</v>
      </c>
      <c r="CC368">
        <f>(M368-L368)</f>
        <v>81.942230224609375</v>
      </c>
      <c r="CD368">
        <f>(M368-N368)/(M368-J368)</f>
        <v>0.1113306834598059</v>
      </c>
      <c r="CE368" t="e">
        <f>(K368-M368)/(K368-J368)</f>
        <v>#DIV/0!</v>
      </c>
    </row>
    <row r="369" spans="1:83" x14ac:dyDescent="0.25">
      <c r="A369" s="1" t="s">
        <v>12</v>
      </c>
      <c r="B369" s="1" t="s">
        <v>455</v>
      </c>
    </row>
    <row r="370" spans="1:83" x14ac:dyDescent="0.25">
      <c r="A370" s="1" t="s">
        <v>12</v>
      </c>
      <c r="B370" s="1" t="s">
        <v>456</v>
      </c>
    </row>
    <row r="371" spans="1:83" x14ac:dyDescent="0.25">
      <c r="A371" s="1" t="s">
        <v>12</v>
      </c>
      <c r="B371" s="1" t="s">
        <v>457</v>
      </c>
    </row>
    <row r="372" spans="1:83" x14ac:dyDescent="0.25">
      <c r="A372" s="1" t="s">
        <v>12</v>
      </c>
      <c r="B372" s="1" t="s">
        <v>458</v>
      </c>
    </row>
    <row r="373" spans="1:83" x14ac:dyDescent="0.25">
      <c r="A373" s="1" t="s">
        <v>12</v>
      </c>
      <c r="B373" s="1" t="s">
        <v>459</v>
      </c>
    </row>
    <row r="374" spans="1:83" x14ac:dyDescent="0.25">
      <c r="A374" s="1" t="s">
        <v>12</v>
      </c>
      <c r="B374" s="1" t="s">
        <v>460</v>
      </c>
    </row>
    <row r="375" spans="1:83" x14ac:dyDescent="0.25">
      <c r="A375" s="1" t="s">
        <v>12</v>
      </c>
      <c r="B375" s="1" t="s">
        <v>461</v>
      </c>
    </row>
    <row r="376" spans="1:83" x14ac:dyDescent="0.25">
      <c r="A376" s="1">
        <v>45</v>
      </c>
      <c r="B376" s="1" t="s">
        <v>462</v>
      </c>
      <c r="C376" s="1">
        <v>12240.000011716038</v>
      </c>
      <c r="D376" s="1">
        <v>0</v>
      </c>
      <c r="E376">
        <f>(AN376-AO376*(1000-AP376)/(1000-AQ376))*BG376</f>
        <v>3.5656860146420204</v>
      </c>
      <c r="F376">
        <f>IF(BR376&lt;&gt;0,1/(1/BR376-1/AJ376),0)</f>
        <v>0.19443332581038464</v>
      </c>
      <c r="G376">
        <f>((BU376-BH376/2)*AO376-E376)/(BU376+BH376/2)</f>
        <v>32.849908185544891</v>
      </c>
      <c r="H376" s="1">
        <v>45</v>
      </c>
      <c r="I376" s="1">
        <v>45</v>
      </c>
      <c r="J376" s="1">
        <v>0</v>
      </c>
      <c r="K376" s="1">
        <v>0</v>
      </c>
      <c r="L376" s="1">
        <v>284.26025390625</v>
      </c>
      <c r="M376" s="1">
        <v>349.387939453125</v>
      </c>
      <c r="N376" s="1">
        <v>318.131103515625</v>
      </c>
      <c r="O376" t="e">
        <f>CA376/K376</f>
        <v>#DIV/0!</v>
      </c>
      <c r="P376">
        <f>CC376/M376</f>
        <v>0.18640507639964699</v>
      </c>
      <c r="Q376">
        <f>(M376-N376)/M376</f>
        <v>8.9461691168917737E-2</v>
      </c>
      <c r="R376" s="1">
        <v>-1</v>
      </c>
      <c r="S376" s="1">
        <v>0.87</v>
      </c>
      <c r="T376" s="1">
        <v>0.92</v>
      </c>
      <c r="U376" s="1">
        <v>10.032164573669434</v>
      </c>
      <c r="V376">
        <f>(U376*T376+(100-U376)*S376)/100</f>
        <v>0.87501608228683481</v>
      </c>
      <c r="W376">
        <f>(E376-R376)/CB376</f>
        <v>3.4810004262295297E-3</v>
      </c>
      <c r="X376">
        <f>(M376-N376)/(M376-L376)</f>
        <v>0.47993162470057693</v>
      </c>
      <c r="Y376">
        <f>(K376-M376)/(K376-L376)</f>
        <v>1.2291128803689675</v>
      </c>
      <c r="Z376">
        <f>(K376-M376)/M376</f>
        <v>-1</v>
      </c>
      <c r="AA376" s="1">
        <v>1498.94580078125</v>
      </c>
      <c r="AB376" s="1">
        <v>0.5</v>
      </c>
      <c r="AC376">
        <f>Q376*AB376*V376*AA376</f>
        <v>58.669052313011512</v>
      </c>
      <c r="AD376">
        <f>BH376*1000</f>
        <v>3.8316272112318344</v>
      </c>
      <c r="AE376">
        <f>(BM376-BS376)</f>
        <v>1.2865680476288426</v>
      </c>
      <c r="AF376">
        <f>(AL376+BL376*D376)</f>
        <v>22.223663330078125</v>
      </c>
      <c r="AG376" s="1">
        <v>1.7000000476837158</v>
      </c>
      <c r="AH376">
        <f>(AG376*BA376+BB376)</f>
        <v>5.0514017889432807</v>
      </c>
      <c r="AI376" s="1">
        <v>1</v>
      </c>
      <c r="AJ376">
        <f>AH376*(AI376+1)*(AI376+1)/(AI376*AI376+1)</f>
        <v>10.102803577886561</v>
      </c>
      <c r="AK376" s="1">
        <v>20.930818557739258</v>
      </c>
      <c r="AL376" s="1">
        <v>22.223663330078125</v>
      </c>
      <c r="AM376" s="1">
        <v>19.92961311340332</v>
      </c>
      <c r="AN376" s="1">
        <v>66.39105224609375</v>
      </c>
      <c r="AO376" s="1">
        <v>64.231353759765625</v>
      </c>
      <c r="AP376" s="1">
        <v>19.105907440185547</v>
      </c>
      <c r="AQ376" s="1">
        <v>21.230751037597656</v>
      </c>
      <c r="AR376" s="1">
        <v>50.813922882080078</v>
      </c>
      <c r="AS376" s="1">
        <v>56.465141296386719</v>
      </c>
      <c r="AT376" s="1">
        <v>300.04440307617188</v>
      </c>
      <c r="AU376" s="1">
        <v>1498.94580078125</v>
      </c>
      <c r="AV376" s="1">
        <v>0.1333417147397995</v>
      </c>
      <c r="AW376" s="1">
        <v>66.099922180175781</v>
      </c>
      <c r="AX376" s="1">
        <v>-5.6152286529541016</v>
      </c>
      <c r="AY376" s="1">
        <v>0.15524831414222717</v>
      </c>
      <c r="AZ376" s="1">
        <v>1</v>
      </c>
      <c r="BA376" s="1">
        <v>-1.355140209197998</v>
      </c>
      <c r="BB376" s="1">
        <v>7.355140209197998</v>
      </c>
      <c r="BC376" s="1">
        <v>1</v>
      </c>
      <c r="BD376" s="1">
        <v>0</v>
      </c>
      <c r="BE376" s="1">
        <v>0.15999999642372131</v>
      </c>
      <c r="BF376" s="1">
        <v>111135</v>
      </c>
      <c r="BG376">
        <f>AT376*0.000001/(AG376*0.0001)</f>
        <v>1.7649670274126661</v>
      </c>
      <c r="BH376">
        <f>(AQ376-AP376)/(1000-AQ376)*BG376</f>
        <v>3.8316272112318343E-3</v>
      </c>
      <c r="BI376">
        <f>(AL376+273.15)</f>
        <v>295.3736633300781</v>
      </c>
      <c r="BJ376">
        <f>(AK376+273.15)</f>
        <v>294.08081855773924</v>
      </c>
      <c r="BK376">
        <f>(AU376*BC376+AV376*BD376)*BE376</f>
        <v>239.83132276435208</v>
      </c>
      <c r="BL376">
        <f>((BK376+0.00000010773*(BJ376^4-BI376^4))-BH376*44100)/(AH376*51.4+0.00000043092*BI376^3)</f>
        <v>0.20902816597110468</v>
      </c>
      <c r="BM376">
        <f>0.61365*EXP(17.502*AF376/(240.97+AF376))</f>
        <v>2.6899190390407339</v>
      </c>
      <c r="BN376">
        <f>BM376*1000/AW376</f>
        <v>40.694738364570654</v>
      </c>
      <c r="BO376">
        <f>(BN376-AQ376)</f>
        <v>19.463987326972997</v>
      </c>
      <c r="BP376">
        <f>IF(D376,AL376,(AK376+AL376)/2)</f>
        <v>21.577240943908691</v>
      </c>
      <c r="BQ376">
        <f>0.61365*EXP(17.502*BP376/(240.97+BP376))</f>
        <v>2.5858589144487287</v>
      </c>
      <c r="BR376">
        <f>IF(BO376&lt;&gt;0,(1000-(BN376+AQ376)/2)/BO376*BH376,0)</f>
        <v>0.19076201878508792</v>
      </c>
      <c r="BS376">
        <f>AQ376*AW376/1000</f>
        <v>1.4033509914118913</v>
      </c>
      <c r="BT376">
        <f>(BQ376-BS376)</f>
        <v>1.1825079230368374</v>
      </c>
      <c r="BU376">
        <f>1/(1.6/F376+1.37/AJ376)</f>
        <v>0.11955075836943409</v>
      </c>
      <c r="BV376">
        <f>G376*AW376*0.001</f>
        <v>2.1713763746904364</v>
      </c>
      <c r="BW376">
        <f>G376/AO376</f>
        <v>0.51143104204853296</v>
      </c>
      <c r="BX376">
        <f>(1-BH376*AW376/BM376/F376)*100</f>
        <v>51.57448107527749</v>
      </c>
      <c r="BY376">
        <f>(AO376-E376/(AJ376/1.35))</f>
        <v>63.754884423045759</v>
      </c>
      <c r="BZ376">
        <f>E376*BX376/100/BY376</f>
        <v>2.8844598738863358E-2</v>
      </c>
      <c r="CA376">
        <f>(K376-J376)</f>
        <v>0</v>
      </c>
      <c r="CB376">
        <f>AU376*V376</f>
        <v>1311.6016821599117</v>
      </c>
      <c r="CC376">
        <f>(M376-L376)</f>
        <v>65.127685546875</v>
      </c>
      <c r="CD376">
        <f>(M376-N376)/(M376-J376)</f>
        <v>8.9461691168917737E-2</v>
      </c>
      <c r="CE376" t="e">
        <f>(K376-M376)/(K376-J376)</f>
        <v>#DIV/0!</v>
      </c>
    </row>
    <row r="377" spans="1:83" x14ac:dyDescent="0.25">
      <c r="A377" s="1" t="s">
        <v>12</v>
      </c>
      <c r="B377" s="1" t="s">
        <v>463</v>
      </c>
    </row>
    <row r="378" spans="1:83" x14ac:dyDescent="0.25">
      <c r="A378" s="1" t="s">
        <v>12</v>
      </c>
      <c r="B378" s="1" t="s">
        <v>464</v>
      </c>
    </row>
    <row r="379" spans="1:83" x14ac:dyDescent="0.25">
      <c r="A379" s="1" t="s">
        <v>12</v>
      </c>
      <c r="B379" s="1" t="s">
        <v>465</v>
      </c>
    </row>
    <row r="380" spans="1:83" x14ac:dyDescent="0.25">
      <c r="A380" s="1" t="s">
        <v>12</v>
      </c>
      <c r="B380" s="1" t="s">
        <v>466</v>
      </c>
    </row>
    <row r="381" spans="1:83" x14ac:dyDescent="0.25">
      <c r="A381" s="1" t="s">
        <v>12</v>
      </c>
      <c r="B381" s="1" t="s">
        <v>467</v>
      </c>
    </row>
    <row r="382" spans="1:83" x14ac:dyDescent="0.25">
      <c r="A382" s="1" t="s">
        <v>12</v>
      </c>
      <c r="B382" s="1" t="s">
        <v>468</v>
      </c>
    </row>
    <row r="383" spans="1:83" x14ac:dyDescent="0.25">
      <c r="A383" s="1" t="s">
        <v>12</v>
      </c>
      <c r="B383" s="1" t="s">
        <v>469</v>
      </c>
    </row>
    <row r="384" spans="1:83" x14ac:dyDescent="0.25">
      <c r="A384" s="1">
        <v>46</v>
      </c>
      <c r="B384" s="1" t="s">
        <v>470</v>
      </c>
      <c r="C384" s="1">
        <v>12459.000013163313</v>
      </c>
      <c r="D384" s="1">
        <v>0</v>
      </c>
      <c r="E384">
        <f>(AN384-AO384*(1000-AP384)/(1000-AQ384))*BG384</f>
        <v>21.56361903687813</v>
      </c>
      <c r="F384">
        <f>IF(BR384&lt;&gt;0,1/(1/BR384-1/AJ384),0)</f>
        <v>0.20433680738364135</v>
      </c>
      <c r="G384">
        <f>((BU384-BH384/2)*AO384-E384)/(BU384+BH384/2)</f>
        <v>204.07079151555106</v>
      </c>
      <c r="H384" s="1">
        <v>46</v>
      </c>
      <c r="I384" s="1">
        <v>46</v>
      </c>
      <c r="J384" s="1">
        <v>0</v>
      </c>
      <c r="K384" s="1">
        <v>0</v>
      </c>
      <c r="L384" s="1">
        <v>222.65087890625</v>
      </c>
      <c r="M384" s="1">
        <v>357.86904907226563</v>
      </c>
      <c r="N384" s="1">
        <v>275.021728515625</v>
      </c>
      <c r="O384" t="e">
        <f>CA384/K384</f>
        <v>#DIV/0!</v>
      </c>
      <c r="P384">
        <f>CC384/M384</f>
        <v>0.37784259498426365</v>
      </c>
      <c r="Q384">
        <f>(M384-N384)/M384</f>
        <v>0.23150177633805658</v>
      </c>
      <c r="R384" s="1">
        <v>-1</v>
      </c>
      <c r="S384" s="1">
        <v>0.87</v>
      </c>
      <c r="T384" s="1">
        <v>0.92</v>
      </c>
      <c r="U384" s="1">
        <v>9.9977378845214844</v>
      </c>
      <c r="V384">
        <f>(U384*T384+(100-U384)*S384)/100</f>
        <v>0.87499886894226075</v>
      </c>
      <c r="W384">
        <f>(E384-R384)/CB384</f>
        <v>1.7180330881326027E-2</v>
      </c>
      <c r="X384">
        <f>(M384-N384)/(M384-L384)</f>
        <v>0.61269369682287445</v>
      </c>
      <c r="Y384">
        <f>(K384-M384)/(K384-L384)</f>
        <v>1.6073102914763295</v>
      </c>
      <c r="Z384">
        <f>(K384-M384)/M384</f>
        <v>-1</v>
      </c>
      <c r="AA384" s="1">
        <v>1500.962158203125</v>
      </c>
      <c r="AB384" s="1">
        <v>0.5</v>
      </c>
      <c r="AC384">
        <f>Q384*AB384*V384*AA384</f>
        <v>152.02029354772563</v>
      </c>
      <c r="AD384">
        <f>BH384*1000</f>
        <v>4.0275059313677772</v>
      </c>
      <c r="AE384">
        <f>(BM384-BS384)</f>
        <v>1.2874834869090419</v>
      </c>
      <c r="AF384">
        <f>(AL384+BL384*D384)</f>
        <v>22.441375732421875</v>
      </c>
      <c r="AG384" s="1">
        <v>1.7000000476837158</v>
      </c>
      <c r="AH384">
        <f>(AG384*BA384+BB384)</f>
        <v>5.0514017889432807</v>
      </c>
      <c r="AI384" s="1">
        <v>1</v>
      </c>
      <c r="AJ384">
        <f>AH384*(AI384+1)*(AI384+1)/(AI384*AI384+1)</f>
        <v>10.102803577886561</v>
      </c>
      <c r="AK384" s="1">
        <v>21.062585830688477</v>
      </c>
      <c r="AL384" s="1">
        <v>22.441375732421875</v>
      </c>
      <c r="AM384" s="1">
        <v>19.926263809204102</v>
      </c>
      <c r="AN384" s="1">
        <v>398.394287109375</v>
      </c>
      <c r="AO384" s="1">
        <v>385.2967529296875</v>
      </c>
      <c r="AP384" s="1">
        <v>19.5244140625</v>
      </c>
      <c r="AQ384" s="1">
        <v>21.756809234619141</v>
      </c>
      <c r="AR384" s="1">
        <v>51.514450073242188</v>
      </c>
      <c r="AS384" s="1">
        <v>57.404541015625</v>
      </c>
      <c r="AT384" s="1">
        <v>300.02737426757813</v>
      </c>
      <c r="AU384" s="1">
        <v>1500.962158203125</v>
      </c>
      <c r="AV384" s="1">
        <v>6.0823135077953339E-2</v>
      </c>
      <c r="AW384" s="1">
        <v>66.107955932617188</v>
      </c>
      <c r="AX384" s="1">
        <v>-13.087886810302734</v>
      </c>
      <c r="AY384" s="1">
        <v>0.18032270669937134</v>
      </c>
      <c r="AZ384" s="1">
        <v>0.75</v>
      </c>
      <c r="BA384" s="1">
        <v>-1.355140209197998</v>
      </c>
      <c r="BB384" s="1">
        <v>7.355140209197998</v>
      </c>
      <c r="BC384" s="1">
        <v>1</v>
      </c>
      <c r="BD384" s="1">
        <v>0</v>
      </c>
      <c r="BE384" s="1">
        <v>0.15999999642372131</v>
      </c>
      <c r="BF384" s="1">
        <v>111115</v>
      </c>
      <c r="BG384">
        <f>AT384*0.000001/(AG384*0.0001)</f>
        <v>1.7648668579531597</v>
      </c>
      <c r="BH384">
        <f>(AQ384-AP384)/(1000-AQ384)*BG384</f>
        <v>4.027505931367777E-3</v>
      </c>
      <c r="BI384">
        <f>(AL384+273.15)</f>
        <v>295.59137573242185</v>
      </c>
      <c r="BJ384">
        <f>(AK384+273.15)</f>
        <v>294.21258583068845</v>
      </c>
      <c r="BK384">
        <f>(AU384*BC384+AV384*BD384)*BE384</f>
        <v>240.15393994464102</v>
      </c>
      <c r="BL384">
        <f>((BK384+0.00000010773*(BJ384^4-BI384^4))-BH384*44100)/(AH384*51.4+0.00000043092*BI384^3)</f>
        <v>0.17469659159683149</v>
      </c>
      <c r="BM384">
        <f>0.61365*EXP(17.502*AF384/(240.97+AF384))</f>
        <v>2.7257816730256028</v>
      </c>
      <c r="BN384">
        <f>BM384*1000/AW384</f>
        <v>41.232278847101995</v>
      </c>
      <c r="BO384">
        <f>(BN384-AQ384)</f>
        <v>19.475469612482854</v>
      </c>
      <c r="BP384">
        <f>IF(D384,AL384,(AK384+AL384)/2)</f>
        <v>21.751980781555176</v>
      </c>
      <c r="BQ384">
        <f>0.61365*EXP(17.502*BP384/(240.97+BP384))</f>
        <v>2.6136346542413627</v>
      </c>
      <c r="BR384">
        <f>IF(BO384&lt;&gt;0,(1000-(BN384+AQ384)/2)/BO384*BH384,0)</f>
        <v>0.20028587479797397</v>
      </c>
      <c r="BS384">
        <f>AQ384*AW384/1000</f>
        <v>1.4382981861165609</v>
      </c>
      <c r="BT384">
        <f>(BQ384-BS384)</f>
        <v>1.1753364681248017</v>
      </c>
      <c r="BU384">
        <f>1/(1.6/F384+1.37/AJ384)</f>
        <v>0.12553642700999859</v>
      </c>
      <c r="BV384">
        <f>G384*AW384*0.001</f>
        <v>13.490702892644361</v>
      </c>
      <c r="BW384">
        <f>G384/AO384</f>
        <v>0.52964575995996466</v>
      </c>
      <c r="BX384">
        <f>(1-BH384*AW384/BM384/F384)*100</f>
        <v>52.197319851105831</v>
      </c>
      <c r="BY384">
        <f>(AO384-E384/(AJ384/1.35))</f>
        <v>382.41528686184228</v>
      </c>
      <c r="BZ384">
        <f>E384*BX384/100/BY384</f>
        <v>2.9433005391909507E-2</v>
      </c>
      <c r="CA384">
        <f>(K384-J384)</f>
        <v>0</v>
      </c>
      <c r="CB384">
        <f>AU384*V384</f>
        <v>1313.3401907528689</v>
      </c>
      <c r="CC384">
        <f>(M384-L384)</f>
        <v>135.21817016601563</v>
      </c>
      <c r="CD384">
        <f>(M384-N384)/(M384-J384)</f>
        <v>0.23150177633805658</v>
      </c>
      <c r="CE384" t="e">
        <f>(K384-M384)/(K384-J384)</f>
        <v>#DIV/0!</v>
      </c>
    </row>
    <row r="385" spans="1:83" x14ac:dyDescent="0.25">
      <c r="A385" s="1" t="s">
        <v>12</v>
      </c>
      <c r="B385" s="1" t="s">
        <v>471</v>
      </c>
    </row>
    <row r="386" spans="1:83" x14ac:dyDescent="0.25">
      <c r="A386" s="1" t="s">
        <v>12</v>
      </c>
      <c r="B386" s="1" t="s">
        <v>472</v>
      </c>
    </row>
    <row r="387" spans="1:83" x14ac:dyDescent="0.25">
      <c r="A387" s="1" t="s">
        <v>12</v>
      </c>
      <c r="B387" s="1" t="s">
        <v>473</v>
      </c>
    </row>
    <row r="388" spans="1:83" x14ac:dyDescent="0.25">
      <c r="A388" s="1" t="s">
        <v>12</v>
      </c>
      <c r="B388" s="1" t="s">
        <v>474</v>
      </c>
    </row>
    <row r="389" spans="1:83" x14ac:dyDescent="0.25">
      <c r="A389" s="1" t="s">
        <v>12</v>
      </c>
      <c r="B389" s="1" t="s">
        <v>475</v>
      </c>
    </row>
    <row r="390" spans="1:83" x14ac:dyDescent="0.25">
      <c r="A390" s="1" t="s">
        <v>12</v>
      </c>
      <c r="B390" s="1" t="s">
        <v>476</v>
      </c>
    </row>
    <row r="391" spans="1:83" x14ac:dyDescent="0.25">
      <c r="A391" s="1" t="s">
        <v>12</v>
      </c>
      <c r="B391" s="1" t="s">
        <v>477</v>
      </c>
    </row>
    <row r="392" spans="1:83" x14ac:dyDescent="0.25">
      <c r="A392" s="1">
        <v>47</v>
      </c>
      <c r="B392" s="1" t="s">
        <v>478</v>
      </c>
      <c r="C392" s="1">
        <v>12676.000011991709</v>
      </c>
      <c r="D392" s="1">
        <v>0</v>
      </c>
      <c r="E392">
        <f>(AN392-AO392*(1000-AP392)/(1000-AQ392))*BG392</f>
        <v>27.468032069206604</v>
      </c>
      <c r="F392">
        <f>IF(BR392&lt;&gt;0,1/(1/BR392-1/AJ392),0)</f>
        <v>0.21612930178169953</v>
      </c>
      <c r="G392">
        <f>((BU392-BH392/2)*AO392-E392)/(BU392+BH392/2)</f>
        <v>264.39743747339929</v>
      </c>
      <c r="H392" s="1">
        <v>47</v>
      </c>
      <c r="I392" s="1">
        <v>47</v>
      </c>
      <c r="J392" s="1">
        <v>0</v>
      </c>
      <c r="K392" s="1">
        <v>0</v>
      </c>
      <c r="L392" s="1">
        <v>216.448486328125</v>
      </c>
      <c r="M392" s="1">
        <v>373.19790649414063</v>
      </c>
      <c r="N392" s="1">
        <v>271.99337768554688</v>
      </c>
      <c r="O392" t="e">
        <f>CA392/K392</f>
        <v>#DIV/0!</v>
      </c>
      <c r="P392">
        <f>CC392/M392</f>
        <v>0.42001687961900896</v>
      </c>
      <c r="Q392">
        <f>(M392-N392)/M392</f>
        <v>0.27118193067940671</v>
      </c>
      <c r="R392" s="1">
        <v>-1</v>
      </c>
      <c r="S392" s="1">
        <v>0.87</v>
      </c>
      <c r="T392" s="1">
        <v>0.92</v>
      </c>
      <c r="U392" s="1">
        <v>10.032164573669434</v>
      </c>
      <c r="V392">
        <f>(U392*T392+(100-U392)*S392)/100</f>
        <v>0.87501608228683481</v>
      </c>
      <c r="W392">
        <f>(E392-R392)/CB392</f>
        <v>2.1727711412576119E-2</v>
      </c>
      <c r="X392">
        <f>(M392-N392)/(M392-L392)</f>
        <v>0.64564531531540303</v>
      </c>
      <c r="Y392">
        <f>(K392-M392)/(K392-L392)</f>
        <v>1.7241881097213654</v>
      </c>
      <c r="Z392">
        <f>(K392-M392)/M392</f>
        <v>-1</v>
      </c>
      <c r="AA392" s="1">
        <v>1497.3641357421875</v>
      </c>
      <c r="AB392" s="1">
        <v>0.5</v>
      </c>
      <c r="AC392">
        <f>Q392*AB392*V392*AA392</f>
        <v>177.65368272293796</v>
      </c>
      <c r="AD392">
        <f>BH392*1000</f>
        <v>4.0722126634288163</v>
      </c>
      <c r="AE392">
        <f>(BM392-BS392)</f>
        <v>1.2322724595951511</v>
      </c>
      <c r="AF392">
        <f>(AL392+BL392*D392)</f>
        <v>22.265863418579102</v>
      </c>
      <c r="AG392" s="1">
        <v>1.7000000476837158</v>
      </c>
      <c r="AH392">
        <f>(AG392*BA392+BB392)</f>
        <v>5.0514017889432807</v>
      </c>
      <c r="AI392" s="1">
        <v>1</v>
      </c>
      <c r="AJ392">
        <f>AH392*(AI392+1)*(AI392+1)/(AI392*AI392+1)</f>
        <v>10.102803577886561</v>
      </c>
      <c r="AK392" s="1">
        <v>21.019016265869141</v>
      </c>
      <c r="AL392" s="1">
        <v>22.265863418579102</v>
      </c>
      <c r="AM392" s="1">
        <v>19.935583114624023</v>
      </c>
      <c r="AN392" s="1">
        <v>499.61593627929688</v>
      </c>
      <c r="AO392" s="1">
        <v>482.93856811523438</v>
      </c>
      <c r="AP392" s="1">
        <v>19.896398544311523</v>
      </c>
      <c r="AQ392" s="1">
        <v>22.152559280395508</v>
      </c>
      <c r="AR392" s="1">
        <v>52.640403747558594</v>
      </c>
      <c r="AS392" s="1">
        <v>58.609584808349609</v>
      </c>
      <c r="AT392" s="1">
        <v>300.0408935546875</v>
      </c>
      <c r="AU392" s="1">
        <v>1497.3641357421875</v>
      </c>
      <c r="AV392" s="1">
        <v>0.10760921239852905</v>
      </c>
      <c r="AW392" s="1">
        <v>66.112701416015625</v>
      </c>
      <c r="AX392" s="1">
        <v>-15.728815078735352</v>
      </c>
      <c r="AY392" s="1">
        <v>0.20946279168128967</v>
      </c>
      <c r="AZ392" s="1">
        <v>0.75</v>
      </c>
      <c r="BA392" s="1">
        <v>-1.355140209197998</v>
      </c>
      <c r="BB392" s="1">
        <v>7.355140209197998</v>
      </c>
      <c r="BC392" s="1">
        <v>1</v>
      </c>
      <c r="BD392" s="1">
        <v>0</v>
      </c>
      <c r="BE392" s="1">
        <v>0.15999999642372131</v>
      </c>
      <c r="BF392" s="1">
        <v>111115</v>
      </c>
      <c r="BG392">
        <f>AT392*0.000001/(AG392*0.0001)</f>
        <v>1.7649463831692196</v>
      </c>
      <c r="BH392">
        <f>(AQ392-AP392)/(1000-AQ392)*BG392</f>
        <v>4.0722126634288166E-3</v>
      </c>
      <c r="BI392">
        <f>(AL392+273.15)</f>
        <v>295.41586341857908</v>
      </c>
      <c r="BJ392">
        <f>(AK392+273.15)</f>
        <v>294.16901626586912</v>
      </c>
      <c r="BK392">
        <f>(AU392*BC392+AV392*BD392)*BE392</f>
        <v>239.57825636375856</v>
      </c>
      <c r="BL392">
        <f>((BK392+0.00000010773*(BJ392^4-BI392^4))-BH392*44100)/(AH392*51.4+0.00000043092*BI392^3)</f>
        <v>0.17074380334775183</v>
      </c>
      <c r="BM392">
        <f>0.61365*EXP(17.502*AF392/(240.97+AF392))</f>
        <v>2.6968379969005252</v>
      </c>
      <c r="BN392">
        <f>BM392*1000/AW392</f>
        <v>40.791526274665628</v>
      </c>
      <c r="BO392">
        <f>(BN392-AQ392)</f>
        <v>18.63896699427012</v>
      </c>
      <c r="BP392">
        <f>IF(D392,AL392,(AK392+AL392)/2)</f>
        <v>21.642439842224121</v>
      </c>
      <c r="BQ392">
        <f>0.61365*EXP(17.502*BP392/(240.97+BP392))</f>
        <v>2.5961922203001166</v>
      </c>
      <c r="BR392">
        <f>IF(BO392&lt;&gt;0,(1000-(BN392+AQ392)/2)/BO392*BH392,0)</f>
        <v>0.21160248920976363</v>
      </c>
      <c r="BS392">
        <f>AQ392*AW392/1000</f>
        <v>1.4645655373053741</v>
      </c>
      <c r="BT392">
        <f>(BQ392-BS392)</f>
        <v>1.1316266829947426</v>
      </c>
      <c r="BU392">
        <f>1/(1.6/F392+1.37/AJ392)</f>
        <v>0.13265094564562629</v>
      </c>
      <c r="BV392">
        <f>G392*AW392*0.001</f>
        <v>17.480028838838511</v>
      </c>
      <c r="BW392">
        <f>G392/AO392</f>
        <v>0.54747633535516504</v>
      </c>
      <c r="BX392">
        <f>(1-BH392*AW392/BM392/F392)*100</f>
        <v>53.810118903572523</v>
      </c>
      <c r="BY392">
        <f>(AO392-E392/(AJ392/1.35))</f>
        <v>479.26811733317669</v>
      </c>
      <c r="BZ392">
        <f>E392*BX392/100/BY392</f>
        <v>3.0839899802131782E-2</v>
      </c>
      <c r="CA392">
        <f>(K392-J392)</f>
        <v>0</v>
      </c>
      <c r="CB392">
        <f>AU392*V392</f>
        <v>1310.2176998139412</v>
      </c>
      <c r="CC392">
        <f>(M392-L392)</f>
        <v>156.74942016601563</v>
      </c>
      <c r="CD392">
        <f>(M392-N392)/(M392-J392)</f>
        <v>0.27118193067940671</v>
      </c>
      <c r="CE392" t="e">
        <f>(K392-M392)/(K392-J392)</f>
        <v>#DIV/0!</v>
      </c>
    </row>
    <row r="393" spans="1:83" x14ac:dyDescent="0.25">
      <c r="A393" s="1" t="s">
        <v>12</v>
      </c>
      <c r="B393" s="1" t="s">
        <v>479</v>
      </c>
    </row>
    <row r="394" spans="1:83" x14ac:dyDescent="0.25">
      <c r="A394" s="1" t="s">
        <v>12</v>
      </c>
      <c r="B394" s="1" t="s">
        <v>480</v>
      </c>
    </row>
    <row r="395" spans="1:83" x14ac:dyDescent="0.25">
      <c r="A395" s="1" t="s">
        <v>12</v>
      </c>
      <c r="B395" s="1" t="s">
        <v>481</v>
      </c>
    </row>
    <row r="396" spans="1:83" x14ac:dyDescent="0.25">
      <c r="A396" s="1" t="s">
        <v>12</v>
      </c>
      <c r="B396" s="1" t="s">
        <v>482</v>
      </c>
    </row>
    <row r="397" spans="1:83" x14ac:dyDescent="0.25">
      <c r="A397" s="1" t="s">
        <v>12</v>
      </c>
      <c r="B397" s="1" t="s">
        <v>483</v>
      </c>
    </row>
    <row r="398" spans="1:83" x14ac:dyDescent="0.25">
      <c r="A398" s="1" t="s">
        <v>12</v>
      </c>
      <c r="B398" s="1" t="s">
        <v>484</v>
      </c>
    </row>
    <row r="399" spans="1:83" x14ac:dyDescent="0.25">
      <c r="A399" s="1" t="s">
        <v>12</v>
      </c>
      <c r="B399" s="1" t="s">
        <v>485</v>
      </c>
    </row>
    <row r="400" spans="1:83" x14ac:dyDescent="0.25">
      <c r="A400" s="1">
        <v>48</v>
      </c>
      <c r="B400" s="1" t="s">
        <v>486</v>
      </c>
      <c r="C400" s="1">
        <v>12877.000012474135</v>
      </c>
      <c r="D400" s="1">
        <v>0</v>
      </c>
      <c r="E400">
        <f>(AN400-AO400*(1000-AP400)/(1000-AQ400))*BG400</f>
        <v>32.716888919571964</v>
      </c>
      <c r="F400">
        <f>IF(BR400&lt;&gt;0,1/(1/BR400-1/AJ400),0)</f>
        <v>0.22960409092855108</v>
      </c>
      <c r="G400">
        <f>((BU400-BH400/2)*AO400-E400)/(BU400+BH400/2)</f>
        <v>332.86589644501169</v>
      </c>
      <c r="H400" s="1">
        <v>48</v>
      </c>
      <c r="I400" s="1">
        <v>48</v>
      </c>
      <c r="J400" s="1">
        <v>0</v>
      </c>
      <c r="K400" s="1">
        <v>0</v>
      </c>
      <c r="L400" s="1">
        <v>216.899658203125</v>
      </c>
      <c r="M400" s="1">
        <v>400.722412109375</v>
      </c>
      <c r="N400" s="1">
        <v>276.94012451171875</v>
      </c>
      <c r="O400" t="e">
        <f>CA400/K400</f>
        <v>#DIV/0!</v>
      </c>
      <c r="P400">
        <f>CC400/M400</f>
        <v>0.45872840737462067</v>
      </c>
      <c r="Q400">
        <f>(M400-N400)/M400</f>
        <v>0.30889784014344213</v>
      </c>
      <c r="R400" s="1">
        <v>-1</v>
      </c>
      <c r="S400" s="1">
        <v>0.87</v>
      </c>
      <c r="T400" s="1">
        <v>0.92</v>
      </c>
      <c r="U400" s="1">
        <v>10.032164573669434</v>
      </c>
      <c r="V400">
        <f>(U400*T400+(100-U400)*S400)/100</f>
        <v>0.87501608228683481</v>
      </c>
      <c r="W400">
        <f>(E400-R400)/CB400</f>
        <v>2.5729519210145914E-2</v>
      </c>
      <c r="X400">
        <f>(M400-N400)/(M400-L400)</f>
        <v>0.67337848534673506</v>
      </c>
      <c r="Y400">
        <f>(K400-M400)/(K400-L400)</f>
        <v>1.8475013535249618</v>
      </c>
      <c r="Z400">
        <f>(K400-M400)/M400</f>
        <v>-1</v>
      </c>
      <c r="AA400" s="1">
        <v>1497.6136474609375</v>
      </c>
      <c r="AB400" s="1">
        <v>0.5</v>
      </c>
      <c r="AC400">
        <f>Q400*AB400*V400*AA400</f>
        <v>202.39542912844567</v>
      </c>
      <c r="AD400">
        <f>BH400*1000</f>
        <v>4.2278910519715271</v>
      </c>
      <c r="AE400">
        <f>(BM400-BS400)</f>
        <v>1.2060911039272042</v>
      </c>
      <c r="AF400">
        <f>(AL400+BL400*D400)</f>
        <v>22.103752136230469</v>
      </c>
      <c r="AG400" s="1">
        <v>1.7000000476837158</v>
      </c>
      <c r="AH400">
        <f>(AG400*BA400+BB400)</f>
        <v>5.0514017889432807</v>
      </c>
      <c r="AI400" s="1">
        <v>1</v>
      </c>
      <c r="AJ400">
        <f>AH400*(AI400+1)*(AI400+1)/(AI400*AI400+1)</f>
        <v>10.102803577886561</v>
      </c>
      <c r="AK400" s="1">
        <v>20.969188690185547</v>
      </c>
      <c r="AL400" s="1">
        <v>22.103752136230469</v>
      </c>
      <c r="AM400" s="1">
        <v>19.917800903320313</v>
      </c>
      <c r="AN400" s="1">
        <v>598.908203125</v>
      </c>
      <c r="AO400" s="1">
        <v>578.984619140625</v>
      </c>
      <c r="AP400" s="1">
        <v>19.806024551391602</v>
      </c>
      <c r="AQ400" s="1">
        <v>22.148399353027344</v>
      </c>
      <c r="AR400" s="1">
        <v>52.560638427734375</v>
      </c>
      <c r="AS400" s="1">
        <v>58.776763916015625</v>
      </c>
      <c r="AT400" s="1">
        <v>300.0469970703125</v>
      </c>
      <c r="AU400" s="1">
        <v>1497.6136474609375</v>
      </c>
      <c r="AV400" s="1">
        <v>7.953769713640213E-2</v>
      </c>
      <c r="AW400" s="1">
        <v>66.110984802246094</v>
      </c>
      <c r="AX400" s="1">
        <v>-18.771795272827148</v>
      </c>
      <c r="AY400" s="1">
        <v>0.22728057205677032</v>
      </c>
      <c r="AZ400" s="1">
        <v>0.25</v>
      </c>
      <c r="BA400" s="1">
        <v>-1.355140209197998</v>
      </c>
      <c r="BB400" s="1">
        <v>7.355140209197998</v>
      </c>
      <c r="BC400" s="1">
        <v>1</v>
      </c>
      <c r="BD400" s="1">
        <v>0</v>
      </c>
      <c r="BE400" s="1">
        <v>0.15999999642372131</v>
      </c>
      <c r="BF400" s="1">
        <v>111115</v>
      </c>
      <c r="BG400">
        <f>AT400*0.000001/(AG400*0.0001)</f>
        <v>1.7649822862013007</v>
      </c>
      <c r="BH400">
        <f>(AQ400-AP400)/(1000-AQ400)*BG400</f>
        <v>4.227891051971527E-3</v>
      </c>
      <c r="BI400">
        <f>(AL400+273.15)</f>
        <v>295.25375213623045</v>
      </c>
      <c r="BJ400">
        <f>(AK400+273.15)</f>
        <v>294.11918869018552</v>
      </c>
      <c r="BK400">
        <f>(AU400*BC400+AV400*BD400)*BE400</f>
        <v>239.61817823786623</v>
      </c>
      <c r="BL400">
        <f>((BK400+0.00000010773*(BJ400^4-BI400^4))-BH400*44100)/(AH400*51.4+0.00000043092*BI400^3)</f>
        <v>0.15017259933945828</v>
      </c>
      <c r="BM400">
        <f>0.61365*EXP(17.502*AF400/(240.97+AF400))</f>
        <v>2.6703435969492721</v>
      </c>
      <c r="BN400">
        <f>BM400*1000/AW400</f>
        <v>40.391829057408749</v>
      </c>
      <c r="BO400">
        <f>(BN400-AQ400)</f>
        <v>18.243429704381406</v>
      </c>
      <c r="BP400">
        <f>IF(D400,AL400,(AK400+AL400)/2)</f>
        <v>21.536470413208008</v>
      </c>
      <c r="BQ400">
        <f>0.61365*EXP(17.502*BP400/(240.97+BP400))</f>
        <v>2.5794155494625142</v>
      </c>
      <c r="BR400">
        <f>IF(BO400&lt;&gt;0,(1000-(BN400+AQ400)/2)/BO400*BH400,0)</f>
        <v>0.22450188820282646</v>
      </c>
      <c r="BS400">
        <f>AQ400*AW400/1000</f>
        <v>1.4642524930220679</v>
      </c>
      <c r="BT400">
        <f>(BQ400-BS400)</f>
        <v>1.1151630564404462</v>
      </c>
      <c r="BU400">
        <f>1/(1.6/F400+1.37/AJ400)</f>
        <v>0.14076333103763305</v>
      </c>
      <c r="BV400">
        <f>G400*AW400*0.001</f>
        <v>22.00609222106219</v>
      </c>
      <c r="BW400">
        <f>G400/AO400</f>
        <v>0.57491319361657256</v>
      </c>
      <c r="BX400">
        <f>(1-BH400*AW400/BM400/F400)*100</f>
        <v>54.411988828341705</v>
      </c>
      <c r="BY400">
        <f>(AO400-E400/(AJ400/1.35))</f>
        <v>574.61278317440883</v>
      </c>
      <c r="BZ400">
        <f>E400*BX400/100/BY400</f>
        <v>3.098070642555676E-2</v>
      </c>
      <c r="CA400">
        <f>(K400-J400)</f>
        <v>0</v>
      </c>
      <c r="CB400">
        <f>AU400*V400</f>
        <v>1310.4360265805665</v>
      </c>
      <c r="CC400">
        <f>(M400-L400)</f>
        <v>183.82275390625</v>
      </c>
      <c r="CD400">
        <f>(M400-N400)/(M400-J400)</f>
        <v>0.30889784014344213</v>
      </c>
      <c r="CE400" t="e">
        <f>(K400-M400)/(K400-J400)</f>
        <v>#DIV/0!</v>
      </c>
    </row>
    <row r="401" spans="1:83" x14ac:dyDescent="0.25">
      <c r="A401" s="1" t="s">
        <v>12</v>
      </c>
      <c r="B401" s="1" t="s">
        <v>487</v>
      </c>
    </row>
    <row r="402" spans="1:83" x14ac:dyDescent="0.25">
      <c r="A402" s="1" t="s">
        <v>12</v>
      </c>
      <c r="B402" s="1" t="s">
        <v>488</v>
      </c>
    </row>
    <row r="403" spans="1:83" x14ac:dyDescent="0.25">
      <c r="A403" s="1" t="s">
        <v>12</v>
      </c>
      <c r="B403" s="1" t="s">
        <v>489</v>
      </c>
    </row>
    <row r="404" spans="1:83" x14ac:dyDescent="0.25">
      <c r="A404" s="1" t="s">
        <v>12</v>
      </c>
      <c r="B404" s="1" t="s">
        <v>490</v>
      </c>
    </row>
    <row r="405" spans="1:83" x14ac:dyDescent="0.25">
      <c r="A405" s="1" t="s">
        <v>12</v>
      </c>
      <c r="B405" s="1" t="s">
        <v>491</v>
      </c>
    </row>
    <row r="406" spans="1:83" x14ac:dyDescent="0.25">
      <c r="A406" s="1" t="s">
        <v>12</v>
      </c>
      <c r="B406" s="1" t="s">
        <v>492</v>
      </c>
    </row>
    <row r="407" spans="1:83" x14ac:dyDescent="0.25">
      <c r="A407" s="1" t="s">
        <v>12</v>
      </c>
      <c r="B407" s="1" t="s">
        <v>493</v>
      </c>
    </row>
    <row r="408" spans="1:83" x14ac:dyDescent="0.25">
      <c r="A408" s="1">
        <v>49</v>
      </c>
      <c r="B408" s="1" t="s">
        <v>494</v>
      </c>
      <c r="C408" s="1">
        <v>13097.000012543052</v>
      </c>
      <c r="D408" s="1">
        <v>0</v>
      </c>
      <c r="E408">
        <f>(AN408-AO408*(1000-AP408)/(1000-AQ408))*BG408</f>
        <v>36.141911405124631</v>
      </c>
      <c r="F408">
        <f>IF(BR408&lt;&gt;0,1/(1/BR408-1/AJ408),0)</f>
        <v>0.22746081328808723</v>
      </c>
      <c r="G408">
        <f>((BU408-BH408/2)*AO408-E408)/(BU408+BH408/2)</f>
        <v>402.9192692105409</v>
      </c>
      <c r="H408" s="1">
        <v>49</v>
      </c>
      <c r="I408" s="1">
        <v>49</v>
      </c>
      <c r="J408" s="1">
        <v>0</v>
      </c>
      <c r="K408" s="1">
        <v>0</v>
      </c>
      <c r="L408" s="1">
        <v>219.128173828125</v>
      </c>
      <c r="M408" s="1">
        <v>426.9296875</v>
      </c>
      <c r="N408" s="1">
        <v>284.93115234375</v>
      </c>
      <c r="O408" t="e">
        <f>CA408/K408</f>
        <v>#DIV/0!</v>
      </c>
      <c r="P408">
        <f>CC408/M408</f>
        <v>0.48673474756162277</v>
      </c>
      <c r="Q408">
        <f>(M408-N408)/M408</f>
        <v>0.33260403132834371</v>
      </c>
      <c r="R408" s="1">
        <v>-1</v>
      </c>
      <c r="S408" s="1">
        <v>0.87</v>
      </c>
      <c r="T408" s="1">
        <v>0.92</v>
      </c>
      <c r="U408" s="1">
        <v>10.032164573669434</v>
      </c>
      <c r="V408">
        <f>(U408*T408+(100-U408)*S408)/100</f>
        <v>0.87501608228683481</v>
      </c>
      <c r="W408">
        <f>(E408-R408)/CB408</f>
        <v>2.8307457281434668E-2</v>
      </c>
      <c r="X408">
        <f>(M408-N408)/(M408-L408)</f>
        <v>0.68333734748665054</v>
      </c>
      <c r="Y408">
        <f>(K408-M408)/(K408-L408)</f>
        <v>1.9483103429450648</v>
      </c>
      <c r="Z408">
        <f>(K408-M408)/M408</f>
        <v>-1</v>
      </c>
      <c r="AA408" s="1">
        <v>1499.5030517578125</v>
      </c>
      <c r="AB408" s="1">
        <v>0.5</v>
      </c>
      <c r="AC408">
        <f>Q408*AB408*V408*AA408</f>
        <v>218.20309294764286</v>
      </c>
      <c r="AD408">
        <f>BH408*1000</f>
        <v>4.0401634000860875</v>
      </c>
      <c r="AE408">
        <f>(BM408-BS408)</f>
        <v>1.1629277762730252</v>
      </c>
      <c r="AF408">
        <f>(AL408+BL408*D408)</f>
        <v>22.000026702880859</v>
      </c>
      <c r="AG408" s="1">
        <v>1.7000000476837158</v>
      </c>
      <c r="AH408">
        <f>(AG408*BA408+BB408)</f>
        <v>5.0514017889432807</v>
      </c>
      <c r="AI408" s="1">
        <v>1</v>
      </c>
      <c r="AJ408">
        <f>AH408*(AI408+1)*(AI408+1)/(AI408*AI408+1)</f>
        <v>10.102803577886561</v>
      </c>
      <c r="AK408" s="1">
        <v>20.931159973144531</v>
      </c>
      <c r="AL408" s="1">
        <v>22.000026702880859</v>
      </c>
      <c r="AM408" s="1">
        <v>19.922378540039063</v>
      </c>
      <c r="AN408" s="1">
        <v>699.72674560546875</v>
      </c>
      <c r="AO408" s="1">
        <v>677.7001953125</v>
      </c>
      <c r="AP408" s="1">
        <v>20.312108993530273</v>
      </c>
      <c r="AQ408" s="1">
        <v>22.549360275268555</v>
      </c>
      <c r="AR408" s="1">
        <v>54.023418426513672</v>
      </c>
      <c r="AS408" s="1">
        <v>59.973758697509766</v>
      </c>
      <c r="AT408" s="1">
        <v>300.07369995117188</v>
      </c>
      <c r="AU408" s="1">
        <v>1499.5030517578125</v>
      </c>
      <c r="AV408" s="1">
        <v>8.0706343054771423E-2</v>
      </c>
      <c r="AW408" s="1">
        <v>66.103134155273438</v>
      </c>
      <c r="AX408" s="1">
        <v>-21.831207275390625</v>
      </c>
      <c r="AY408" s="1">
        <v>0.2418026477098465</v>
      </c>
      <c r="AZ408" s="1">
        <v>0.5</v>
      </c>
      <c r="BA408" s="1">
        <v>-1.355140209197998</v>
      </c>
      <c r="BB408" s="1">
        <v>7.355140209197998</v>
      </c>
      <c r="BC408" s="1">
        <v>1</v>
      </c>
      <c r="BD408" s="1">
        <v>0</v>
      </c>
      <c r="BE408" s="1">
        <v>0.15999999642372131</v>
      </c>
      <c r="BF408" s="1">
        <v>111115</v>
      </c>
      <c r="BG408">
        <f>AT408*0.000001/(AG408*0.0001)</f>
        <v>1.765139361966656</v>
      </c>
      <c r="BH408">
        <f>(AQ408-AP408)/(1000-AQ408)*BG408</f>
        <v>4.0401634000860878E-3</v>
      </c>
      <c r="BI408">
        <f>(AL408+273.15)</f>
        <v>295.15002670288084</v>
      </c>
      <c r="BJ408">
        <f>(AK408+273.15)</f>
        <v>294.08115997314451</v>
      </c>
      <c r="BK408">
        <f>(AU408*BC408+AV408*BD408)*BE408</f>
        <v>239.9204829186092</v>
      </c>
      <c r="BL408">
        <f>((BK408+0.00000010773*(BJ408^4-BI408^4))-BH408*44100)/(AH408*51.4+0.00000043092*BI408^3)</f>
        <v>0.18458369730914923</v>
      </c>
      <c r="BM408">
        <f>0.61365*EXP(17.502*AF408/(240.97+AF408))</f>
        <v>2.653511163664696</v>
      </c>
      <c r="BN408">
        <f>BM408*1000/AW408</f>
        <v>40.141987177668639</v>
      </c>
      <c r="BO408">
        <f>(BN408-AQ408)</f>
        <v>17.592626902400085</v>
      </c>
      <c r="BP408">
        <f>IF(D408,AL408,(AK408+AL408)/2)</f>
        <v>21.465593338012695</v>
      </c>
      <c r="BQ408">
        <f>0.61365*EXP(17.502*BP408/(240.97+BP408))</f>
        <v>2.5682476077374305</v>
      </c>
      <c r="BR408">
        <f>IF(BO408&lt;&gt;0,(1000-(BN408+AQ408)/2)/BO408*BH408,0)</f>
        <v>0.22245238178793325</v>
      </c>
      <c r="BS408">
        <f>AQ408*AW408/1000</f>
        <v>1.4905833873916707</v>
      </c>
      <c r="BT408">
        <f>(BQ408-BS408)</f>
        <v>1.0776642203457598</v>
      </c>
      <c r="BU408">
        <f>1/(1.6/F408+1.37/AJ408)</f>
        <v>0.13947420424624837</v>
      </c>
      <c r="BV408">
        <f>G408*AW408*0.001</f>
        <v>26.634226506369121</v>
      </c>
      <c r="BW408">
        <f>G408/AO408</f>
        <v>0.5945391074068489</v>
      </c>
      <c r="BX408">
        <f>(1-BH408*AW408/BM408/F408)*100</f>
        <v>55.752017415359347</v>
      </c>
      <c r="BY408">
        <f>(AO408-E408/(AJ408/1.35))</f>
        <v>672.87068635285686</v>
      </c>
      <c r="BZ408">
        <f>E408*BX408/100/BY408</f>
        <v>2.994608793265538E-2</v>
      </c>
      <c r="CA408">
        <f>(K408-J408)</f>
        <v>0</v>
      </c>
      <c r="CB408">
        <f>AU408*V408</f>
        <v>1312.0892857262741</v>
      </c>
      <c r="CC408">
        <f>(M408-L408)</f>
        <v>207.801513671875</v>
      </c>
      <c r="CD408">
        <f>(M408-N408)/(M408-J408)</f>
        <v>0.33260403132834371</v>
      </c>
      <c r="CE408" t="e">
        <f>(K408-M408)/(K408-J408)</f>
        <v>#DIV/0!</v>
      </c>
    </row>
    <row r="409" spans="1:83" x14ac:dyDescent="0.25">
      <c r="A409" s="1" t="s">
        <v>12</v>
      </c>
      <c r="B409" s="1" t="s">
        <v>495</v>
      </c>
    </row>
    <row r="410" spans="1:83" x14ac:dyDescent="0.25">
      <c r="A410" s="1" t="s">
        <v>12</v>
      </c>
      <c r="B410" s="1" t="s">
        <v>496</v>
      </c>
    </row>
    <row r="411" spans="1:83" x14ac:dyDescent="0.25">
      <c r="A411" s="1" t="s">
        <v>12</v>
      </c>
      <c r="B411" s="1" t="s">
        <v>497</v>
      </c>
    </row>
    <row r="412" spans="1:83" x14ac:dyDescent="0.25">
      <c r="A412" s="1" t="s">
        <v>12</v>
      </c>
      <c r="B412" s="1" t="s">
        <v>498</v>
      </c>
    </row>
    <row r="413" spans="1:83" x14ac:dyDescent="0.25">
      <c r="A413" s="1" t="s">
        <v>12</v>
      </c>
      <c r="B413" s="1" t="s">
        <v>499</v>
      </c>
    </row>
    <row r="414" spans="1:83" x14ac:dyDescent="0.25">
      <c r="A414" s="1" t="s">
        <v>12</v>
      </c>
      <c r="B414" s="1" t="s">
        <v>500</v>
      </c>
    </row>
    <row r="415" spans="1:83" x14ac:dyDescent="0.25">
      <c r="A415" s="1" t="s">
        <v>12</v>
      </c>
      <c r="B415" s="1" t="s">
        <v>501</v>
      </c>
    </row>
    <row r="416" spans="1:83" x14ac:dyDescent="0.25">
      <c r="A416" s="1">
        <v>50</v>
      </c>
      <c r="B416" s="1" t="s">
        <v>502</v>
      </c>
      <c r="C416" s="1">
        <v>13319.000012060627</v>
      </c>
      <c r="D416" s="1">
        <v>0</v>
      </c>
      <c r="E416">
        <f>(AN416-AO416*(1000-AP416)/(1000-AQ416))*BG416</f>
        <v>39.043574254387352</v>
      </c>
      <c r="F416">
        <f>IF(BR416&lt;&gt;0,1/(1/BR416-1/AJ416),0)</f>
        <v>0.22688586170788708</v>
      </c>
      <c r="G416">
        <f>((BU416-BH416/2)*AO416-E416)/(BU416+BH416/2)</f>
        <v>477.70801458201362</v>
      </c>
      <c r="H416" s="1">
        <v>50</v>
      </c>
      <c r="I416" s="1">
        <v>50</v>
      </c>
      <c r="J416" s="1">
        <v>0</v>
      </c>
      <c r="K416" s="1">
        <v>0</v>
      </c>
      <c r="L416" s="1">
        <v>220.49853515625</v>
      </c>
      <c r="M416" s="1">
        <v>442.52783203125</v>
      </c>
      <c r="N416" s="1">
        <v>290.33740234375</v>
      </c>
      <c r="O416" t="e">
        <f>CA416/K416</f>
        <v>#DIV/0!</v>
      </c>
      <c r="P416">
        <f>CC416/M416</f>
        <v>0.50172956547356995</v>
      </c>
      <c r="Q416">
        <f>(M416-N416)/M416</f>
        <v>0.34391154334616575</v>
      </c>
      <c r="R416" s="1">
        <v>-1</v>
      </c>
      <c r="S416" s="1">
        <v>0.87</v>
      </c>
      <c r="T416" s="1">
        <v>0.92</v>
      </c>
      <c r="U416" s="1">
        <v>10.032164573669434</v>
      </c>
      <c r="V416">
        <f>(U416*T416+(100-U416)*S416)/100</f>
        <v>0.87501608228683481</v>
      </c>
      <c r="W416">
        <f>(E416-R416)/CB416</f>
        <v>3.0545599223781049E-2</v>
      </c>
      <c r="X416">
        <f>(M416-N416)/(M416-L416)</f>
        <v>0.68545201840269532</v>
      </c>
      <c r="Y416">
        <f>(K416-M416)/(K416-L416)</f>
        <v>2.006942276136507</v>
      </c>
      <c r="Z416">
        <f>(K416-M416)/M416</f>
        <v>-1</v>
      </c>
      <c r="AA416" s="1">
        <v>1498.1943359375</v>
      </c>
      <c r="AB416" s="1">
        <v>0.5</v>
      </c>
      <c r="AC416">
        <f>Q416*AB416*V416*AA416</f>
        <v>225.42441092793302</v>
      </c>
      <c r="AD416">
        <f>BH416*1000</f>
        <v>4.0233482463648826</v>
      </c>
      <c r="AE416">
        <f>(BM416-BS416)</f>
        <v>1.1610435252290241</v>
      </c>
      <c r="AF416">
        <f>(AL416+BL416*D416)</f>
        <v>22.009243011474609</v>
      </c>
      <c r="AG416" s="1">
        <v>1.7000000476837158</v>
      </c>
      <c r="AH416">
        <f>(AG416*BA416+BB416)</f>
        <v>5.0514017889432807</v>
      </c>
      <c r="AI416" s="1">
        <v>1</v>
      </c>
      <c r="AJ416">
        <f>AH416*(AI416+1)*(AI416+1)/(AI416*AI416+1)</f>
        <v>10.102803577886561</v>
      </c>
      <c r="AK416" s="1">
        <v>20.890575408935547</v>
      </c>
      <c r="AL416" s="1">
        <v>22.009243011474609</v>
      </c>
      <c r="AM416" s="1">
        <v>19.900022506713867</v>
      </c>
      <c r="AN416" s="1">
        <v>800.364990234375</v>
      </c>
      <c r="AO416" s="1">
        <v>776.47235107421875</v>
      </c>
      <c r="AP416" s="1">
        <v>20.36982536315918</v>
      </c>
      <c r="AQ416" s="1">
        <v>22.597984313964844</v>
      </c>
      <c r="AR416" s="1">
        <v>54.318195343017578</v>
      </c>
      <c r="AS416" s="1">
        <v>60.259803771972656</v>
      </c>
      <c r="AT416" s="1">
        <v>300.02926635742188</v>
      </c>
      <c r="AU416" s="1">
        <v>1498.1943359375</v>
      </c>
      <c r="AV416" s="1">
        <v>0.24095554649829865</v>
      </c>
      <c r="AW416" s="1">
        <v>66.110298156738281</v>
      </c>
      <c r="AX416" s="1">
        <v>-25.151126861572266</v>
      </c>
      <c r="AY416" s="1">
        <v>0.24820160865783691</v>
      </c>
      <c r="AZ416" s="1">
        <v>0.75</v>
      </c>
      <c r="BA416" s="1">
        <v>-1.355140209197998</v>
      </c>
      <c r="BB416" s="1">
        <v>7.355140209197998</v>
      </c>
      <c r="BC416" s="1">
        <v>1</v>
      </c>
      <c r="BD416" s="1">
        <v>0</v>
      </c>
      <c r="BE416" s="1">
        <v>0.15999999642372131</v>
      </c>
      <c r="BF416" s="1">
        <v>111115</v>
      </c>
      <c r="BG416">
        <f>AT416*0.000001/(AG416*0.0001)</f>
        <v>1.7648779878931047</v>
      </c>
      <c r="BH416">
        <f>(AQ416-AP416)/(1000-AQ416)*BG416</f>
        <v>4.0233482463648829E-3</v>
      </c>
      <c r="BI416">
        <f>(AL416+273.15)</f>
        <v>295.15924301147459</v>
      </c>
      <c r="BJ416">
        <f>(AK416+273.15)</f>
        <v>294.04057540893552</v>
      </c>
      <c r="BK416">
        <f>(AU416*BC416+AV416*BD416)*BE416</f>
        <v>239.71108839203953</v>
      </c>
      <c r="BL416">
        <f>((BK416+0.00000010773*(BJ416^4-BI416^4))-BH416*44100)/(AH416*51.4+0.00000043092*BI416^3)</f>
        <v>0.18452881442986679</v>
      </c>
      <c r="BM416">
        <f>0.61365*EXP(17.502*AF416/(240.97+AF416))</f>
        <v>2.6550030059665346</v>
      </c>
      <c r="BN416">
        <f>BM416*1000/AW416</f>
        <v>40.160203175485513</v>
      </c>
      <c r="BO416">
        <f>(BN416-AQ416)</f>
        <v>17.56221886152067</v>
      </c>
      <c r="BP416">
        <f>IF(D416,AL416,(AK416+AL416)/2)</f>
        <v>21.449909210205078</v>
      </c>
      <c r="BQ416">
        <f>0.61365*EXP(17.502*BP416/(240.97+BP416))</f>
        <v>2.565782023448449</v>
      </c>
      <c r="BR416">
        <f>IF(BO416&lt;&gt;0,(1000-(BN416+AQ416)/2)/BO416*BH416,0)</f>
        <v>0.2219024404207364</v>
      </c>
      <c r="BS416">
        <f>AQ416*AW416/1000</f>
        <v>1.4939594807375105</v>
      </c>
      <c r="BT416">
        <f>(BQ416-BS416)</f>
        <v>1.0718225427109385</v>
      </c>
      <c r="BU416">
        <f>1/(1.6/F416+1.37/AJ416)</f>
        <v>0.13912830738037565</v>
      </c>
      <c r="BV416">
        <f>G416*AW416*0.001</f>
        <v>31.5814192758804</v>
      </c>
      <c r="BW416">
        <f>G416/AO416</f>
        <v>0.61522862201226292</v>
      </c>
      <c r="BX416">
        <f>(1-BH416*AW416/BM416/F416)*100</f>
        <v>55.844552556177419</v>
      </c>
      <c r="BY416">
        <f>(AO416-E416/(AJ416/1.35))</f>
        <v>771.25510371935638</v>
      </c>
      <c r="BZ416">
        <f>E416*BX416/100/BY416</f>
        <v>2.8270424713112065E-2</v>
      </c>
      <c r="CA416">
        <f>(K416-J416)</f>
        <v>0</v>
      </c>
      <c r="CB416">
        <f>AU416*V416</f>
        <v>1310.9441383363574</v>
      </c>
      <c r="CC416">
        <f>(M416-L416)</f>
        <v>222.029296875</v>
      </c>
      <c r="CD416">
        <f>(M416-N416)/(M416-J416)</f>
        <v>0.34391154334616575</v>
      </c>
      <c r="CE416" t="e">
        <f>(K416-M416)/(K416-J416)</f>
        <v>#DIV/0!</v>
      </c>
    </row>
    <row r="417" spans="1:83" x14ac:dyDescent="0.25">
      <c r="A417" s="1" t="s">
        <v>12</v>
      </c>
      <c r="B417" s="1" t="s">
        <v>503</v>
      </c>
    </row>
    <row r="418" spans="1:83" x14ac:dyDescent="0.25">
      <c r="A418" s="1" t="s">
        <v>12</v>
      </c>
      <c r="B418" s="1" t="s">
        <v>504</v>
      </c>
    </row>
    <row r="419" spans="1:83" x14ac:dyDescent="0.25">
      <c r="A419" s="1" t="s">
        <v>12</v>
      </c>
      <c r="B419" s="1" t="s">
        <v>505</v>
      </c>
    </row>
    <row r="420" spans="1:83" x14ac:dyDescent="0.25">
      <c r="A420" s="1" t="s">
        <v>12</v>
      </c>
      <c r="B420" s="1" t="s">
        <v>506</v>
      </c>
    </row>
    <row r="421" spans="1:83" x14ac:dyDescent="0.25">
      <c r="A421" s="1" t="s">
        <v>12</v>
      </c>
      <c r="B421" s="1" t="s">
        <v>507</v>
      </c>
    </row>
    <row r="422" spans="1:83" x14ac:dyDescent="0.25">
      <c r="A422" s="1" t="s">
        <v>12</v>
      </c>
      <c r="B422" s="1" t="s">
        <v>508</v>
      </c>
    </row>
    <row r="423" spans="1:83" x14ac:dyDescent="0.25">
      <c r="A423" s="1" t="s">
        <v>12</v>
      </c>
      <c r="B423" s="1" t="s">
        <v>509</v>
      </c>
    </row>
    <row r="424" spans="1:83" x14ac:dyDescent="0.25">
      <c r="A424" s="1">
        <v>51</v>
      </c>
      <c r="B424" s="1" t="s">
        <v>510</v>
      </c>
      <c r="C424" s="1">
        <v>13573.000010475516</v>
      </c>
      <c r="D424" s="1">
        <v>0</v>
      </c>
      <c r="E424">
        <f>(AN424-AO424*(1000-AP424)/(1000-AQ424))*BG424</f>
        <v>39.240267313941629</v>
      </c>
      <c r="F424">
        <f>IF(BR424&lt;&gt;0,1/(1/BR424-1/AJ424),0)</f>
        <v>0.22188749525226184</v>
      </c>
      <c r="G424">
        <f>((BU424-BH424/2)*AO424-E424)/(BU424+BH424/2)</f>
        <v>566.90374512223889</v>
      </c>
      <c r="H424" s="1">
        <v>51</v>
      </c>
      <c r="I424" s="1">
        <v>51</v>
      </c>
      <c r="J424" s="1">
        <v>0</v>
      </c>
      <c r="K424" s="1">
        <v>0</v>
      </c>
      <c r="L424" s="1">
        <v>224.262939453125</v>
      </c>
      <c r="M424" s="1">
        <v>455.66754150390625</v>
      </c>
      <c r="N424" s="1">
        <v>294.80609130859375</v>
      </c>
      <c r="O424" t="e">
        <f>CA424/K424</f>
        <v>#DIV/0!</v>
      </c>
      <c r="P424">
        <f>CC424/M424</f>
        <v>0.50783648378166846</v>
      </c>
      <c r="Q424">
        <f>(M424-N424)/M424</f>
        <v>0.35302371914487901</v>
      </c>
      <c r="R424" s="1">
        <v>-1</v>
      </c>
      <c r="S424" s="1">
        <v>0.87</v>
      </c>
      <c r="T424" s="1">
        <v>0.92</v>
      </c>
      <c r="U424" s="1">
        <v>10.032164573669434</v>
      </c>
      <c r="V424">
        <f>(U424*T424+(100-U424)*S424)/100</f>
        <v>0.87501608228683481</v>
      </c>
      <c r="W424">
        <f>(E424-R424)/CB424</f>
        <v>3.0702355191708643E-2</v>
      </c>
      <c r="X424">
        <f>(M424-N424)/(M424-L424)</f>
        <v>0.69515233824093003</v>
      </c>
      <c r="Y424">
        <f>(K424-M424)/(K424-L424)</f>
        <v>2.0318450414280287</v>
      </c>
      <c r="Z424">
        <f>(K424-M424)/M424</f>
        <v>-1</v>
      </c>
      <c r="AA424" s="1">
        <v>1497.8665771484375</v>
      </c>
      <c r="AB424" s="1">
        <v>0.5</v>
      </c>
      <c r="AC424">
        <f>Q424*AB424*V424*AA424</f>
        <v>231.34656507374618</v>
      </c>
      <c r="AD424">
        <f>BH424*1000</f>
        <v>3.955638619062789</v>
      </c>
      <c r="AE424">
        <f>(BM424-BS424)</f>
        <v>1.1664718266151466</v>
      </c>
      <c r="AF424">
        <f>(AL424+BL424*D424)</f>
        <v>22.089874267578125</v>
      </c>
      <c r="AG424" s="1">
        <v>1.7000000476837158</v>
      </c>
      <c r="AH424">
        <f>(AG424*BA424+BB424)</f>
        <v>5.0514017889432807</v>
      </c>
      <c r="AI424" s="1">
        <v>1</v>
      </c>
      <c r="AJ424">
        <f>AH424*(AI424+1)*(AI424+1)/(AI424*AI424+1)</f>
        <v>10.102803577886561</v>
      </c>
      <c r="AK424" s="1">
        <v>20.929758071899414</v>
      </c>
      <c r="AL424" s="1">
        <v>22.089874267578125</v>
      </c>
      <c r="AM424" s="1">
        <v>19.927326202392578</v>
      </c>
      <c r="AN424" s="1">
        <v>900.34619140625</v>
      </c>
      <c r="AO424" s="1">
        <v>876.14862060546875</v>
      </c>
      <c r="AP424" s="1">
        <v>20.523246765136719</v>
      </c>
      <c r="AQ424" s="1">
        <v>22.71363639831543</v>
      </c>
      <c r="AR424" s="1">
        <v>54.595924377441406</v>
      </c>
      <c r="AS424" s="1">
        <v>60.422798156738281</v>
      </c>
      <c r="AT424" s="1">
        <v>300.03091430664063</v>
      </c>
      <c r="AU424" s="1">
        <v>1497.8665771484375</v>
      </c>
      <c r="AV424" s="1">
        <v>0.12281419336795807</v>
      </c>
      <c r="AW424" s="1">
        <v>66.110694885253906</v>
      </c>
      <c r="AX424" s="1">
        <v>-28.285953521728516</v>
      </c>
      <c r="AY424" s="1">
        <v>0.24964889883995056</v>
      </c>
      <c r="AZ424" s="1">
        <v>0.5</v>
      </c>
      <c r="BA424" s="1">
        <v>-1.355140209197998</v>
      </c>
      <c r="BB424" s="1">
        <v>7.355140209197998</v>
      </c>
      <c r="BC424" s="1">
        <v>1</v>
      </c>
      <c r="BD424" s="1">
        <v>0</v>
      </c>
      <c r="BE424" s="1">
        <v>0.15999999642372131</v>
      </c>
      <c r="BF424" s="1">
        <v>111115</v>
      </c>
      <c r="BG424">
        <f>AT424*0.000001/(AG424*0.0001)</f>
        <v>1.7648876817117667</v>
      </c>
      <c r="BH424">
        <f>(AQ424-AP424)/(1000-AQ424)*BG424</f>
        <v>3.9556386190627889E-3</v>
      </c>
      <c r="BI424">
        <f>(AL424+273.15)</f>
        <v>295.2398742675781</v>
      </c>
      <c r="BJ424">
        <f>(AK424+273.15)</f>
        <v>294.07975807189939</v>
      </c>
      <c r="BK424">
        <f>(AU424*BC424+AV424*BD424)*BE424</f>
        <v>239.65864698696168</v>
      </c>
      <c r="BL424">
        <f>((BK424+0.00000010773*(BJ424^4-BI424^4))-BH424*44100)/(AH424*51.4+0.00000043092*BI424^3)</f>
        <v>0.19364263398902276</v>
      </c>
      <c r="BM424">
        <f>0.61365*EXP(17.502*AF424/(240.97+AF424))</f>
        <v>2.6680861122787753</v>
      </c>
      <c r="BN424">
        <f>BM424*1000/AW424</f>
        <v>40.357859146839736</v>
      </c>
      <c r="BO424">
        <f>(BN424-AQ424)</f>
        <v>17.644222748524307</v>
      </c>
      <c r="BP424">
        <f>IF(D424,AL424,(AK424+AL424)/2)</f>
        <v>21.50981616973877</v>
      </c>
      <c r="BQ424">
        <f>0.61365*EXP(17.502*BP424/(240.97+BP424))</f>
        <v>2.5752107219748002</v>
      </c>
      <c r="BR424">
        <f>IF(BO424&lt;&gt;0,(1000-(BN424+AQ424)/2)/BO424*BH424,0)</f>
        <v>0.21711892056072341</v>
      </c>
      <c r="BS424">
        <f>AQ424*AW424/1000</f>
        <v>1.5016142856636288</v>
      </c>
      <c r="BT424">
        <f>(BQ424-BS424)</f>
        <v>1.0735964363111714</v>
      </c>
      <c r="BU424">
        <f>1/(1.6/F424+1.37/AJ424)</f>
        <v>0.13611984380263595</v>
      </c>
      <c r="BV424">
        <f>G424*AW424*0.001</f>
        <v>37.478400523084083</v>
      </c>
      <c r="BW424">
        <f>G424/AO424</f>
        <v>0.64704061821209746</v>
      </c>
      <c r="BX424">
        <f>(1-BH424*AW424/BM424/F424)*100</f>
        <v>55.827125612387931</v>
      </c>
      <c r="BY424">
        <f>(AO424-E424/(AJ424/1.35))</f>
        <v>870.90508988991826</v>
      </c>
      <c r="BZ424">
        <f>E424*BX424/100/BY424</f>
        <v>2.5153961755763756E-2</v>
      </c>
      <c r="CA424">
        <f>(K424-J424)</f>
        <v>0</v>
      </c>
      <c r="CB424">
        <f>AU424*V424</f>
        <v>1310.6573441248167</v>
      </c>
      <c r="CC424">
        <f>(M424-L424)</f>
        <v>231.40460205078125</v>
      </c>
      <c r="CD424">
        <f>(M424-N424)/(M424-J424)</f>
        <v>0.35302371914487901</v>
      </c>
      <c r="CE424" t="e">
        <f>(K424-M424)/(K424-J424)</f>
        <v>#DIV/0!</v>
      </c>
    </row>
    <row r="425" spans="1:83" x14ac:dyDescent="0.25">
      <c r="A425" s="1" t="s">
        <v>12</v>
      </c>
      <c r="B425" s="1" t="s">
        <v>511</v>
      </c>
    </row>
    <row r="426" spans="1:83" x14ac:dyDescent="0.25">
      <c r="A426" s="1" t="s">
        <v>12</v>
      </c>
      <c r="B426" s="1" t="s">
        <v>512</v>
      </c>
    </row>
    <row r="427" spans="1:83" x14ac:dyDescent="0.25">
      <c r="A427" s="1" t="s">
        <v>12</v>
      </c>
      <c r="B427" s="1" t="s">
        <v>513</v>
      </c>
    </row>
    <row r="428" spans="1:83" x14ac:dyDescent="0.25">
      <c r="A428" s="1" t="s">
        <v>12</v>
      </c>
      <c r="B428" s="1" t="s">
        <v>514</v>
      </c>
    </row>
    <row r="429" spans="1:83" x14ac:dyDescent="0.25">
      <c r="A429" s="1" t="s">
        <v>12</v>
      </c>
      <c r="B429" s="1" t="s">
        <v>515</v>
      </c>
    </row>
    <row r="430" spans="1:83" x14ac:dyDescent="0.25">
      <c r="A430" s="1" t="s">
        <v>12</v>
      </c>
      <c r="B430" s="1" t="s">
        <v>516</v>
      </c>
    </row>
    <row r="431" spans="1:83" x14ac:dyDescent="0.25">
      <c r="A431" s="1" t="s">
        <v>12</v>
      </c>
      <c r="B431" s="1" t="s">
        <v>517</v>
      </c>
    </row>
    <row r="432" spans="1:83" x14ac:dyDescent="0.25">
      <c r="A432" s="1">
        <v>52</v>
      </c>
      <c r="B432" s="1" t="s">
        <v>518</v>
      </c>
      <c r="C432" s="1">
        <v>13782.000011302531</v>
      </c>
      <c r="D432" s="1">
        <v>0</v>
      </c>
      <c r="E432">
        <f>(AN432-AO432*(1000-AP432)/(1000-AQ432))*BG432</f>
        <v>39.190645286962685</v>
      </c>
      <c r="F432">
        <f>IF(BR432&lt;&gt;0,1/(1/BR432-1/AJ432),0)</f>
        <v>0.20716522715653699</v>
      </c>
      <c r="G432">
        <f>((BU432-BH432/2)*AO432-E432)/(BU432+BH432/2)</f>
        <v>644.33122520432153</v>
      </c>
      <c r="H432" s="1">
        <v>52</v>
      </c>
      <c r="I432" s="1">
        <v>52</v>
      </c>
      <c r="J432" s="1">
        <v>0</v>
      </c>
      <c r="K432" s="1">
        <v>0</v>
      </c>
      <c r="L432" s="1">
        <v>224.32958984375</v>
      </c>
      <c r="M432" s="1">
        <v>460.94036865234375</v>
      </c>
      <c r="N432" s="1">
        <v>297.63796997070313</v>
      </c>
      <c r="O432" t="e">
        <f>CA432/K432</f>
        <v>#DIV/0!</v>
      </c>
      <c r="P432">
        <f>CC432/M432</f>
        <v>0.51332188478170226</v>
      </c>
      <c r="Q432">
        <f>(M432-N432)/M432</f>
        <v>0.35428096514759511</v>
      </c>
      <c r="R432" s="1">
        <v>-1</v>
      </c>
      <c r="S432" s="1">
        <v>0.87</v>
      </c>
      <c r="T432" s="1">
        <v>0.92</v>
      </c>
      <c r="U432" s="1">
        <v>10.032164573669434</v>
      </c>
      <c r="V432">
        <f>(U432*T432+(100-U432)*S432)/100</f>
        <v>0.87501608228683481</v>
      </c>
      <c r="W432">
        <f>(E432-R432)/CB432</f>
        <v>3.0598271173185886E-2</v>
      </c>
      <c r="X432">
        <f>(M432-N432)/(M432-L432)</f>
        <v>0.69017311681199478</v>
      </c>
      <c r="Y432">
        <f>(K432-M432)/(K432-L432)</f>
        <v>2.0547461838333403</v>
      </c>
      <c r="Z432">
        <f>(K432-M432)/M432</f>
        <v>-1</v>
      </c>
      <c r="AA432" s="1">
        <v>1501.1083984375</v>
      </c>
      <c r="AB432" s="1">
        <v>0.5</v>
      </c>
      <c r="AC432">
        <f>Q432*AB432*V432*AA432</f>
        <v>232.67295922665758</v>
      </c>
      <c r="AD432">
        <f>BH432*1000</f>
        <v>3.6410053517964336</v>
      </c>
      <c r="AE432">
        <f>(BM432-BS432)</f>
        <v>1.1488238286737498</v>
      </c>
      <c r="AF432">
        <f>(AL432+BL432*D432)</f>
        <v>21.894754409790039</v>
      </c>
      <c r="AG432" s="1">
        <v>1.7000000476837158</v>
      </c>
      <c r="AH432">
        <f>(AG432*BA432+BB432)</f>
        <v>5.0514017889432807</v>
      </c>
      <c r="AI432" s="1">
        <v>1</v>
      </c>
      <c r="AJ432">
        <f>AH432*(AI432+1)*(AI432+1)/(AI432*AI432+1)</f>
        <v>10.102803577886561</v>
      </c>
      <c r="AK432" s="1">
        <v>20.782381057739258</v>
      </c>
      <c r="AL432" s="1">
        <v>21.894754409790039</v>
      </c>
      <c r="AM432" s="1">
        <v>19.925043106079102</v>
      </c>
      <c r="AN432" s="1">
        <v>999.7169189453125</v>
      </c>
      <c r="AO432" s="1">
        <v>975.502197265625</v>
      </c>
      <c r="AP432" s="1">
        <v>20.485635757446289</v>
      </c>
      <c r="AQ432" s="1">
        <v>22.501945495605469</v>
      </c>
      <c r="AR432" s="1">
        <v>54.995170593261719</v>
      </c>
      <c r="AS432" s="1">
        <v>60.408096313476563</v>
      </c>
      <c r="AT432" s="1">
        <v>300.07437133789063</v>
      </c>
      <c r="AU432" s="1">
        <v>1501.1083984375</v>
      </c>
      <c r="AV432" s="1">
        <v>3.626004233956337E-2</v>
      </c>
      <c r="AW432" s="1">
        <v>66.114234924316406</v>
      </c>
      <c r="AX432" s="1">
        <v>-31.818695068359375</v>
      </c>
      <c r="AY432" s="1">
        <v>0.24600987136363983</v>
      </c>
      <c r="AZ432" s="1">
        <v>0.25</v>
      </c>
      <c r="BA432" s="1">
        <v>-1.355140209197998</v>
      </c>
      <c r="BB432" s="1">
        <v>7.355140209197998</v>
      </c>
      <c r="BC432" s="1">
        <v>1</v>
      </c>
      <c r="BD432" s="1">
        <v>0</v>
      </c>
      <c r="BE432" s="1">
        <v>0.15999999642372131</v>
      </c>
      <c r="BF432" s="1">
        <v>111115</v>
      </c>
      <c r="BG432">
        <f>AT432*0.000001/(AG432*0.0001)</f>
        <v>1.7651433113001846</v>
      </c>
      <c r="BH432">
        <f>(AQ432-AP432)/(1000-AQ432)*BG432</f>
        <v>3.6410053517964337E-3</v>
      </c>
      <c r="BI432">
        <f>(AL432+273.15)</f>
        <v>295.04475440979002</v>
      </c>
      <c r="BJ432">
        <f>(AK432+273.15)</f>
        <v>293.93238105773924</v>
      </c>
      <c r="BK432">
        <f>(AU432*BC432+AV432*BD432)*BE432</f>
        <v>240.17733838161803</v>
      </c>
      <c r="BL432">
        <f>((BK432+0.00000010773*(BJ432^4-BI432^4))-BH432*44100)/(AH432*51.4+0.00000043092*BI432^3)</f>
        <v>0.24885300423232043</v>
      </c>
      <c r="BM432">
        <f>0.61365*EXP(17.502*AF432/(240.97+AF432))</f>
        <v>2.6365227394243731</v>
      </c>
      <c r="BN432">
        <f>BM432*1000/AW432</f>
        <v>39.878291603048957</v>
      </c>
      <c r="BO432">
        <f>(BN432-AQ432)</f>
        <v>17.376346107443489</v>
      </c>
      <c r="BP432">
        <f>IF(D432,AL432,(AK432+AL432)/2)</f>
        <v>21.338567733764648</v>
      </c>
      <c r="BQ432">
        <f>0.61365*EXP(17.502*BP432/(240.97+BP432))</f>
        <v>2.5483383622367168</v>
      </c>
      <c r="BR432">
        <f>IF(BO432&lt;&gt;0,(1000-(BN432+AQ432)/2)/BO432*BH432,0)</f>
        <v>0.20300251511013132</v>
      </c>
      <c r="BS432">
        <f>AQ432*AW432/1000</f>
        <v>1.4876989107506233</v>
      </c>
      <c r="BT432">
        <f>(BQ432-BS432)</f>
        <v>1.0606394514860935</v>
      </c>
      <c r="BU432">
        <f>1/(1.6/F432+1.37/AJ432)</f>
        <v>0.12724411232297889</v>
      </c>
      <c r="BV432">
        <f>G432*AW432*0.001</f>
        <v>42.599465992231131</v>
      </c>
      <c r="BW432">
        <f>G432/AO432</f>
        <v>0.66051232586703534</v>
      </c>
      <c r="BX432">
        <f>(1-BH432*AW432/BM432/F432)*100</f>
        <v>55.927477107868754</v>
      </c>
      <c r="BY432">
        <f>(AO432-E432/(AJ432/1.35))</f>
        <v>970.2652973566527</v>
      </c>
      <c r="BZ432">
        <f>E432*BX432/100/BY432</f>
        <v>2.2590047516906398E-2</v>
      </c>
      <c r="CA432">
        <f>(K432-J432)</f>
        <v>0</v>
      </c>
      <c r="CB432">
        <f>AU432*V432</f>
        <v>1313.4939898886464</v>
      </c>
      <c r="CC432">
        <f>(M432-L432)</f>
        <v>236.61077880859375</v>
      </c>
      <c r="CD432">
        <f>(M432-N432)/(M432-J432)</f>
        <v>0.35428096514759511</v>
      </c>
      <c r="CE432" t="e">
        <f>(K432-M432)/(K432-J432)</f>
        <v>#DIV/0!</v>
      </c>
    </row>
    <row r="433" spans="1:83" x14ac:dyDescent="0.25">
      <c r="A433" s="1" t="s">
        <v>12</v>
      </c>
      <c r="B433" s="1" t="s">
        <v>519</v>
      </c>
    </row>
    <row r="434" spans="1:83" x14ac:dyDescent="0.25">
      <c r="A434" s="1" t="s">
        <v>12</v>
      </c>
      <c r="B434" s="1" t="s">
        <v>520</v>
      </c>
    </row>
    <row r="435" spans="1:83" x14ac:dyDescent="0.25">
      <c r="A435" s="1" t="s">
        <v>12</v>
      </c>
      <c r="B435" s="1" t="s">
        <v>521</v>
      </c>
    </row>
    <row r="436" spans="1:83" x14ac:dyDescent="0.25">
      <c r="A436" s="1" t="s">
        <v>12</v>
      </c>
      <c r="B436" s="1" t="s">
        <v>522</v>
      </c>
    </row>
    <row r="437" spans="1:83" x14ac:dyDescent="0.25">
      <c r="A437" s="1" t="s">
        <v>12</v>
      </c>
      <c r="B437" s="1" t="s">
        <v>523</v>
      </c>
    </row>
    <row r="438" spans="1:83" x14ac:dyDescent="0.25">
      <c r="A438" s="1" t="s">
        <v>12</v>
      </c>
      <c r="B438" s="1" t="s">
        <v>524</v>
      </c>
    </row>
    <row r="439" spans="1:83" x14ac:dyDescent="0.25">
      <c r="A439" s="1" t="s">
        <v>12</v>
      </c>
      <c r="B439" s="1" t="s">
        <v>525</v>
      </c>
    </row>
    <row r="440" spans="1:83" x14ac:dyDescent="0.25">
      <c r="A440" s="1">
        <v>53</v>
      </c>
      <c r="B440" s="1" t="s">
        <v>526</v>
      </c>
      <c r="C440" s="1">
        <v>14021.500012991019</v>
      </c>
      <c r="D440" s="1">
        <v>0</v>
      </c>
      <c r="E440">
        <f>(AN440-AO440*(1000-AP440)/(1000-AQ440))*BG440</f>
        <v>39.377760331941104</v>
      </c>
      <c r="F440">
        <f>IF(BR440&lt;&gt;0,1/(1/BR440-1/AJ440),0)</f>
        <v>0.19836202195747066</v>
      </c>
      <c r="G440">
        <f>((BU440-BH440/2)*AO440-E440)/(BU440+BH440/2)</f>
        <v>820.77577408811851</v>
      </c>
      <c r="H440" s="1">
        <v>53</v>
      </c>
      <c r="I440" s="1">
        <v>53</v>
      </c>
      <c r="J440" s="1">
        <v>0</v>
      </c>
      <c r="K440" s="1">
        <v>0</v>
      </c>
      <c r="L440" s="1">
        <v>223.27978515625</v>
      </c>
      <c r="M440" s="1">
        <v>462.60345458984375</v>
      </c>
      <c r="N440" s="1">
        <v>298.7427978515625</v>
      </c>
      <c r="O440" t="e">
        <f>CA440/K440</f>
        <v>#DIV/0!</v>
      </c>
      <c r="P440">
        <f>CC440/M440</f>
        <v>0.51734086085843078</v>
      </c>
      <c r="Q440">
        <f>(M440-N440)/M440</f>
        <v>0.354214079277822</v>
      </c>
      <c r="R440" s="1">
        <v>-1</v>
      </c>
      <c r="S440" s="1">
        <v>0.87</v>
      </c>
      <c r="T440" s="1">
        <v>0.92</v>
      </c>
      <c r="U440" s="1">
        <v>10.032164573669434</v>
      </c>
      <c r="V440">
        <f>(U440*T440+(100-U440)*S440)/100</f>
        <v>0.87501608228683481</v>
      </c>
      <c r="W440">
        <f>(E440-R440)/CB440</f>
        <v>3.0798534429844274E-2</v>
      </c>
      <c r="X440">
        <f>(M440-N440)/(M440-L440)</f>
        <v>0.68468220099620536</v>
      </c>
      <c r="Y440">
        <f>(K440-M440)/(K440-L440)</f>
        <v>2.0718555164593888</v>
      </c>
      <c r="Z440">
        <f>(K440-M440)/M440</f>
        <v>-1</v>
      </c>
      <c r="AA440" s="1">
        <v>1498.2908935546875</v>
      </c>
      <c r="AB440" s="1">
        <v>0.5</v>
      </c>
      <c r="AC440">
        <f>Q440*AB440*V440*AA440</f>
        <v>232.19239915227683</v>
      </c>
      <c r="AD440">
        <f>BH440*1000</f>
        <v>3.6478001837868539</v>
      </c>
      <c r="AE440">
        <f>(BM440-BS440)</f>
        <v>1.2006044282068267</v>
      </c>
      <c r="AF440">
        <f>(AL440+BL440*D440)</f>
        <v>22.124309539794922</v>
      </c>
      <c r="AG440" s="1">
        <v>1.7000000476837158</v>
      </c>
      <c r="AH440">
        <f>(AG440*BA440+BB440)</f>
        <v>5.0514017889432807</v>
      </c>
      <c r="AI440" s="1">
        <v>1</v>
      </c>
      <c r="AJ440">
        <f>AH440*(AI440+1)*(AI440+1)/(AI440*AI440+1)</f>
        <v>10.102803577886561</v>
      </c>
      <c r="AK440" s="1">
        <v>20.816396713256836</v>
      </c>
      <c r="AL440" s="1">
        <v>22.124309539794922</v>
      </c>
      <c r="AM440" s="1">
        <v>19.936477661132813</v>
      </c>
      <c r="AN440" s="1">
        <v>1198.3055419921875</v>
      </c>
      <c r="AO440" s="1">
        <v>1173.572509765625</v>
      </c>
      <c r="AP440" s="1">
        <v>20.264148712158203</v>
      </c>
      <c r="AQ440" s="1">
        <v>22.28460693359375</v>
      </c>
      <c r="AR440" s="1">
        <v>54.277824401855469</v>
      </c>
      <c r="AS440" s="1">
        <v>59.689651489257813</v>
      </c>
      <c r="AT440" s="1">
        <v>300.08380126953125</v>
      </c>
      <c r="AU440" s="1">
        <v>1498.2908935546875</v>
      </c>
      <c r="AV440" s="1">
        <v>0.10527639836072922</v>
      </c>
      <c r="AW440" s="1">
        <v>66.103309631347656</v>
      </c>
      <c r="AX440" s="1">
        <v>-38.895286560058594</v>
      </c>
      <c r="AY440" s="1">
        <v>0.25718885660171509</v>
      </c>
      <c r="AZ440" s="1">
        <v>0.25</v>
      </c>
      <c r="BA440" s="1">
        <v>-1.355140209197998</v>
      </c>
      <c r="BB440" s="1">
        <v>7.355140209197998</v>
      </c>
      <c r="BC440" s="1">
        <v>1</v>
      </c>
      <c r="BD440" s="1">
        <v>0</v>
      </c>
      <c r="BE440" s="1">
        <v>0.15999999642372131</v>
      </c>
      <c r="BF440" s="1">
        <v>111115</v>
      </c>
      <c r="BG440">
        <f>AT440*0.000001/(AG440*0.0001)</f>
        <v>1.7651987814847501</v>
      </c>
      <c r="BH440">
        <f>(AQ440-AP440)/(1000-AQ440)*BG440</f>
        <v>3.6478001837868539E-3</v>
      </c>
      <c r="BI440">
        <f>(AL440+273.15)</f>
        <v>295.2743095397949</v>
      </c>
      <c r="BJ440">
        <f>(AK440+273.15)</f>
        <v>293.96639671325681</v>
      </c>
      <c r="BK440">
        <f>(AU440*BC440+AV440*BD440)*BE440</f>
        <v>239.72653761044421</v>
      </c>
      <c r="BL440">
        <f>((BK440+0.00000010773*(BJ440^4-BI440^4))-BH440*44100)/(AH440*51.4+0.00000043092*BI440^3)</f>
        <v>0.23803722359844437</v>
      </c>
      <c r="BM440">
        <f>0.61365*EXP(17.502*AF440/(240.97+AF440))</f>
        <v>2.6736907003510511</v>
      </c>
      <c r="BN440">
        <f>BM440*1000/AW440</f>
        <v>40.447153331081132</v>
      </c>
      <c r="BO440">
        <f>(BN440-AQ440)</f>
        <v>18.162546397487382</v>
      </c>
      <c r="BP440">
        <f>IF(D440,AL440,(AK440+AL440)/2)</f>
        <v>21.470353126525879</v>
      </c>
      <c r="BQ440">
        <f>0.61365*EXP(17.502*BP440/(240.97+BP440))</f>
        <v>2.5689962686304648</v>
      </c>
      <c r="BR440">
        <f>IF(BO440&lt;&gt;0,(1000-(BN440+AQ440)/2)/BO440*BH440,0)</f>
        <v>0.19454230938478356</v>
      </c>
      <c r="BS440">
        <f>AQ440*AW440/1000</f>
        <v>1.4730862721442244</v>
      </c>
      <c r="BT440">
        <f>(BQ440-BS440)</f>
        <v>1.0959099964862404</v>
      </c>
      <c r="BU440">
        <f>1/(1.6/F440+1.37/AJ440)</f>
        <v>0.12192644659118931</v>
      </c>
      <c r="BV440">
        <f>G440*AW440*0.001</f>
        <v>54.255995132455951</v>
      </c>
      <c r="BW440">
        <f>G440/AO440</f>
        <v>0.69938224290209061</v>
      </c>
      <c r="BX440">
        <f>(1-BH440*AW440/BM440/F440)*100</f>
        <v>54.534229754672261</v>
      </c>
      <c r="BY440">
        <f>(AO440-E440/(AJ440/1.35))</f>
        <v>1168.3106063703656</v>
      </c>
      <c r="BZ440">
        <f>E440*BX440/100/BY440</f>
        <v>1.8380692749490779E-2</v>
      </c>
      <c r="CA440">
        <f>(K440-J440)</f>
        <v>0</v>
      </c>
      <c r="CB440">
        <f>AU440*V440</f>
        <v>1311.0286278042636</v>
      </c>
      <c r="CC440">
        <f>(M440-L440)</f>
        <v>239.32366943359375</v>
      </c>
      <c r="CD440">
        <f>(M440-N440)/(M440-J440)</f>
        <v>0.354214079277822</v>
      </c>
      <c r="CE440" t="e">
        <f>(K440-M440)/(K440-J440)</f>
        <v>#DIV/0!</v>
      </c>
    </row>
    <row r="441" spans="1:83" x14ac:dyDescent="0.25">
      <c r="A441" s="1" t="s">
        <v>12</v>
      </c>
      <c r="B441" s="1" t="s">
        <v>527</v>
      </c>
    </row>
    <row r="442" spans="1:83" x14ac:dyDescent="0.25">
      <c r="A442" s="1" t="s">
        <v>12</v>
      </c>
      <c r="B442" s="1" t="s">
        <v>528</v>
      </c>
    </row>
    <row r="443" spans="1:83" x14ac:dyDescent="0.25">
      <c r="A443" s="1" t="s">
        <v>12</v>
      </c>
      <c r="B443" s="1" t="s">
        <v>529</v>
      </c>
    </row>
    <row r="444" spans="1:83" x14ac:dyDescent="0.25">
      <c r="A444" s="1" t="s">
        <v>12</v>
      </c>
      <c r="B444" s="1" t="s">
        <v>530</v>
      </c>
    </row>
    <row r="445" spans="1:83" x14ac:dyDescent="0.25">
      <c r="A445" s="1" t="s">
        <v>12</v>
      </c>
      <c r="B445" s="1" t="s">
        <v>531</v>
      </c>
    </row>
    <row r="446" spans="1:83" x14ac:dyDescent="0.25">
      <c r="A446" s="1" t="s">
        <v>12</v>
      </c>
      <c r="B446" s="1" t="s">
        <v>532</v>
      </c>
    </row>
    <row r="447" spans="1:83" x14ac:dyDescent="0.25">
      <c r="A447" s="1" t="s">
        <v>12</v>
      </c>
      <c r="B447" s="1" t="s">
        <v>533</v>
      </c>
    </row>
    <row r="448" spans="1:83" x14ac:dyDescent="0.25">
      <c r="A448" s="1">
        <v>54</v>
      </c>
      <c r="B448" s="1" t="s">
        <v>534</v>
      </c>
      <c r="C448" s="1">
        <v>14277.000011784956</v>
      </c>
      <c r="D448" s="1">
        <v>0</v>
      </c>
      <c r="E448">
        <f>(AN448-AO448*(1000-AP448)/(1000-AQ448))*BG448</f>
        <v>42.521070987676055</v>
      </c>
      <c r="F448">
        <f>IF(BR448&lt;&gt;0,1/(1/BR448-1/AJ448),0)</f>
        <v>0.18306944915663143</v>
      </c>
      <c r="G448">
        <f>((BU448-BH448/2)*AO448-E448)/(BU448+BH448/2)</f>
        <v>1057.4777416048739</v>
      </c>
      <c r="H448" s="1">
        <v>54</v>
      </c>
      <c r="I448" s="1">
        <v>54</v>
      </c>
      <c r="J448" s="1">
        <v>0</v>
      </c>
      <c r="K448" s="1">
        <v>0</v>
      </c>
      <c r="L448" s="1">
        <v>225.0419921875</v>
      </c>
      <c r="M448" s="1">
        <v>466.35427856445313</v>
      </c>
      <c r="N448" s="1">
        <v>300.5665283203125</v>
      </c>
      <c r="O448" t="e">
        <f>CA448/K448</f>
        <v>#DIV/0!</v>
      </c>
      <c r="P448">
        <f>CC448/M448</f>
        <v>0.51744413521790433</v>
      </c>
      <c r="Q448">
        <f>(M448-N448)/M448</f>
        <v>0.35549743588602611</v>
      </c>
      <c r="R448" s="1">
        <v>-1</v>
      </c>
      <c r="S448" s="1">
        <v>0.87</v>
      </c>
      <c r="T448" s="1">
        <v>0.92</v>
      </c>
      <c r="U448" s="1">
        <v>9.9977378845214844</v>
      </c>
      <c r="V448">
        <f>(U448*T448+(100-U448)*S448)/100</f>
        <v>0.87499886894226075</v>
      </c>
      <c r="W448">
        <f>(E448-R448)/CB448</f>
        <v>3.3119148044866341E-2</v>
      </c>
      <c r="X448">
        <f>(M448-N448)/(M448-L448)</f>
        <v>0.68702573222966412</v>
      </c>
      <c r="Y448">
        <f>(K448-M448)/(K448-L448)</f>
        <v>2.072298925330776</v>
      </c>
      <c r="Z448">
        <f>(K448-M448)/M448</f>
        <v>-1</v>
      </c>
      <c r="AA448" s="1">
        <v>1501.8028564453125</v>
      </c>
      <c r="AB448" s="1">
        <v>0.5</v>
      </c>
      <c r="AC448">
        <f>Q448*AB448*V448*AA448</f>
        <v>233.57528886572234</v>
      </c>
      <c r="AD448">
        <f>BH448*1000</f>
        <v>3.4499011039750953</v>
      </c>
      <c r="AE448">
        <f>(BM448-BS448)</f>
        <v>1.2280493007998055</v>
      </c>
      <c r="AF448">
        <f>(AL448+BL448*D448)</f>
        <v>22.394113540649414</v>
      </c>
      <c r="AG448" s="1">
        <v>1.7000000476837158</v>
      </c>
      <c r="AH448">
        <f>(AG448*BA448+BB448)</f>
        <v>5.0514017889432807</v>
      </c>
      <c r="AI448" s="1">
        <v>1</v>
      </c>
      <c r="AJ448">
        <f>AH448*(AI448+1)*(AI448+1)/(AI448*AI448+1)</f>
        <v>10.102803577886561</v>
      </c>
      <c r="AK448" s="1">
        <v>20.869874954223633</v>
      </c>
      <c r="AL448" s="1">
        <v>22.394113540649414</v>
      </c>
      <c r="AM448" s="1">
        <v>19.954553604125977</v>
      </c>
      <c r="AN448" s="1">
        <v>1500.59326171875</v>
      </c>
      <c r="AO448" s="1">
        <v>1473.6221923828125</v>
      </c>
      <c r="AP448" s="1">
        <v>20.626096725463867</v>
      </c>
      <c r="AQ448" s="1">
        <v>22.536624908447266</v>
      </c>
      <c r="AR448" s="1">
        <v>55.071968078613281</v>
      </c>
      <c r="AS448" s="1">
        <v>60.173107147216797</v>
      </c>
      <c r="AT448" s="1">
        <v>300.05621337890625</v>
      </c>
      <c r="AU448" s="1">
        <v>1501.8028564453125</v>
      </c>
      <c r="AV448" s="1">
        <v>0.11579473316669464</v>
      </c>
      <c r="AW448" s="1">
        <v>66.110687255859375</v>
      </c>
      <c r="AX448" s="1">
        <v>-49.671054840087891</v>
      </c>
      <c r="AY448" s="1">
        <v>0.26212850213050842</v>
      </c>
      <c r="AZ448" s="1">
        <v>0.25</v>
      </c>
      <c r="BA448" s="1">
        <v>-1.355140209197998</v>
      </c>
      <c r="BB448" s="1">
        <v>7.355140209197998</v>
      </c>
      <c r="BC448" s="1">
        <v>1</v>
      </c>
      <c r="BD448" s="1">
        <v>0</v>
      </c>
      <c r="BE448" s="1">
        <v>0.15999999642372131</v>
      </c>
      <c r="BF448" s="1">
        <v>111115</v>
      </c>
      <c r="BG448">
        <f>AT448*0.000001/(AG448*0.0001)</f>
        <v>1.7650364997797432</v>
      </c>
      <c r="BH448">
        <f>(AQ448-AP448)/(1000-AQ448)*BG448</f>
        <v>3.4499011039750955E-3</v>
      </c>
      <c r="BI448">
        <f>(AL448+273.15)</f>
        <v>295.54411354064939</v>
      </c>
      <c r="BJ448">
        <f>(AK448+273.15)</f>
        <v>294.01987495422361</v>
      </c>
      <c r="BK448">
        <f>(AU448*BC448+AV448*BD448)*BE448</f>
        <v>240.28845166038445</v>
      </c>
      <c r="BL448">
        <f>((BK448+0.00000010773*(BJ448^4-BI448^4))-BH448*44100)/(AH448*51.4+0.00000043092*BI448^3)</f>
        <v>0.26341110185882904</v>
      </c>
      <c r="BM448">
        <f>0.61365*EXP(17.502*AF448/(240.97+AF448))</f>
        <v>2.7179610619247732</v>
      </c>
      <c r="BN448">
        <f>BM448*1000/AW448</f>
        <v>41.112279644073446</v>
      </c>
      <c r="BO448">
        <f>(BN448-AQ448)</f>
        <v>18.575654735626181</v>
      </c>
      <c r="BP448">
        <f>IF(D448,AL448,(AK448+AL448)/2)</f>
        <v>21.631994247436523</v>
      </c>
      <c r="BQ448">
        <f>0.61365*EXP(17.502*BP448/(240.97+BP448))</f>
        <v>2.5945342808971774</v>
      </c>
      <c r="BR448">
        <f>IF(BO448&lt;&gt;0,(1000-(BN448+AQ448)/2)/BO448*BH448,0)</f>
        <v>0.17981115274111106</v>
      </c>
      <c r="BS448">
        <f>AQ448*AW448/1000</f>
        <v>1.4899117611249677</v>
      </c>
      <c r="BT448">
        <f>(BQ448-BS448)</f>
        <v>1.1046225197722097</v>
      </c>
      <c r="BU448">
        <f>1/(1.6/F448+1.37/AJ448)</f>
        <v>0.1126702353672943</v>
      </c>
      <c r="BV448">
        <f>G448*AW448*0.001</f>
        <v>69.910580255272293</v>
      </c>
      <c r="BW448">
        <f>G448/AO448</f>
        <v>0.71760438127968018</v>
      </c>
      <c r="BX448">
        <f>(1-BH448*AW448/BM448/F448)*100</f>
        <v>54.162680572736917</v>
      </c>
      <c r="BY448">
        <f>(AO448-E448/(AJ448/1.35))</f>
        <v>1467.9402600963124</v>
      </c>
      <c r="BZ448">
        <f>E448*BX448/100/BY448</f>
        <v>1.5689025283393103E-2</v>
      </c>
      <c r="CA448">
        <f>(K448-J448)</f>
        <v>0</v>
      </c>
      <c r="CB448">
        <f>AU448*V448</f>
        <v>1314.0758007639049</v>
      </c>
      <c r="CC448">
        <f>(M448-L448)</f>
        <v>241.31228637695313</v>
      </c>
      <c r="CD448">
        <f>(M448-N448)/(M448-J448)</f>
        <v>0.35549743588602611</v>
      </c>
      <c r="CE448" t="e">
        <f>(K448-M448)/(K448-J448)</f>
        <v>#DIV/0!</v>
      </c>
    </row>
    <row r="449" spans="1:2" x14ac:dyDescent="0.25">
      <c r="A449" s="1" t="s">
        <v>12</v>
      </c>
      <c r="B449" s="1" t="s">
        <v>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Pilona</dc:creator>
  <cp:lastModifiedBy>Pilar Vásquez</cp:lastModifiedBy>
  <dcterms:created xsi:type="dcterms:W3CDTF">2021-03-14T21:01:39Z</dcterms:created>
  <dcterms:modified xsi:type="dcterms:W3CDTF">2021-03-14T21:02:38Z</dcterms:modified>
</cp:coreProperties>
</file>