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UMG\"/>
    </mc:Choice>
  </mc:AlternateContent>
  <xr:revisionPtr revIDLastSave="0" documentId="13_ncr:1_{B2D39545-4124-48C4-B7C1-A8574D4F68CA}" xr6:coauthVersionLast="47" xr6:coauthVersionMax="47" xr10:uidLastSave="{00000000-0000-0000-0000-000000000000}"/>
  <bookViews>
    <workbookView xWindow="-110" yWindow="-110" windowWidth="19420" windowHeight="11020" activeTab="4" xr2:uid="{5FAE29E0-D287-4862-9B7E-590D462EEA1E}"/>
  </bookViews>
  <sheets>
    <sheet name="Pepaya" sheetId="1" r:id="rId1"/>
    <sheet name="Padi" sheetId="5" r:id="rId2"/>
    <sheet name="Lele" sheetId="2" r:id="rId3"/>
    <sheet name="Kambing" sheetId="3" r:id="rId4"/>
    <sheet name="Cabe" sheetId="4" r:id="rId5"/>
    <sheet name="Sheet1" sheetId="6" r:id="rId6"/>
  </sheets>
  <definedNames>
    <definedName name="_xlnm.Print_Area" localSheetId="0">Pepaya!$A$54:$G$112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9" i="4" l="1"/>
  <c r="D79" i="4"/>
  <c r="F79" i="4"/>
  <c r="G71" i="6"/>
  <c r="G72" i="6" s="1"/>
  <c r="G63" i="6"/>
  <c r="G62" i="6"/>
  <c r="G61" i="6"/>
  <c r="G60" i="6"/>
  <c r="G64" i="6" s="1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6" i="6"/>
  <c r="G35" i="6"/>
  <c r="G34" i="6"/>
  <c r="G33" i="6"/>
  <c r="G32" i="6"/>
  <c r="G29" i="6"/>
  <c r="G30" i="6" s="1"/>
  <c r="G22" i="6"/>
  <c r="G20" i="6"/>
  <c r="G23" i="6" s="1"/>
  <c r="G24" i="6" s="1"/>
  <c r="G71" i="4"/>
  <c r="G72" i="4" s="1"/>
  <c r="C92" i="4" s="1"/>
  <c r="G61" i="4"/>
  <c r="G53" i="4"/>
  <c r="G36" i="4"/>
  <c r="G33" i="4"/>
  <c r="G34" i="4"/>
  <c r="G35" i="4"/>
  <c r="G52" i="4"/>
  <c r="G51" i="4"/>
  <c r="G50" i="4"/>
  <c r="G49" i="4"/>
  <c r="G48" i="4"/>
  <c r="G47" i="4"/>
  <c r="G63" i="4"/>
  <c r="G62" i="4"/>
  <c r="G60" i="4"/>
  <c r="G46" i="4"/>
  <c r="G45" i="4"/>
  <c r="G44" i="4"/>
  <c r="G43" i="4"/>
  <c r="G42" i="4"/>
  <c r="G41" i="4"/>
  <c r="G40" i="4"/>
  <c r="G39" i="4"/>
  <c r="G32" i="4"/>
  <c r="G29" i="4"/>
  <c r="G30" i="4" s="1"/>
  <c r="G22" i="4"/>
  <c r="G20" i="4"/>
  <c r="D74" i="1"/>
  <c r="I57" i="5"/>
  <c r="G57" i="5"/>
  <c r="I54" i="5"/>
  <c r="G53" i="5"/>
  <c r="G54" i="5"/>
  <c r="G55" i="5"/>
  <c r="G56" i="5"/>
  <c r="F78" i="5" s="1"/>
  <c r="G46" i="5"/>
  <c r="G45" i="5"/>
  <c r="G42" i="5"/>
  <c r="G86" i="5"/>
  <c r="G77" i="5"/>
  <c r="G76" i="5"/>
  <c r="G74" i="5"/>
  <c r="D74" i="5"/>
  <c r="I65" i="5"/>
  <c r="G65" i="5"/>
  <c r="G66" i="5" s="1"/>
  <c r="J62" i="5"/>
  <c r="J55" i="5"/>
  <c r="G52" i="5"/>
  <c r="G44" i="5"/>
  <c r="G43" i="5"/>
  <c r="G41" i="5"/>
  <c r="G40" i="5"/>
  <c r="G39" i="5"/>
  <c r="G38" i="5"/>
  <c r="G37" i="5"/>
  <c r="G36" i="5"/>
  <c r="G33" i="5"/>
  <c r="G32" i="5"/>
  <c r="G31" i="5"/>
  <c r="G30" i="5"/>
  <c r="G27" i="5"/>
  <c r="G28" i="5" s="1"/>
  <c r="G20" i="5"/>
  <c r="G21" i="5" s="1"/>
  <c r="G16" i="5"/>
  <c r="G17" i="5" s="1"/>
  <c r="G37" i="6" l="1"/>
  <c r="G54" i="6"/>
  <c r="G55" i="6" s="1"/>
  <c r="D83" i="6" s="1"/>
  <c r="F83" i="6" s="1"/>
  <c r="G83" i="6" s="1"/>
  <c r="D84" i="6"/>
  <c r="F84" i="6" s="1"/>
  <c r="G84" i="6" s="1"/>
  <c r="C84" i="6"/>
  <c r="D82" i="6"/>
  <c r="C82" i="6"/>
  <c r="D92" i="6"/>
  <c r="C92" i="6"/>
  <c r="G37" i="4"/>
  <c r="G54" i="4"/>
  <c r="G64" i="4"/>
  <c r="G23" i="4"/>
  <c r="G24" i="4" s="1"/>
  <c r="D92" i="4"/>
  <c r="G47" i="5"/>
  <c r="G48" i="5" s="1"/>
  <c r="C77" i="5" s="1"/>
  <c r="G58" i="5"/>
  <c r="G34" i="5"/>
  <c r="F80" i="5"/>
  <c r="G78" i="5"/>
  <c r="F73" i="5"/>
  <c r="F74" i="5" s="1"/>
  <c r="D86" i="5"/>
  <c r="G22" i="5"/>
  <c r="C76" i="5" s="1"/>
  <c r="D78" i="5"/>
  <c r="D80" i="5" s="1"/>
  <c r="G65" i="6" l="1"/>
  <c r="D78" i="6" s="1"/>
  <c r="C83" i="6"/>
  <c r="C86" i="6" s="1"/>
  <c r="C93" i="6" s="1"/>
  <c r="C94" i="6" s="1"/>
  <c r="C96" i="6" s="1"/>
  <c r="C98" i="6" s="1"/>
  <c r="F92" i="6"/>
  <c r="F82" i="6"/>
  <c r="D86" i="6"/>
  <c r="D93" i="6" s="1"/>
  <c r="D94" i="6" s="1"/>
  <c r="D96" i="6" s="1"/>
  <c r="D98" i="6" s="1"/>
  <c r="G55" i="4"/>
  <c r="D83" i="4" s="1"/>
  <c r="F83" i="4" s="1"/>
  <c r="G83" i="4" s="1"/>
  <c r="D82" i="4"/>
  <c r="C82" i="4"/>
  <c r="D84" i="4"/>
  <c r="F84" i="4" s="1"/>
  <c r="G84" i="4" s="1"/>
  <c r="C84" i="4"/>
  <c r="F92" i="4"/>
  <c r="G92" i="4" s="1"/>
  <c r="G59" i="5"/>
  <c r="C72" i="5" s="1"/>
  <c r="C74" i="5" s="1"/>
  <c r="C80" i="5"/>
  <c r="C87" i="5" s="1"/>
  <c r="C88" i="5" s="1"/>
  <c r="C90" i="5" s="1"/>
  <c r="C92" i="5" s="1"/>
  <c r="G80" i="5"/>
  <c r="F87" i="5"/>
  <c r="D87" i="5"/>
  <c r="D81" i="5"/>
  <c r="D88" i="5"/>
  <c r="D90" i="5" s="1"/>
  <c r="D92" i="5" s="1"/>
  <c r="F86" i="5"/>
  <c r="F81" i="5"/>
  <c r="C78" i="6" l="1"/>
  <c r="D79" i="6" s="1"/>
  <c r="D80" i="6" s="1"/>
  <c r="D87" i="6" s="1"/>
  <c r="F78" i="6"/>
  <c r="F79" i="6"/>
  <c r="G82" i="6"/>
  <c r="F86" i="6"/>
  <c r="G92" i="6"/>
  <c r="D86" i="4"/>
  <c r="D93" i="4" s="1"/>
  <c r="D94" i="4" s="1"/>
  <c r="D96" i="4" s="1"/>
  <c r="D98" i="4" s="1"/>
  <c r="C83" i="4"/>
  <c r="C86" i="4" s="1"/>
  <c r="C93" i="4" s="1"/>
  <c r="C94" i="4" s="1"/>
  <c r="C96" i="4" s="1"/>
  <c r="C98" i="4" s="1"/>
  <c r="G65" i="4"/>
  <c r="F82" i="4"/>
  <c r="F88" i="5"/>
  <c r="F90" i="5" s="1"/>
  <c r="F92" i="5" s="1"/>
  <c r="C81" i="5"/>
  <c r="G87" i="5"/>
  <c r="G88" i="5" s="1"/>
  <c r="G90" i="5" s="1"/>
  <c r="G92" i="5" s="1"/>
  <c r="G81" i="5"/>
  <c r="C80" i="6" l="1"/>
  <c r="C87" i="6" s="1"/>
  <c r="F80" i="6"/>
  <c r="F87" i="6" s="1"/>
  <c r="G86" i="6"/>
  <c r="G93" i="6" s="1"/>
  <c r="G94" i="6" s="1"/>
  <c r="G96" i="6" s="1"/>
  <c r="G98" i="6" s="1"/>
  <c r="F93" i="6"/>
  <c r="F94" i="6" s="1"/>
  <c r="F96" i="6" s="1"/>
  <c r="F98" i="6" s="1"/>
  <c r="G78" i="6"/>
  <c r="G79" i="6"/>
  <c r="C78" i="4"/>
  <c r="C80" i="4" s="1"/>
  <c r="C87" i="4" s="1"/>
  <c r="G82" i="4"/>
  <c r="F86" i="4"/>
  <c r="G20" i="1"/>
  <c r="G21" i="1"/>
  <c r="G39" i="1"/>
  <c r="G38" i="1"/>
  <c r="G37" i="1"/>
  <c r="G36" i="1"/>
  <c r="G80" i="6" l="1"/>
  <c r="G87" i="6" s="1"/>
  <c r="D80" i="4"/>
  <c r="D87" i="4" s="1"/>
  <c r="F80" i="4"/>
  <c r="F87" i="4" s="1"/>
  <c r="G78" i="4"/>
  <c r="F93" i="4"/>
  <c r="F94" i="4" s="1"/>
  <c r="F96" i="4" s="1"/>
  <c r="F98" i="4" s="1"/>
  <c r="G86" i="4"/>
  <c r="G93" i="4" s="1"/>
  <c r="G94" i="4" s="1"/>
  <c r="G96" i="4" s="1"/>
  <c r="G98" i="4" s="1"/>
  <c r="G40" i="1"/>
  <c r="G33" i="1"/>
  <c r="G34" i="1" s="1"/>
  <c r="G77" i="1"/>
  <c r="G80" i="4" l="1"/>
  <c r="G87" i="4" s="1"/>
  <c r="D75" i="1"/>
  <c r="G66" i="1"/>
  <c r="G67" i="1" s="1"/>
  <c r="G18" i="3"/>
  <c r="F103" i="3"/>
  <c r="F102" i="3"/>
  <c r="F101" i="3"/>
  <c r="F100" i="3"/>
  <c r="F99" i="3"/>
  <c r="F98" i="3"/>
  <c r="F95" i="3"/>
  <c r="F97" i="3"/>
  <c r="F96" i="3"/>
  <c r="F94" i="3"/>
  <c r="F93" i="3"/>
  <c r="F92" i="3"/>
  <c r="F91" i="3"/>
  <c r="F88" i="3"/>
  <c r="F89" i="3"/>
  <c r="F90" i="3"/>
  <c r="F87" i="3"/>
  <c r="D68" i="3"/>
  <c r="D72" i="3" s="1"/>
  <c r="D79" i="3" s="1"/>
  <c r="D80" i="3" s="1"/>
  <c r="D82" i="3" s="1"/>
  <c r="D84" i="3" s="1"/>
  <c r="G42" i="3"/>
  <c r="G28" i="3"/>
  <c r="G29" i="3"/>
  <c r="G30" i="3"/>
  <c r="G31" i="3"/>
  <c r="G32" i="3"/>
  <c r="G24" i="3"/>
  <c r="G23" i="3"/>
  <c r="G22" i="3"/>
  <c r="G21" i="3"/>
  <c r="G20" i="3"/>
  <c r="F72" i="3"/>
  <c r="F79" i="3" s="1"/>
  <c r="F80" i="3" s="1"/>
  <c r="F82" i="3" s="1"/>
  <c r="F84" i="3" s="1"/>
  <c r="F66" i="3"/>
  <c r="D66" i="3"/>
  <c r="G57" i="3"/>
  <c r="G58" i="3" s="1"/>
  <c r="G49" i="3"/>
  <c r="G48" i="3"/>
  <c r="G41" i="3"/>
  <c r="G34" i="3"/>
  <c r="G27" i="3"/>
  <c r="C84" i="2"/>
  <c r="C86" i="2" s="1"/>
  <c r="F82" i="2"/>
  <c r="F84" i="2" s="1"/>
  <c r="F86" i="2" s="1"/>
  <c r="D82" i="2"/>
  <c r="D84" i="2" s="1"/>
  <c r="D86" i="2" s="1"/>
  <c r="C82" i="2"/>
  <c r="F74" i="2"/>
  <c r="D74" i="2"/>
  <c r="C74" i="2"/>
  <c r="F68" i="2"/>
  <c r="F75" i="2" s="1"/>
  <c r="D68" i="2"/>
  <c r="D75" i="2" s="1"/>
  <c r="C68" i="2"/>
  <c r="C75" i="2" s="1"/>
  <c r="G60" i="2"/>
  <c r="G59" i="2"/>
  <c r="G51" i="2"/>
  <c r="G50" i="2"/>
  <c r="G52" i="2" s="1"/>
  <c r="G44" i="2"/>
  <c r="G43" i="2"/>
  <c r="G45" i="2" s="1"/>
  <c r="G46" i="2" s="1"/>
  <c r="G42" i="2"/>
  <c r="G41" i="2"/>
  <c r="G40" i="2"/>
  <c r="G37" i="2"/>
  <c r="G38" i="2" s="1"/>
  <c r="G30" i="2"/>
  <c r="G31" i="2" s="1"/>
  <c r="G32" i="2" s="1"/>
  <c r="G28" i="2"/>
  <c r="G27" i="2"/>
  <c r="G26" i="2"/>
  <c r="G25" i="2"/>
  <c r="G23" i="2"/>
  <c r="G21" i="2"/>
  <c r="G20" i="2"/>
  <c r="G19" i="2"/>
  <c r="G22" i="2" s="1"/>
  <c r="G16" i="2"/>
  <c r="G17" i="2" s="1"/>
  <c r="G58" i="1"/>
  <c r="F79" i="1" s="1"/>
  <c r="G79" i="1" s="1"/>
  <c r="G57" i="1"/>
  <c r="G56" i="1"/>
  <c r="G45" i="1"/>
  <c r="G43" i="1"/>
  <c r="G44" i="1"/>
  <c r="G46" i="1"/>
  <c r="G47" i="1"/>
  <c r="G48" i="1"/>
  <c r="G49" i="1"/>
  <c r="G50" i="1"/>
  <c r="G42" i="1"/>
  <c r="G26" i="1"/>
  <c r="G24" i="1"/>
  <c r="G23" i="1"/>
  <c r="G22" i="1"/>
  <c r="G16" i="1"/>
  <c r="G17" i="1" s="1"/>
  <c r="F74" i="1" l="1"/>
  <c r="F75" i="1" s="1"/>
  <c r="D87" i="1"/>
  <c r="G27" i="1"/>
  <c r="G28" i="1"/>
  <c r="C77" i="1" s="1"/>
  <c r="G59" i="1"/>
  <c r="G75" i="1"/>
  <c r="D79" i="1"/>
  <c r="F104" i="3"/>
  <c r="C78" i="3"/>
  <c r="D73" i="3"/>
  <c r="F73" i="3"/>
  <c r="G43" i="3"/>
  <c r="G44" i="3" s="1"/>
  <c r="C69" i="3" s="1"/>
  <c r="G50" i="3"/>
  <c r="G25" i="3"/>
  <c r="G35" i="3"/>
  <c r="G36" i="3" s="1"/>
  <c r="C68" i="3" s="1"/>
  <c r="H52" i="2"/>
  <c r="G53" i="2"/>
  <c r="G51" i="1"/>
  <c r="G52" i="1" s="1"/>
  <c r="G60" i="1" s="1"/>
  <c r="C73" i="1" l="1"/>
  <c r="C75" i="1" s="1"/>
  <c r="F87" i="1"/>
  <c r="C72" i="3"/>
  <c r="C79" i="3" s="1"/>
  <c r="C80" i="3" s="1"/>
  <c r="C82" i="3" s="1"/>
  <c r="C84" i="3" s="1"/>
  <c r="G51" i="3"/>
  <c r="C64" i="3" s="1"/>
  <c r="C66" i="3" s="1"/>
  <c r="F81" i="1" l="1"/>
  <c r="G81" i="1" s="1"/>
  <c r="G78" i="1"/>
  <c r="D81" i="1"/>
  <c r="C78" i="1"/>
  <c r="C81" i="1" s="1"/>
  <c r="C73" i="3"/>
  <c r="F88" i="1" l="1"/>
  <c r="F89" i="1" s="1"/>
  <c r="F91" i="1" s="1"/>
  <c r="C88" i="1"/>
  <c r="C89" i="1" s="1"/>
  <c r="C91" i="1" s="1"/>
  <c r="C93" i="1" s="1"/>
  <c r="F82" i="1"/>
  <c r="G88" i="1"/>
  <c r="G89" i="1" s="1"/>
  <c r="G91" i="1" s="1"/>
  <c r="G93" i="1" s="1"/>
  <c r="G82" i="1"/>
  <c r="D88" i="1"/>
  <c r="D89" i="1" s="1"/>
  <c r="D91" i="1" s="1"/>
  <c r="D93" i="1" s="1"/>
  <c r="D82" i="1"/>
  <c r="C82" i="1"/>
  <c r="F93" i="1" l="1"/>
</calcChain>
</file>

<file path=xl/sharedStrings.xml><?xml version="1.0" encoding="utf-8"?>
<sst xmlns="http://schemas.openxmlformats.org/spreadsheetml/2006/main" count="1237" uniqueCount="269">
  <si>
    <t>FORMULIR ASPEK-ASPEK ANALISIS KELAYAKAN USAHA TEMATIK SEKTOR KETAHANAN PANGAN</t>
  </si>
  <si>
    <t>Informasi Umum Desa</t>
  </si>
  <si>
    <r>
      <t>1.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libri"/>
        <family val="2"/>
        <scheme val="minor"/>
      </rPr>
      <t>Nama Desa</t>
    </r>
  </si>
  <si>
    <t>: Gampong Cot Darat</t>
  </si>
  <si>
    <r>
      <t>2.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libri"/>
        <family val="2"/>
        <scheme val="minor"/>
      </rPr>
      <t>Kecamatan</t>
    </r>
  </si>
  <si>
    <t>: Samatiga</t>
  </si>
  <si>
    <r>
      <t>3.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libri"/>
        <family val="2"/>
        <scheme val="minor"/>
      </rPr>
      <t>Kabupaten</t>
    </r>
  </si>
  <si>
    <t>: Aceh Barat</t>
  </si>
  <si>
    <r>
      <t>4.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libri"/>
        <family val="2"/>
        <scheme val="minor"/>
      </rPr>
      <t>Provinsi</t>
    </r>
  </si>
  <si>
    <t>: Aceh</t>
  </si>
  <si>
    <r>
      <t>5.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libri"/>
        <family val="2"/>
        <scheme val="minor"/>
      </rPr>
      <t>Status Desa</t>
    </r>
  </si>
  <si>
    <t>: Mandiri</t>
  </si>
  <si>
    <r>
      <t>6.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libri"/>
        <family val="2"/>
        <scheme val="minor"/>
      </rPr>
      <t>Pagu Dana Desa</t>
    </r>
  </si>
  <si>
    <t>: Rp. 886.250.000,-</t>
  </si>
  <si>
    <r>
      <t>7.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libri"/>
        <family val="2"/>
        <scheme val="minor"/>
      </rPr>
      <t>Alokasi Dana Desa Untuk Ketahanan Pangan</t>
    </r>
  </si>
  <si>
    <t>: Rp. 278.930.000,-</t>
  </si>
  <si>
    <r>
      <t>8.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libri"/>
        <family val="2"/>
        <scheme val="minor"/>
      </rPr>
      <t>Nama Bum Desa</t>
    </r>
  </si>
  <si>
    <t>: Tunas Baru</t>
  </si>
  <si>
    <r>
      <t>I.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>Pengeluaran (Untuk 1(satu) Kali Panen)</t>
    </r>
  </si>
  <si>
    <r>
      <t>a.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>Biaya Modal Awal</t>
    </r>
  </si>
  <si>
    <t>No</t>
  </si>
  <si>
    <t>Uraian</t>
  </si>
  <si>
    <t>Volume</t>
  </si>
  <si>
    <t>Satuan</t>
  </si>
  <si>
    <t>Harga Satuan (Rp)</t>
  </si>
  <si>
    <t>Jumlah Pengadaan (Per Tahun)</t>
  </si>
  <si>
    <t>A.</t>
  </si>
  <si>
    <t>Biaya Sewa Lahan</t>
  </si>
  <si>
    <t>1.</t>
  </si>
  <si>
    <t>Sewa Tanah</t>
  </si>
  <si>
    <t>Ha</t>
  </si>
  <si>
    <t>Jumlah (Rp)</t>
  </si>
  <si>
    <t>Total Biaya Sewa Lahan</t>
  </si>
  <si>
    <t>B.</t>
  </si>
  <si>
    <t>Sewa Exscavator</t>
  </si>
  <si>
    <t>Jam</t>
  </si>
  <si>
    <t>Belanja Persiapan Lahan</t>
  </si>
  <si>
    <t>2.</t>
  </si>
  <si>
    <t>Tiang Pancang</t>
  </si>
  <si>
    <t>Batang</t>
  </si>
  <si>
    <t>3.</t>
  </si>
  <si>
    <t>Kawat Duri</t>
  </si>
  <si>
    <t>4.</t>
  </si>
  <si>
    <t>Paku Kayu</t>
  </si>
  <si>
    <t>5.</t>
  </si>
  <si>
    <t>Tali Rambu</t>
  </si>
  <si>
    <t>6.</t>
  </si>
  <si>
    <t>Sewa Hand Traktor + BBM</t>
  </si>
  <si>
    <t>Roll</t>
  </si>
  <si>
    <t>Kg</t>
  </si>
  <si>
    <t>C.</t>
  </si>
  <si>
    <t>Belanja Peralatan</t>
  </si>
  <si>
    <t>Peralatan Produksi</t>
  </si>
  <si>
    <t>Hand Sprayer</t>
  </si>
  <si>
    <t>Unit</t>
  </si>
  <si>
    <t>Gerobak Sorong</t>
  </si>
  <si>
    <t>Cangkul</t>
  </si>
  <si>
    <t>Buah</t>
  </si>
  <si>
    <t>Pengadaan Bibit</t>
  </si>
  <si>
    <t>Bibit Pepaya</t>
  </si>
  <si>
    <t>Total Biaya Belanja Peralatan</t>
  </si>
  <si>
    <t>Total Biaya Modal Awal (a)</t>
  </si>
  <si>
    <t>b. Biaya Modal Produksi</t>
  </si>
  <si>
    <t>Biaya Pemeliharaan Potensi/Produk Unggulan Unit Usaha</t>
  </si>
  <si>
    <t>Pupuk NPK 16 - 16 - 16</t>
  </si>
  <si>
    <t>Zak</t>
  </si>
  <si>
    <t>Pupuk Phosphat</t>
  </si>
  <si>
    <t>Pupuk KCL</t>
  </si>
  <si>
    <t>Pupuk Kandang</t>
  </si>
  <si>
    <t>Pupuk Organik Cair</t>
  </si>
  <si>
    <t>Dolomit</t>
  </si>
  <si>
    <t>Insektisida</t>
  </si>
  <si>
    <t>Fungisida</t>
  </si>
  <si>
    <t>Liter</t>
  </si>
  <si>
    <t>Paket</t>
  </si>
  <si>
    <t>7.</t>
  </si>
  <si>
    <t>8.</t>
  </si>
  <si>
    <t>9.</t>
  </si>
  <si>
    <t>Pupuk Urea</t>
  </si>
  <si>
    <t>c. Biaya Modal Pekerja</t>
  </si>
  <si>
    <t>Tenaga Kerja Persiapan Lahan</t>
  </si>
  <si>
    <t>Tenaga Kerja Penanaman</t>
  </si>
  <si>
    <t>Tenaga Kerja Pemeliharaan</t>
  </si>
  <si>
    <t>Total Biaya Persiapan Lahan</t>
  </si>
  <si>
    <t>Total Keseluruhan Biaya Modal Produksi (b)</t>
  </si>
  <si>
    <t>Total Keseluruhan Biaya Modal Produksi (a+b+c)</t>
  </si>
  <si>
    <t>Total Biaya Belanja Modal Pekerja</t>
  </si>
  <si>
    <t>Sak</t>
  </si>
  <si>
    <t>: Gampong Cot Seumeureng</t>
  </si>
  <si>
    <t>: Swasembada</t>
  </si>
  <si>
    <t>: Rp. 137.484.400,-</t>
  </si>
  <si>
    <t>: Rp. 687.422.000,-</t>
  </si>
  <si>
    <t xml:space="preserve">: </t>
  </si>
  <si>
    <t>Biaya Sewa Lahan/Bangunan</t>
  </si>
  <si>
    <t>Sewa Kolam</t>
  </si>
  <si>
    <t>Pipa</t>
  </si>
  <si>
    <t>Semen</t>
  </si>
  <si>
    <t>Belanja Rehabilitasi Kolam</t>
  </si>
  <si>
    <t>Lem Pipa</t>
  </si>
  <si>
    <t>Timbangan Duduk</t>
  </si>
  <si>
    <t>Serokan Ikan</t>
  </si>
  <si>
    <t>Bibit Ikan Lele</t>
  </si>
  <si>
    <t>Ekor</t>
  </si>
  <si>
    <t xml:space="preserve">Pompa Air </t>
  </si>
  <si>
    <t>Pakan Pf - 1000</t>
  </si>
  <si>
    <t>Pakan 781-1</t>
  </si>
  <si>
    <t>Pakan 781-2</t>
  </si>
  <si>
    <t>Vitamin Ikan</t>
  </si>
  <si>
    <t>Botol</t>
  </si>
  <si>
    <t>Biaya Jasa Langganan Listrik</t>
  </si>
  <si>
    <t>Bulan</t>
  </si>
  <si>
    <t>Biaya Distribusi Potensi/Produk Unggulan Unit Usaha</t>
  </si>
  <si>
    <t>Biaya Angkutan Hasil Panen</t>
  </si>
  <si>
    <t>Tenaga Kerja Persiapan Kolam</t>
  </si>
  <si>
    <t>OB</t>
  </si>
  <si>
    <t>2. Proyeksi Laba Unit Usaha</t>
  </si>
  <si>
    <t xml:space="preserve">a. Jumlah Produksi/Panen </t>
  </si>
  <si>
    <t>: 2 Ton/2.000 Kg</t>
  </si>
  <si>
    <t>b. Jumlah Produksi/Tahun</t>
  </si>
  <si>
    <t>:8 Ton/ 8.000 Kg</t>
  </si>
  <si>
    <t>Jumlah Produksi (Per Tahun)</t>
  </si>
  <si>
    <t>Penjualan Ikan Lele ke Pasar</t>
  </si>
  <si>
    <t xml:space="preserve">Total </t>
  </si>
  <si>
    <t>3. Biaya Perkiraan Arus Kas Unit Usaha</t>
  </si>
  <si>
    <t>No.</t>
  </si>
  <si>
    <t>Klasifikasi Modal</t>
  </si>
  <si>
    <t>Tahun Ke-</t>
  </si>
  <si>
    <t>Arus Kas Masuk</t>
  </si>
  <si>
    <t>Penyertaan Modal</t>
  </si>
  <si>
    <t>Sisa Kas N-1 (Kas Bersih+Laba Bersih)</t>
  </si>
  <si>
    <t>Total Arus Kas Masuk (A)</t>
  </si>
  <si>
    <t>Arus Kas Keluar</t>
  </si>
  <si>
    <t>Modal Awal</t>
  </si>
  <si>
    <t>Modal Produksi</t>
  </si>
  <si>
    <t>Modal Pekerja</t>
  </si>
  <si>
    <t>Pajak</t>
  </si>
  <si>
    <t>Total Arus Kas Keluar (B)</t>
  </si>
  <si>
    <t>Total Arus Kas Keluar (A-B)</t>
  </si>
  <si>
    <t>4. Proyeksi Laba-Rugi Unit Usaha</t>
  </si>
  <si>
    <t>Penjualan</t>
  </si>
  <si>
    <t>Biaya Modal Awal</t>
  </si>
  <si>
    <t>Laba Usaha (A-B)</t>
  </si>
  <si>
    <t>D.</t>
  </si>
  <si>
    <t>Bunga</t>
  </si>
  <si>
    <t>E.</t>
  </si>
  <si>
    <t>Laba Sebelum Pajak (E-F)</t>
  </si>
  <si>
    <t>F.</t>
  </si>
  <si>
    <t>G.</t>
  </si>
  <si>
    <t>Laba Bersih (G-H)</t>
  </si>
  <si>
    <t>Sewa Kandang</t>
  </si>
  <si>
    <t>Sewa Lahan</t>
  </si>
  <si>
    <t>Sekop</t>
  </si>
  <si>
    <t>Belanja Peralatan Produksi</t>
  </si>
  <si>
    <t>Meteran Listrik (4 Ampere)</t>
  </si>
  <si>
    <t>Kabel SR</t>
  </si>
  <si>
    <t>Meter</t>
  </si>
  <si>
    <t>Tiang Penyangga Kabel SR</t>
  </si>
  <si>
    <t>Bibit Indukan Kambing</t>
  </si>
  <si>
    <t>Obat-Obatan + Vitamin</t>
  </si>
  <si>
    <t>Tahun</t>
  </si>
  <si>
    <t>: 100 Ekor</t>
  </si>
  <si>
    <t>Penjualan Kambing</t>
  </si>
  <si>
    <t>2*</t>
  </si>
  <si>
    <t>3*</t>
  </si>
  <si>
    <t>Total Arus Kas Bersih (A-B)</t>
  </si>
  <si>
    <t>Seng</t>
  </si>
  <si>
    <t>Batu Kali</t>
  </si>
  <si>
    <t>Kayu 5/7</t>
  </si>
  <si>
    <t>Kayu 5/5</t>
  </si>
  <si>
    <t>Perabung</t>
  </si>
  <si>
    <t>Papan Lantai</t>
  </si>
  <si>
    <t>Papan Sembarang</t>
  </si>
  <si>
    <t>Paku Seng</t>
  </si>
  <si>
    <t>Kawat Ikat</t>
  </si>
  <si>
    <t>Besi 6 mm</t>
  </si>
  <si>
    <t>Besi 8 mm</t>
  </si>
  <si>
    <t>Besi 10 mm</t>
  </si>
  <si>
    <t>Lembar</t>
  </si>
  <si>
    <t>Kodi</t>
  </si>
  <si>
    <t>Kubik</t>
  </si>
  <si>
    <t>Engsel Pintu 4"</t>
  </si>
  <si>
    <t>Pasang</t>
  </si>
  <si>
    <t>Kunci Gembok</t>
  </si>
  <si>
    <t>Pacok Pintu</t>
  </si>
  <si>
    <t>Penjualan Buah Pepaya</t>
  </si>
  <si>
    <t>4*</t>
  </si>
  <si>
    <t>Hormat Kami</t>
  </si>
  <si>
    <t>Direktur BUMG</t>
  </si>
  <si>
    <t>Sekretaris BUMG</t>
  </si>
  <si>
    <t>Mengetahui,</t>
  </si>
  <si>
    <t>Keuchik Gampong</t>
  </si>
  <si>
    <t>Ketua Tuha Peut</t>
  </si>
  <si>
    <t>ICHSAN</t>
  </si>
  <si>
    <t>Cot Darat</t>
  </si>
  <si>
    <t>ZULKARNAIN</t>
  </si>
  <si>
    <t>ABDUL RAIS</t>
  </si>
  <si>
    <t>Total Biaya Distribusi Potensi/Produk Unggulan Unit Usaha</t>
  </si>
  <si>
    <t>Biaya Sarana dan Prasarana Unit Usaha</t>
  </si>
  <si>
    <t>Sewa Excavator</t>
  </si>
  <si>
    <t>Total Biaya Sarana dan Prasarana Unit Usaha</t>
  </si>
  <si>
    <t>LAILAN TRISNA</t>
  </si>
  <si>
    <r>
      <t>1.</t>
    </r>
    <r>
      <rPr>
        <sz val="11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Nama Desa</t>
    </r>
  </si>
  <si>
    <r>
      <t>2.</t>
    </r>
    <r>
      <rPr>
        <sz val="11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Kecamatan</t>
    </r>
  </si>
  <si>
    <r>
      <t>3.</t>
    </r>
    <r>
      <rPr>
        <sz val="11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Kabupaten</t>
    </r>
  </si>
  <si>
    <r>
      <t>4.</t>
    </r>
    <r>
      <rPr>
        <sz val="11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Provinsi</t>
    </r>
  </si>
  <si>
    <r>
      <t>5.</t>
    </r>
    <r>
      <rPr>
        <sz val="11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Status Desa</t>
    </r>
  </si>
  <si>
    <r>
      <t>6.</t>
    </r>
    <r>
      <rPr>
        <sz val="11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Pagu Dana Desa</t>
    </r>
  </si>
  <si>
    <r>
      <t>7.</t>
    </r>
    <r>
      <rPr>
        <sz val="11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Alokasi Dana Desa Untuk Ketahanan Pangan</t>
    </r>
  </si>
  <si>
    <r>
      <t>8.</t>
    </r>
    <r>
      <rPr>
        <sz val="11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Nama Bum Desa</t>
    </r>
  </si>
  <si>
    <r>
      <t>I.</t>
    </r>
    <r>
      <rPr>
        <sz val="11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>Pengeluaran (Untuk 1(satu) Kali Panen)</t>
    </r>
  </si>
  <si>
    <r>
      <t>a.</t>
    </r>
    <r>
      <rPr>
        <sz val="11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>Biaya Modal Awal</t>
    </r>
  </si>
  <si>
    <t>Total Biaya Belanja Modal Pekerja ( c )</t>
  </si>
  <si>
    <t>: Rp. 239.520.000,-</t>
  </si>
  <si>
    <t>:  2.000 Buah/Minggu</t>
  </si>
  <si>
    <t>: 96.000 Buah/Tahun</t>
  </si>
  <si>
    <t>Benih Padi Unggul</t>
  </si>
  <si>
    <t>Pupuk NPK</t>
  </si>
  <si>
    <t>Herbisida</t>
  </si>
  <si>
    <t>Pupuk Cair</t>
  </si>
  <si>
    <t>Zat Pengatur Tumbuh</t>
  </si>
  <si>
    <t>10.</t>
  </si>
  <si>
    <t>Moluskisida</t>
  </si>
  <si>
    <t>11.</t>
  </si>
  <si>
    <t>Racun Tikus</t>
  </si>
  <si>
    <t>Tenaga Kerja Pembersihan Lahan</t>
  </si>
  <si>
    <t>Tenaga Kerja Penyemaian</t>
  </si>
  <si>
    <t>Tenaga Kerja Pengolahan Lahan</t>
  </si>
  <si>
    <t>Tenaga Kerja Pemanenan</t>
  </si>
  <si>
    <t>:  10 Ton/Bulan</t>
  </si>
  <si>
    <t>: 120 Ton/Tahun</t>
  </si>
  <si>
    <t>Ton</t>
  </si>
  <si>
    <t>: Gampong Cot Mesjid</t>
  </si>
  <si>
    <t>: Swakarya</t>
  </si>
  <si>
    <t>: Rp. 609.288.000,-</t>
  </si>
  <si>
    <t>: Beudoh Beusaree</t>
  </si>
  <si>
    <t>Sewa Gudang</t>
  </si>
  <si>
    <t>Mesin Cultivator</t>
  </si>
  <si>
    <t>Bungkus</t>
  </si>
  <si>
    <t>Zat Pengatur Tumbuh (ZPT)</t>
  </si>
  <si>
    <t>Plastik Mulsa</t>
  </si>
  <si>
    <t>Bahan Bakar</t>
  </si>
  <si>
    <t>Plastik Ultraviolet</t>
  </si>
  <si>
    <t>Tali Rafia</t>
  </si>
  <si>
    <t>Tali Bell</t>
  </si>
  <si>
    <t xml:space="preserve">Ajir </t>
  </si>
  <si>
    <t>Alat Kocor</t>
  </si>
  <si>
    <t>Drum</t>
  </si>
  <si>
    <t>Polibag Baby</t>
  </si>
  <si>
    <t>Bibit Cabe</t>
  </si>
  <si>
    <t>Penjualan Cabe</t>
  </si>
  <si>
    <t>ALI AKBAR</t>
  </si>
  <si>
    <t>AZMIANTO</t>
  </si>
  <si>
    <t>YUSRI</t>
  </si>
  <si>
    <t>Hektar</t>
  </si>
  <si>
    <t>RAFIUDDIN</t>
  </si>
  <si>
    <t xml:space="preserve">   : Rp. 155.440.000,-</t>
  </si>
  <si>
    <t>Cot Mesjid</t>
  </si>
  <si>
    <r>
      <t>1.</t>
    </r>
    <r>
      <rPr>
        <b/>
        <sz val="11"/>
        <color theme="1"/>
        <rFont val="Times New Roman"/>
        <family val="1"/>
      </rPr>
      <t xml:space="preserve">   </t>
    </r>
    <r>
      <rPr>
        <b/>
        <sz val="11"/>
        <color theme="1"/>
        <rFont val="Calibri"/>
        <family val="2"/>
        <scheme val="minor"/>
      </rPr>
      <t>Nama Desa</t>
    </r>
  </si>
  <si>
    <r>
      <t>2.</t>
    </r>
    <r>
      <rPr>
        <b/>
        <sz val="11"/>
        <color theme="1"/>
        <rFont val="Times New Roman"/>
        <family val="1"/>
      </rPr>
      <t xml:space="preserve">   </t>
    </r>
    <r>
      <rPr>
        <b/>
        <sz val="11"/>
        <color theme="1"/>
        <rFont val="Calibri"/>
        <family val="2"/>
        <scheme val="minor"/>
      </rPr>
      <t>Kecamatan</t>
    </r>
  </si>
  <si>
    <r>
      <t>3.</t>
    </r>
    <r>
      <rPr>
        <b/>
        <sz val="11"/>
        <color theme="1"/>
        <rFont val="Times New Roman"/>
        <family val="1"/>
      </rPr>
      <t xml:space="preserve">   </t>
    </r>
    <r>
      <rPr>
        <b/>
        <sz val="11"/>
        <color theme="1"/>
        <rFont val="Calibri"/>
        <family val="2"/>
        <scheme val="minor"/>
      </rPr>
      <t>Kabupaten</t>
    </r>
  </si>
  <si>
    <r>
      <t>4.</t>
    </r>
    <r>
      <rPr>
        <b/>
        <sz val="11"/>
        <color theme="1"/>
        <rFont val="Times New Roman"/>
        <family val="1"/>
      </rPr>
      <t xml:space="preserve">   </t>
    </r>
    <r>
      <rPr>
        <b/>
        <sz val="11"/>
        <color theme="1"/>
        <rFont val="Calibri"/>
        <family val="2"/>
        <scheme val="minor"/>
      </rPr>
      <t>Provinsi</t>
    </r>
  </si>
  <si>
    <r>
      <t>5.</t>
    </r>
    <r>
      <rPr>
        <b/>
        <sz val="11"/>
        <color theme="1"/>
        <rFont val="Times New Roman"/>
        <family val="1"/>
      </rPr>
      <t xml:space="preserve">   </t>
    </r>
    <r>
      <rPr>
        <b/>
        <sz val="11"/>
        <color theme="1"/>
        <rFont val="Calibri"/>
        <family val="2"/>
        <scheme val="minor"/>
      </rPr>
      <t>Status Desa</t>
    </r>
  </si>
  <si>
    <r>
      <t>6.</t>
    </r>
    <r>
      <rPr>
        <b/>
        <sz val="11"/>
        <color theme="1"/>
        <rFont val="Times New Roman"/>
        <family val="1"/>
      </rPr>
      <t xml:space="preserve">   </t>
    </r>
    <r>
      <rPr>
        <b/>
        <sz val="11"/>
        <color theme="1"/>
        <rFont val="Calibri"/>
        <family val="2"/>
        <scheme val="minor"/>
      </rPr>
      <t>Pagu Dana Desa</t>
    </r>
  </si>
  <si>
    <r>
      <t>7.</t>
    </r>
    <r>
      <rPr>
        <b/>
        <sz val="11"/>
        <color theme="1"/>
        <rFont val="Times New Roman"/>
        <family val="1"/>
      </rPr>
      <t xml:space="preserve">   </t>
    </r>
    <r>
      <rPr>
        <b/>
        <sz val="11"/>
        <color theme="1"/>
        <rFont val="Calibri"/>
        <family val="2"/>
        <scheme val="minor"/>
      </rPr>
      <t>Alokasi Dana Desa Untuk Ketahanan Pangan</t>
    </r>
  </si>
  <si>
    <r>
      <t>8.</t>
    </r>
    <r>
      <rPr>
        <b/>
        <sz val="11"/>
        <color theme="1"/>
        <rFont val="Times New Roman"/>
        <family val="1"/>
      </rPr>
      <t xml:space="preserve">   </t>
    </r>
    <r>
      <rPr>
        <b/>
        <sz val="11"/>
        <color theme="1"/>
        <rFont val="Calibri"/>
        <family val="2"/>
        <scheme val="minor"/>
      </rPr>
      <t>Nama Bum Desa</t>
    </r>
  </si>
  <si>
    <t>:  10 Ton</t>
  </si>
  <si>
    <t>:  10 Ton/Tahun</t>
  </si>
  <si>
    <t>Kilogram</t>
  </si>
  <si>
    <r>
      <t>I.</t>
    </r>
    <r>
      <rPr>
        <sz val="11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>Pengeluaran (Untuk 2 x Panen)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</si>
</sst>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3" formatCode="_-* #,##0.00_-;\-* #,##0.00_-;_-* &quot;-&quot;??_-;_-@_-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theme="1"/>
      <name val="Times New Roman"/>
      <family val="1"/>
    </font>
    <font>
      <b/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u/>
      <sz val="11"/>
      <color rgb="FF000000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3"/>
    </xf>
    <xf numFmtId="0" fontId="0" fillId="0" borderId="0" xfId="0" applyAlignment="1">
      <alignment vertical="center" wrapText="1"/>
    </xf>
    <xf numFmtId="43" fontId="0" fillId="0" borderId="0" xfId="0" applyNumberFormat="1"/>
    <xf numFmtId="43" fontId="0" fillId="0" borderId="0" xfId="1" applyFont="1"/>
    <xf numFmtId="43" fontId="0" fillId="0" borderId="0" xfId="1" applyFont="1" applyAlignment="1">
      <alignment vertical="center" wrapText="1"/>
    </xf>
    <xf numFmtId="3" fontId="0" fillId="0" borderId="0" xfId="0" applyNumberFormat="1"/>
    <xf numFmtId="0" fontId="2" fillId="0" borderId="0" xfId="0" applyFont="1"/>
    <xf numFmtId="43" fontId="2" fillId="0" borderId="0" xfId="1" applyFont="1"/>
    <xf numFmtId="0" fontId="0" fillId="0" borderId="0" xfId="0" applyAlignment="1">
      <alignment horizontal="center"/>
    </xf>
    <xf numFmtId="43" fontId="2" fillId="0" borderId="0" xfId="0" applyNumberFormat="1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vertical="center" wrapText="1"/>
    </xf>
    <xf numFmtId="0" fontId="2" fillId="0" borderId="1" xfId="0" applyFont="1" applyBorder="1"/>
    <xf numFmtId="0" fontId="2" fillId="0" borderId="2" xfId="0" applyFont="1" applyBorder="1"/>
    <xf numFmtId="0" fontId="0" fillId="0" borderId="3" xfId="0" applyBorder="1"/>
    <xf numFmtId="43" fontId="0" fillId="0" borderId="3" xfId="1" applyFont="1" applyBorder="1"/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43" fontId="0" fillId="0" borderId="5" xfId="1" applyFont="1" applyBorder="1"/>
    <xf numFmtId="43" fontId="0" fillId="0" borderId="5" xfId="0" applyNumberFormat="1" applyBorder="1"/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43" fontId="2" fillId="0" borderId="1" xfId="1" applyFont="1" applyBorder="1"/>
    <xf numFmtId="0" fontId="0" fillId="0" borderId="6" xfId="0" applyBorder="1" applyAlignment="1">
      <alignment horizontal="center"/>
    </xf>
    <xf numFmtId="43" fontId="0" fillId="0" borderId="6" xfId="1" applyFont="1" applyBorder="1"/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43" fontId="0" fillId="0" borderId="8" xfId="1" applyFont="1" applyBorder="1"/>
    <xf numFmtId="43" fontId="0" fillId="0" borderId="8" xfId="0" applyNumberFormat="1" applyBorder="1"/>
    <xf numFmtId="0" fontId="0" fillId="0" borderId="9" xfId="0" applyBorder="1"/>
    <xf numFmtId="3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43" fontId="0" fillId="0" borderId="9" xfId="1" applyFont="1" applyBorder="1"/>
    <xf numFmtId="43" fontId="0" fillId="0" borderId="9" xfId="0" applyNumberFormat="1" applyBorder="1"/>
    <xf numFmtId="0" fontId="0" fillId="0" borderId="10" xfId="0" applyBorder="1"/>
    <xf numFmtId="0" fontId="0" fillId="0" borderId="10" xfId="0" applyBorder="1" applyAlignment="1">
      <alignment horizontal="center"/>
    </xf>
    <xf numFmtId="43" fontId="0" fillId="0" borderId="10" xfId="1" applyFont="1" applyBorder="1"/>
    <xf numFmtId="43" fontId="0" fillId="0" borderId="10" xfId="0" applyNumberFormat="1" applyBorder="1"/>
    <xf numFmtId="0" fontId="2" fillId="0" borderId="3" xfId="0" applyFont="1" applyBorder="1" applyAlignment="1">
      <alignment horizontal="center"/>
    </xf>
    <xf numFmtId="43" fontId="2" fillId="0" borderId="3" xfId="1" applyFont="1" applyBorder="1"/>
    <xf numFmtId="0" fontId="2" fillId="0" borderId="4" xfId="0" applyFont="1" applyBorder="1" applyAlignment="1">
      <alignment horizontal="center"/>
    </xf>
    <xf numFmtId="43" fontId="2" fillId="0" borderId="1" xfId="0" applyNumberFormat="1" applyFont="1" applyBorder="1"/>
    <xf numFmtId="43" fontId="0" fillId="0" borderId="4" xfId="0" applyNumberFormat="1" applyBorder="1"/>
    <xf numFmtId="0" fontId="0" fillId="0" borderId="11" xfId="0" applyBorder="1"/>
    <xf numFmtId="3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43" fontId="0" fillId="0" borderId="11" xfId="1" applyFont="1" applyBorder="1"/>
    <xf numFmtId="43" fontId="0" fillId="0" borderId="11" xfId="0" applyNumberFormat="1" applyBorder="1"/>
    <xf numFmtId="0" fontId="2" fillId="0" borderId="12" xfId="0" applyFont="1" applyBorder="1"/>
    <xf numFmtId="0" fontId="2" fillId="0" borderId="6" xfId="0" applyFont="1" applyBorder="1"/>
    <xf numFmtId="43" fontId="2" fillId="0" borderId="6" xfId="1" applyFont="1" applyBorder="1"/>
    <xf numFmtId="0" fontId="2" fillId="0" borderId="7" xfId="0" applyFont="1" applyBorder="1"/>
    <xf numFmtId="43" fontId="2" fillId="0" borderId="13" xfId="0" applyNumberFormat="1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14" xfId="0" applyFont="1" applyBorder="1" applyAlignment="1">
      <alignment horizontal="left" vertical="center" wrapText="1"/>
    </xf>
    <xf numFmtId="0" fontId="2" fillId="0" borderId="14" xfId="0" applyFont="1" applyBorder="1" applyAlignment="1">
      <alignment vertical="center" wrapText="1"/>
    </xf>
    <xf numFmtId="0" fontId="2" fillId="0" borderId="14" xfId="0" applyFont="1" applyBorder="1" applyAlignment="1">
      <alignment horizontal="center" vertical="center" wrapText="1"/>
    </xf>
    <xf numFmtId="43" fontId="2" fillId="0" borderId="14" xfId="1" applyFont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0" fontId="6" fillId="0" borderId="2" xfId="0" applyFont="1" applyBorder="1"/>
    <xf numFmtId="0" fontId="2" fillId="0" borderId="3" xfId="0" applyFont="1" applyBorder="1" applyAlignment="1">
      <alignment horizontal="center" vertical="center" wrapText="1"/>
    </xf>
    <xf numFmtId="43" fontId="2" fillId="0" borderId="3" xfId="1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horizontal="left" vertical="center" wrapText="1"/>
    </xf>
    <xf numFmtId="0" fontId="5" fillId="0" borderId="5" xfId="0" applyFont="1" applyBorder="1"/>
    <xf numFmtId="0" fontId="0" fillId="0" borderId="5" xfId="0" applyBorder="1" applyAlignment="1">
      <alignment horizontal="center" vertical="center" wrapText="1"/>
    </xf>
    <xf numFmtId="43" fontId="1" fillId="0" borderId="5" xfId="1" applyFont="1" applyBorder="1" applyAlignment="1">
      <alignment vertical="center" wrapText="1"/>
    </xf>
    <xf numFmtId="43" fontId="0" fillId="0" borderId="5" xfId="0" applyNumberFormat="1" applyBorder="1" applyAlignment="1">
      <alignment vertical="center" wrapText="1"/>
    </xf>
    <xf numFmtId="43" fontId="2" fillId="0" borderId="1" xfId="0" applyNumberFormat="1" applyFont="1" applyBorder="1" applyAlignment="1">
      <alignment vertical="center" wrapText="1"/>
    </xf>
    <xf numFmtId="41" fontId="0" fillId="0" borderId="10" xfId="1" applyNumberFormat="1" applyFont="1" applyBorder="1" applyAlignment="1">
      <alignment horizontal="center" vertical="center"/>
    </xf>
    <xf numFmtId="43" fontId="2" fillId="0" borderId="4" xfId="1" applyFont="1" applyBorder="1" applyAlignment="1"/>
    <xf numFmtId="0" fontId="0" fillId="0" borderId="13" xfId="0" applyBorder="1"/>
    <xf numFmtId="43" fontId="0" fillId="0" borderId="0" xfId="1" applyFont="1" applyBorder="1"/>
    <xf numFmtId="0" fontId="0" fillId="0" borderId="15" xfId="0" applyBorder="1"/>
    <xf numFmtId="0" fontId="0" fillId="0" borderId="15" xfId="0" applyBorder="1" applyAlignment="1">
      <alignment horizontal="center"/>
    </xf>
    <xf numFmtId="43" fontId="0" fillId="0" borderId="15" xfId="1" applyFont="1" applyBorder="1"/>
    <xf numFmtId="41" fontId="0" fillId="0" borderId="15" xfId="1" applyNumberFormat="1" applyFont="1" applyBorder="1" applyAlignment="1"/>
    <xf numFmtId="43" fontId="0" fillId="0" borderId="15" xfId="0" applyNumberFormat="1" applyBorder="1"/>
    <xf numFmtId="41" fontId="0" fillId="0" borderId="11" xfId="1" applyNumberFormat="1" applyFont="1" applyBorder="1" applyAlignment="1"/>
    <xf numFmtId="43" fontId="2" fillId="0" borderId="4" xfId="1" applyFont="1" applyBorder="1"/>
    <xf numFmtId="3" fontId="0" fillId="0" borderId="15" xfId="0" applyNumberForma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43" fontId="0" fillId="0" borderId="1" xfId="1" applyFont="1" applyBorder="1"/>
    <xf numFmtId="0" fontId="0" fillId="0" borderId="1" xfId="0" applyBorder="1" applyAlignment="1">
      <alignment wrapText="1"/>
    </xf>
    <xf numFmtId="43" fontId="0" fillId="0" borderId="1" xfId="1" applyFont="1" applyBorder="1" applyAlignment="1"/>
    <xf numFmtId="43" fontId="0" fillId="0" borderId="1" xfId="0" applyNumberFormat="1" applyBorder="1"/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0" xfId="0" applyAlignment="1">
      <alignment horizontal="right"/>
    </xf>
    <xf numFmtId="0" fontId="5" fillId="0" borderId="0" xfId="0" applyFont="1" applyAlignment="1">
      <alignment vertical="center"/>
    </xf>
    <xf numFmtId="0" fontId="5" fillId="0" borderId="0" xfId="0" applyFont="1"/>
    <xf numFmtId="43" fontId="5" fillId="0" borderId="0" xfId="1" applyFont="1"/>
    <xf numFmtId="0" fontId="5" fillId="0" borderId="0" xfId="0" applyFont="1" applyAlignment="1">
      <alignment horizontal="left" vertical="center" indent="1"/>
    </xf>
    <xf numFmtId="43" fontId="6" fillId="0" borderId="0" xfId="0" applyNumberFormat="1" applyFont="1"/>
    <xf numFmtId="0" fontId="5" fillId="0" borderId="0" xfId="0" applyFont="1" applyAlignment="1">
      <alignment horizontal="left" vertical="center" indent="3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43" fontId="6" fillId="0" borderId="1" xfId="1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6" fillId="0" borderId="1" xfId="0" applyFont="1" applyBorder="1"/>
    <xf numFmtId="0" fontId="5" fillId="0" borderId="5" xfId="0" applyFont="1" applyBorder="1" applyAlignment="1">
      <alignment horizontal="center"/>
    </xf>
    <xf numFmtId="43" fontId="5" fillId="0" borderId="5" xfId="1" applyFont="1" applyBorder="1"/>
    <xf numFmtId="43" fontId="5" fillId="0" borderId="5" xfId="0" applyNumberFormat="1" applyFont="1" applyBorder="1"/>
    <xf numFmtId="0" fontId="5" fillId="0" borderId="1" xfId="0" applyFont="1" applyBorder="1"/>
    <xf numFmtId="43" fontId="6" fillId="0" borderId="1" xfId="1" applyFont="1" applyBorder="1"/>
    <xf numFmtId="0" fontId="5" fillId="0" borderId="8" xfId="0" applyFont="1" applyBorder="1"/>
    <xf numFmtId="0" fontId="5" fillId="0" borderId="8" xfId="0" applyFont="1" applyBorder="1" applyAlignment="1">
      <alignment horizontal="center"/>
    </xf>
    <xf numFmtId="43" fontId="5" fillId="0" borderId="8" xfId="1" applyFont="1" applyBorder="1"/>
    <xf numFmtId="0" fontId="5" fillId="0" borderId="9" xfId="0" applyFont="1" applyBorder="1" applyAlignment="1">
      <alignment horizontal="center"/>
    </xf>
    <xf numFmtId="43" fontId="5" fillId="0" borderId="9" xfId="1" applyFont="1" applyBorder="1"/>
    <xf numFmtId="43" fontId="5" fillId="0" borderId="9" xfId="0" applyNumberFormat="1" applyFont="1" applyBorder="1"/>
    <xf numFmtId="0" fontId="5" fillId="0" borderId="10" xfId="0" applyFont="1" applyBorder="1" applyAlignment="1">
      <alignment horizontal="center"/>
    </xf>
    <xf numFmtId="43" fontId="5" fillId="0" borderId="10" xfId="1" applyFont="1" applyBorder="1"/>
    <xf numFmtId="43" fontId="5" fillId="0" borderId="10" xfId="0" applyNumberFormat="1" applyFont="1" applyBorder="1"/>
    <xf numFmtId="0" fontId="5" fillId="0" borderId="9" xfId="0" applyFont="1" applyBorder="1"/>
    <xf numFmtId="0" fontId="5" fillId="0" borderId="10" xfId="0" applyFont="1" applyBorder="1"/>
    <xf numFmtId="3" fontId="5" fillId="0" borderId="10" xfId="0" applyNumberFormat="1" applyFont="1" applyBorder="1" applyAlignment="1">
      <alignment horizontal="center"/>
    </xf>
    <xf numFmtId="43" fontId="6" fillId="0" borderId="1" xfId="0" applyNumberFormat="1" applyFont="1" applyBorder="1"/>
    <xf numFmtId="0" fontId="5" fillId="0" borderId="13" xfId="0" applyFont="1" applyBorder="1"/>
    <xf numFmtId="43" fontId="6" fillId="0" borderId="13" xfId="0" applyNumberFormat="1" applyFont="1" applyBorder="1"/>
    <xf numFmtId="0" fontId="6" fillId="0" borderId="0" xfId="0" applyFont="1"/>
    <xf numFmtId="0" fontId="6" fillId="0" borderId="3" xfId="0" applyFont="1" applyBorder="1" applyAlignment="1">
      <alignment horizontal="center" vertical="center" wrapText="1"/>
    </xf>
    <xf numFmtId="43" fontId="6" fillId="0" borderId="3" xfId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43" fontId="6" fillId="0" borderId="4" xfId="0" applyNumberFormat="1" applyFont="1" applyBorder="1" applyAlignment="1">
      <alignment horizontal="center" vertical="center" wrapText="1"/>
    </xf>
    <xf numFmtId="3" fontId="5" fillId="0" borderId="9" xfId="0" applyNumberFormat="1" applyFont="1" applyBorder="1" applyAlignment="1">
      <alignment horizontal="center"/>
    </xf>
    <xf numFmtId="43" fontId="6" fillId="0" borderId="18" xfId="0" applyNumberFormat="1" applyFont="1" applyBorder="1"/>
    <xf numFmtId="0" fontId="5" fillId="0" borderId="15" xfId="0" applyFont="1" applyBorder="1"/>
    <xf numFmtId="0" fontId="5" fillId="0" borderId="15" xfId="0" applyFont="1" applyBorder="1" applyAlignment="1">
      <alignment horizontal="center"/>
    </xf>
    <xf numFmtId="43" fontId="5" fillId="0" borderId="15" xfId="1" applyFont="1" applyBorder="1"/>
    <xf numFmtId="43" fontId="5" fillId="0" borderId="15" xfId="0" applyNumberFormat="1" applyFont="1" applyBorder="1"/>
    <xf numFmtId="0" fontId="5" fillId="0" borderId="0" xfId="0" applyFont="1" applyAlignment="1">
      <alignment horizontal="center"/>
    </xf>
    <xf numFmtId="0" fontId="5" fillId="0" borderId="11" xfId="0" applyFont="1" applyBorder="1"/>
    <xf numFmtId="0" fontId="5" fillId="0" borderId="11" xfId="0" applyFont="1" applyBorder="1" applyAlignment="1">
      <alignment horizontal="center"/>
    </xf>
    <xf numFmtId="43" fontId="5" fillId="0" borderId="11" xfId="1" applyFont="1" applyBorder="1"/>
    <xf numFmtId="43" fontId="5" fillId="0" borderId="11" xfId="0" applyNumberFormat="1" applyFont="1" applyBorder="1"/>
    <xf numFmtId="43" fontId="6" fillId="0" borderId="1" xfId="1" applyFont="1" applyBorder="1" applyAlignment="1"/>
    <xf numFmtId="43" fontId="5" fillId="0" borderId="1" xfId="1" applyFont="1" applyBorder="1"/>
    <xf numFmtId="0" fontId="6" fillId="0" borderId="1" xfId="0" applyFont="1" applyBorder="1" applyAlignment="1">
      <alignment vertical="center" wrapText="1"/>
    </xf>
    <xf numFmtId="3" fontId="5" fillId="0" borderId="15" xfId="0" applyNumberFormat="1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43" fontId="5" fillId="0" borderId="0" xfId="0" applyNumberFormat="1" applyFont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43" fontId="5" fillId="0" borderId="15" xfId="1" applyFont="1" applyBorder="1" applyAlignment="1"/>
    <xf numFmtId="0" fontId="5" fillId="0" borderId="11" xfId="0" applyFont="1" applyBorder="1" applyAlignment="1">
      <alignment wrapText="1"/>
    </xf>
    <xf numFmtId="43" fontId="5" fillId="0" borderId="11" xfId="1" applyFont="1" applyBorder="1" applyAlignment="1"/>
    <xf numFmtId="43" fontId="5" fillId="0" borderId="9" xfId="1" applyFont="1" applyBorder="1" applyAlignment="1"/>
    <xf numFmtId="43" fontId="5" fillId="0" borderId="1" xfId="1" applyFont="1" applyBorder="1" applyAlignment="1"/>
    <xf numFmtId="43" fontId="5" fillId="0" borderId="2" xfId="1" applyFont="1" applyBorder="1" applyAlignment="1"/>
    <xf numFmtId="43" fontId="5" fillId="0" borderId="4" xfId="1" applyFont="1" applyBorder="1" applyAlignment="1"/>
    <xf numFmtId="0" fontId="5" fillId="0" borderId="1" xfId="0" applyFont="1" applyBorder="1" applyAlignment="1">
      <alignment wrapText="1"/>
    </xf>
    <xf numFmtId="43" fontId="5" fillId="0" borderId="1" xfId="0" applyNumberFormat="1" applyFont="1" applyBorder="1"/>
    <xf numFmtId="43" fontId="5" fillId="0" borderId="2" xfId="0" applyNumberFormat="1" applyFont="1" applyBorder="1"/>
    <xf numFmtId="43" fontId="5" fillId="0" borderId="4" xfId="0" applyNumberFormat="1" applyFont="1" applyBorder="1"/>
    <xf numFmtId="0" fontId="5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3" fontId="5" fillId="0" borderId="0" xfId="0" applyNumberFormat="1" applyFont="1" applyAlignment="1">
      <alignment horizontal="left" vertical="top"/>
    </xf>
    <xf numFmtId="0" fontId="10" fillId="0" borderId="0" xfId="0" applyFont="1" applyAlignment="1">
      <alignment horizontal="center" vertical="center"/>
    </xf>
    <xf numFmtId="0" fontId="6" fillId="0" borderId="13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43" fontId="5" fillId="0" borderId="1" xfId="1" applyFont="1" applyBorder="1" applyAlignment="1">
      <alignment horizontal="center" vertical="center" wrapText="1"/>
    </xf>
    <xf numFmtId="43" fontId="5" fillId="0" borderId="1" xfId="0" applyNumberFormat="1" applyFont="1" applyBorder="1" applyAlignment="1">
      <alignment horizontal="center" vertical="center" wrapText="1"/>
    </xf>
    <xf numFmtId="43" fontId="5" fillId="0" borderId="0" xfId="1" applyFont="1" applyAlignment="1">
      <alignment vertical="center" wrapText="1"/>
    </xf>
    <xf numFmtId="43" fontId="5" fillId="0" borderId="0" xfId="1" applyFont="1" applyBorder="1" applyAlignment="1"/>
    <xf numFmtId="0" fontId="5" fillId="0" borderId="13" xfId="0" applyFont="1" applyBorder="1" applyAlignment="1">
      <alignment horizontal="center"/>
    </xf>
    <xf numFmtId="43" fontId="5" fillId="0" borderId="13" xfId="1" applyFont="1" applyBorder="1"/>
    <xf numFmtId="43" fontId="5" fillId="0" borderId="13" xfId="0" applyNumberFormat="1" applyFont="1" applyBorder="1"/>
    <xf numFmtId="0" fontId="5" fillId="0" borderId="14" xfId="0" applyFont="1" applyBorder="1"/>
    <xf numFmtId="0" fontId="5" fillId="0" borderId="14" xfId="0" applyFont="1" applyBorder="1" applyAlignment="1">
      <alignment horizontal="center"/>
    </xf>
    <xf numFmtId="43" fontId="5" fillId="0" borderId="0" xfId="1" quotePrefix="1" applyFont="1" applyBorder="1" applyAlignment="1">
      <alignment horizontal="right"/>
    </xf>
    <xf numFmtId="0" fontId="5" fillId="0" borderId="13" xfId="0" applyFont="1" applyBorder="1" applyAlignment="1">
      <alignment horizontal="left"/>
    </xf>
    <xf numFmtId="0" fontId="5" fillId="0" borderId="21" xfId="0" applyFont="1" applyBorder="1"/>
    <xf numFmtId="0" fontId="5" fillId="0" borderId="22" xfId="0" applyFont="1" applyBorder="1" applyAlignment="1">
      <alignment horizontal="center"/>
    </xf>
    <xf numFmtId="43" fontId="5" fillId="0" borderId="22" xfId="1" applyFont="1" applyBorder="1"/>
    <xf numFmtId="43" fontId="5" fillId="0" borderId="18" xfId="0" applyNumberFormat="1" applyFont="1" applyBorder="1"/>
    <xf numFmtId="43" fontId="5" fillId="0" borderId="8" xfId="0" applyNumberFormat="1" applyFont="1" applyBorder="1"/>
    <xf numFmtId="0" fontId="5" fillId="0" borderId="23" xfId="0" applyFont="1" applyBorder="1" applyAlignment="1">
      <alignment wrapText="1"/>
    </xf>
    <xf numFmtId="0" fontId="5" fillId="0" borderId="24" xfId="0" applyFont="1" applyBorder="1" applyAlignment="1">
      <alignment wrapText="1"/>
    </xf>
    <xf numFmtId="0" fontId="5" fillId="0" borderId="24" xfId="0" applyFont="1" applyBorder="1" applyAlignment="1">
      <alignment horizontal="center" wrapText="1"/>
    </xf>
    <xf numFmtId="4" fontId="5" fillId="0" borderId="24" xfId="0" applyNumberFormat="1" applyFont="1" applyBorder="1" applyAlignment="1">
      <alignment horizontal="right" wrapText="1"/>
    </xf>
    <xf numFmtId="0" fontId="5" fillId="0" borderId="25" xfId="0" applyFont="1" applyBorder="1" applyAlignment="1">
      <alignment wrapText="1"/>
    </xf>
    <xf numFmtId="0" fontId="5" fillId="0" borderId="26" xfId="0" applyFont="1" applyBorder="1" applyAlignment="1">
      <alignment wrapText="1"/>
    </xf>
    <xf numFmtId="0" fontId="5" fillId="0" borderId="26" xfId="0" applyFont="1" applyBorder="1" applyAlignment="1">
      <alignment horizontal="center" wrapText="1"/>
    </xf>
    <xf numFmtId="4" fontId="5" fillId="0" borderId="26" xfId="0" applyNumberFormat="1" applyFont="1" applyBorder="1" applyAlignment="1">
      <alignment horizontal="right" wrapText="1"/>
    </xf>
    <xf numFmtId="0" fontId="6" fillId="0" borderId="0" xfId="0" applyFont="1" applyAlignment="1">
      <alignment vertical="center"/>
    </xf>
    <xf numFmtId="43" fontId="6" fillId="0" borderId="0" xfId="1" applyFont="1"/>
    <xf numFmtId="0" fontId="6" fillId="0" borderId="0" xfId="0" applyFont="1" applyAlignment="1">
      <alignment horizontal="left" vertical="center" indent="1"/>
    </xf>
    <xf numFmtId="0" fontId="2" fillId="0" borderId="0" xfId="0" applyFont="1" applyAlignment="1">
      <alignment vertical="center"/>
    </xf>
    <xf numFmtId="0" fontId="8" fillId="0" borderId="0" xfId="0" applyFont="1" applyAlignment="1">
      <alignment horizontal="center" vertical="center" wrapText="1"/>
    </xf>
    <xf numFmtId="43" fontId="5" fillId="0" borderId="0" xfId="1" applyFont="1" applyBorder="1"/>
    <xf numFmtId="0" fontId="6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43" fontId="6" fillId="2" borderId="1" xfId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43" fontId="5" fillId="0" borderId="15" xfId="1" applyFont="1" applyBorder="1" applyAlignment="1">
      <alignment horizontal="center"/>
    </xf>
    <xf numFmtId="43" fontId="5" fillId="0" borderId="11" xfId="1" quotePrefix="1" applyFont="1" applyBorder="1" applyAlignment="1">
      <alignment horizontal="right"/>
    </xf>
    <xf numFmtId="43" fontId="5" fillId="0" borderId="11" xfId="1" applyFont="1" applyBorder="1" applyAlignment="1">
      <alignment horizontal="right"/>
    </xf>
    <xf numFmtId="43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43" fontId="5" fillId="0" borderId="9" xfId="1" applyFont="1" applyBorder="1" applyAlignment="1">
      <alignment horizontal="center"/>
    </xf>
    <xf numFmtId="43" fontId="5" fillId="0" borderId="11" xfId="1" applyFont="1" applyBorder="1" applyAlignment="1">
      <alignment horizontal="center"/>
    </xf>
    <xf numFmtId="43" fontId="5" fillId="0" borderId="1" xfId="1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43" fontId="5" fillId="0" borderId="2" xfId="1" applyFont="1" applyBorder="1" applyAlignment="1">
      <alignment horizontal="center"/>
    </xf>
    <xf numFmtId="43" fontId="5" fillId="0" borderId="4" xfId="1" applyFont="1" applyBorder="1" applyAlignment="1">
      <alignment horizontal="center"/>
    </xf>
    <xf numFmtId="43" fontId="5" fillId="0" borderId="0" xfId="1" quotePrefix="1" applyFont="1" applyBorder="1" applyAlignment="1">
      <alignment horizontal="right"/>
    </xf>
    <xf numFmtId="0" fontId="6" fillId="0" borderId="2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43" fontId="5" fillId="0" borderId="2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6" fillId="0" borderId="12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19" xfId="0" applyFont="1" applyBorder="1" applyAlignment="1">
      <alignment horizontal="left"/>
    </xf>
    <xf numFmtId="0" fontId="6" fillId="0" borderId="20" xfId="0" applyFont="1" applyBorder="1" applyAlignment="1">
      <alignment horizontal="left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43" fontId="0" fillId="0" borderId="1" xfId="1" applyFont="1" applyBorder="1" applyAlignment="1">
      <alignment horizontal="center"/>
    </xf>
    <xf numFmtId="43" fontId="2" fillId="0" borderId="1" xfId="0" applyNumberFormat="1" applyFont="1" applyBorder="1" applyAlignment="1">
      <alignment horizontal="center"/>
    </xf>
    <xf numFmtId="43" fontId="0" fillId="0" borderId="2" xfId="1" applyFont="1" applyBorder="1" applyAlignment="1">
      <alignment horizontal="center"/>
    </xf>
    <xf numFmtId="43" fontId="0" fillId="0" borderId="4" xfId="1" applyFont="1" applyBorder="1" applyAlignment="1">
      <alignment horizontal="center"/>
    </xf>
    <xf numFmtId="43" fontId="0" fillId="0" borderId="2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6" fillId="0" borderId="0" xfId="0" applyFont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5BBA2-3927-4769-A1C0-90D1A26842CD}">
  <dimension ref="A1:M112"/>
  <sheetViews>
    <sheetView topLeftCell="A51" zoomScaleNormal="100" workbookViewId="0">
      <selection activeCell="D65" sqref="A1:XFD1048576"/>
    </sheetView>
  </sheetViews>
  <sheetFormatPr defaultColWidth="8.83203125" defaultRowHeight="14.5" x14ac:dyDescent="0.35"/>
  <cols>
    <col min="1" max="1" width="4.83203125" style="102" customWidth="1"/>
    <col min="2" max="2" width="24.58203125" style="102" customWidth="1"/>
    <col min="3" max="3" width="15.58203125" style="102" customWidth="1"/>
    <col min="4" max="4" width="9.6640625" style="102" customWidth="1"/>
    <col min="5" max="5" width="13.5" style="103" customWidth="1"/>
    <col min="6" max="6" width="14.83203125" style="102" customWidth="1"/>
    <col min="7" max="7" width="15.08203125" style="102" customWidth="1"/>
    <col min="8" max="9" width="8.83203125" style="102"/>
    <col min="10" max="10" width="13.5" style="103" customWidth="1"/>
    <col min="11" max="11" width="8.83203125" style="102"/>
    <col min="12" max="12" width="13.5" style="102" bestFit="1" customWidth="1"/>
    <col min="13" max="13" width="17" style="102" customWidth="1"/>
    <col min="14" max="16384" width="8.83203125" style="102"/>
  </cols>
  <sheetData>
    <row r="1" spans="1:10" x14ac:dyDescent="0.35">
      <c r="A1" s="101" t="s">
        <v>0</v>
      </c>
    </row>
    <row r="2" spans="1:10" x14ac:dyDescent="0.35">
      <c r="A2" s="101" t="s">
        <v>1</v>
      </c>
    </row>
    <row r="3" spans="1:10" x14ac:dyDescent="0.35">
      <c r="A3" s="104" t="s">
        <v>201</v>
      </c>
      <c r="D3" s="104" t="s">
        <v>3</v>
      </c>
    </row>
    <row r="4" spans="1:10" x14ac:dyDescent="0.35">
      <c r="A4" s="104" t="s">
        <v>202</v>
      </c>
      <c r="D4" s="104" t="s">
        <v>5</v>
      </c>
    </row>
    <row r="5" spans="1:10" x14ac:dyDescent="0.35">
      <c r="A5" s="104" t="s">
        <v>203</v>
      </c>
      <c r="D5" s="104" t="s">
        <v>7</v>
      </c>
    </row>
    <row r="6" spans="1:10" x14ac:dyDescent="0.35">
      <c r="A6" s="104" t="s">
        <v>204</v>
      </c>
      <c r="D6" s="104" t="s">
        <v>9</v>
      </c>
    </row>
    <row r="7" spans="1:10" x14ac:dyDescent="0.35">
      <c r="A7" s="104" t="s">
        <v>205</v>
      </c>
      <c r="D7" s="104" t="s">
        <v>89</v>
      </c>
    </row>
    <row r="8" spans="1:10" x14ac:dyDescent="0.35">
      <c r="A8" s="104" t="s">
        <v>206</v>
      </c>
      <c r="D8" s="104" t="s">
        <v>13</v>
      </c>
    </row>
    <row r="9" spans="1:10" x14ac:dyDescent="0.35">
      <c r="A9" s="104" t="s">
        <v>207</v>
      </c>
      <c r="D9" s="104" t="s">
        <v>212</v>
      </c>
      <c r="G9" s="103"/>
      <c r="H9" s="105"/>
    </row>
    <row r="10" spans="1:10" x14ac:dyDescent="0.35">
      <c r="A10" s="104" t="s">
        <v>208</v>
      </c>
      <c r="D10" s="104" t="s">
        <v>17</v>
      </c>
    </row>
    <row r="11" spans="1:10" x14ac:dyDescent="0.35">
      <c r="A11" s="101"/>
    </row>
    <row r="12" spans="1:10" x14ac:dyDescent="0.35">
      <c r="A12" s="104" t="s">
        <v>209</v>
      </c>
    </row>
    <row r="13" spans="1:10" x14ac:dyDescent="0.35">
      <c r="A13" s="106" t="s">
        <v>210</v>
      </c>
    </row>
    <row r="14" spans="1:10" s="110" customFormat="1" ht="43.5" x14ac:dyDescent="0.35">
      <c r="A14" s="107" t="s">
        <v>20</v>
      </c>
      <c r="B14" s="108" t="s">
        <v>21</v>
      </c>
      <c r="C14" s="108" t="s">
        <v>22</v>
      </c>
      <c r="D14" s="108" t="s">
        <v>23</v>
      </c>
      <c r="E14" s="109" t="s">
        <v>24</v>
      </c>
      <c r="F14" s="108" t="s">
        <v>25</v>
      </c>
      <c r="G14" s="108" t="s">
        <v>31</v>
      </c>
      <c r="J14" s="176"/>
    </row>
    <row r="15" spans="1:10" x14ac:dyDescent="0.35">
      <c r="A15" s="111" t="s">
        <v>26</v>
      </c>
      <c r="B15" s="229" t="s">
        <v>27</v>
      </c>
      <c r="C15" s="230"/>
      <c r="D15" s="230"/>
      <c r="E15" s="230"/>
      <c r="F15" s="230"/>
      <c r="G15" s="231"/>
    </row>
    <row r="16" spans="1:10" x14ac:dyDescent="0.35">
      <c r="A16" s="76" t="s">
        <v>28</v>
      </c>
      <c r="B16" s="76" t="s">
        <v>29</v>
      </c>
      <c r="C16" s="112">
        <v>2</v>
      </c>
      <c r="D16" s="112" t="s">
        <v>30</v>
      </c>
      <c r="E16" s="113">
        <v>10000000</v>
      </c>
      <c r="F16" s="112">
        <v>1</v>
      </c>
      <c r="G16" s="114">
        <f>C16*E16*F16</f>
        <v>20000000</v>
      </c>
    </row>
    <row r="17" spans="1:7" x14ac:dyDescent="0.35">
      <c r="A17" s="115"/>
      <c r="B17" s="229" t="s">
        <v>32</v>
      </c>
      <c r="C17" s="230"/>
      <c r="D17" s="230"/>
      <c r="E17" s="230"/>
      <c r="F17" s="231"/>
      <c r="G17" s="116">
        <f>G16</f>
        <v>20000000</v>
      </c>
    </row>
    <row r="18" spans="1:7" x14ac:dyDescent="0.35">
      <c r="A18" s="111" t="s">
        <v>33</v>
      </c>
      <c r="B18" s="229" t="s">
        <v>51</v>
      </c>
      <c r="C18" s="230"/>
      <c r="D18" s="230"/>
      <c r="E18" s="230"/>
      <c r="F18" s="230"/>
      <c r="G18" s="231"/>
    </row>
    <row r="19" spans="1:7" x14ac:dyDescent="0.35">
      <c r="A19" s="117"/>
      <c r="B19" s="117" t="s">
        <v>52</v>
      </c>
      <c r="C19" s="118"/>
      <c r="D19" s="118"/>
      <c r="E19" s="119"/>
      <c r="F19" s="118"/>
      <c r="G19" s="117"/>
    </row>
    <row r="20" spans="1:7" x14ac:dyDescent="0.35">
      <c r="A20" s="117" t="s">
        <v>28</v>
      </c>
      <c r="B20" s="117" t="s">
        <v>198</v>
      </c>
      <c r="C20" s="120">
        <v>160</v>
      </c>
      <c r="D20" s="120" t="s">
        <v>35</v>
      </c>
      <c r="E20" s="121">
        <v>250000</v>
      </c>
      <c r="F20" s="120">
        <v>1</v>
      </c>
      <c r="G20" s="122">
        <f>C20*E20*F20</f>
        <v>40000000</v>
      </c>
    </row>
    <row r="21" spans="1:7" x14ac:dyDescent="0.35">
      <c r="A21" s="117" t="s">
        <v>37</v>
      </c>
      <c r="B21" s="117" t="s">
        <v>47</v>
      </c>
      <c r="C21" s="123">
        <v>2</v>
      </c>
      <c r="D21" s="123" t="s">
        <v>30</v>
      </c>
      <c r="E21" s="124">
        <v>1000000</v>
      </c>
      <c r="F21" s="123">
        <v>1</v>
      </c>
      <c r="G21" s="125">
        <f t="shared" ref="G21" si="0">C21*E21*F21</f>
        <v>2000000</v>
      </c>
    </row>
    <row r="22" spans="1:7" x14ac:dyDescent="0.35">
      <c r="A22" s="126" t="s">
        <v>40</v>
      </c>
      <c r="B22" s="126" t="s">
        <v>53</v>
      </c>
      <c r="C22" s="120">
        <v>2</v>
      </c>
      <c r="D22" s="120" t="s">
        <v>54</v>
      </c>
      <c r="E22" s="121">
        <v>600000</v>
      </c>
      <c r="F22" s="120">
        <v>1</v>
      </c>
      <c r="G22" s="122">
        <f>C22*E22*F22</f>
        <v>1200000</v>
      </c>
    </row>
    <row r="23" spans="1:7" x14ac:dyDescent="0.35">
      <c r="A23" s="126" t="s">
        <v>42</v>
      </c>
      <c r="B23" s="126" t="s">
        <v>55</v>
      </c>
      <c r="C23" s="120">
        <v>4</v>
      </c>
      <c r="D23" s="120" t="s">
        <v>54</v>
      </c>
      <c r="E23" s="121">
        <v>450000</v>
      </c>
      <c r="F23" s="120">
        <v>1</v>
      </c>
      <c r="G23" s="122">
        <f>C23*E23*F23</f>
        <v>1800000</v>
      </c>
    </row>
    <row r="24" spans="1:7" x14ac:dyDescent="0.35">
      <c r="A24" s="126" t="s">
        <v>44</v>
      </c>
      <c r="B24" s="126" t="s">
        <v>56</v>
      </c>
      <c r="C24" s="120">
        <v>4</v>
      </c>
      <c r="D24" s="120" t="s">
        <v>57</v>
      </c>
      <c r="E24" s="121">
        <v>250000</v>
      </c>
      <c r="F24" s="120">
        <v>1</v>
      </c>
      <c r="G24" s="122">
        <f>C24*E24*F24</f>
        <v>1000000</v>
      </c>
    </row>
    <row r="25" spans="1:7" x14ac:dyDescent="0.35">
      <c r="A25" s="126"/>
      <c r="B25" s="126" t="s">
        <v>58</v>
      </c>
      <c r="C25" s="120"/>
      <c r="D25" s="120"/>
      <c r="E25" s="121"/>
      <c r="F25" s="120"/>
      <c r="G25" s="126"/>
    </row>
    <row r="26" spans="1:7" x14ac:dyDescent="0.35">
      <c r="A26" s="127" t="s">
        <v>28</v>
      </c>
      <c r="B26" s="127" t="s">
        <v>59</v>
      </c>
      <c r="C26" s="128">
        <v>3000</v>
      </c>
      <c r="D26" s="123" t="s">
        <v>39</v>
      </c>
      <c r="E26" s="124">
        <v>7000</v>
      </c>
      <c r="F26" s="123">
        <v>1</v>
      </c>
      <c r="G26" s="125">
        <f>F26*E26*C26</f>
        <v>21000000</v>
      </c>
    </row>
    <row r="27" spans="1:7" x14ac:dyDescent="0.35">
      <c r="A27" s="115"/>
      <c r="B27" s="229" t="s">
        <v>60</v>
      </c>
      <c r="C27" s="230"/>
      <c r="D27" s="230"/>
      <c r="E27" s="230"/>
      <c r="F27" s="231"/>
      <c r="G27" s="129">
        <f>SUM(G20:G26)</f>
        <v>67000000</v>
      </c>
    </row>
    <row r="28" spans="1:7" x14ac:dyDescent="0.35">
      <c r="A28" s="130"/>
      <c r="B28" s="229" t="s">
        <v>61</v>
      </c>
      <c r="C28" s="230"/>
      <c r="D28" s="230"/>
      <c r="E28" s="230"/>
      <c r="F28" s="231"/>
      <c r="G28" s="131">
        <f>G27+G17</f>
        <v>87000000</v>
      </c>
    </row>
    <row r="30" spans="1:7" x14ac:dyDescent="0.35">
      <c r="B30" s="132" t="s">
        <v>62</v>
      </c>
    </row>
    <row r="31" spans="1:7" ht="43.5" x14ac:dyDescent="0.35">
      <c r="A31" s="107" t="s">
        <v>124</v>
      </c>
      <c r="B31" s="108" t="s">
        <v>21</v>
      </c>
      <c r="C31" s="108" t="s">
        <v>22</v>
      </c>
      <c r="D31" s="108" t="s">
        <v>23</v>
      </c>
      <c r="E31" s="109" t="s">
        <v>24</v>
      </c>
      <c r="F31" s="108" t="s">
        <v>25</v>
      </c>
      <c r="G31" s="108" t="s">
        <v>31</v>
      </c>
    </row>
    <row r="32" spans="1:7" x14ac:dyDescent="0.35">
      <c r="A32" s="107" t="s">
        <v>26</v>
      </c>
      <c r="B32" s="132" t="s">
        <v>111</v>
      </c>
      <c r="C32" s="133"/>
      <c r="D32" s="133"/>
      <c r="E32" s="134"/>
      <c r="F32" s="133"/>
      <c r="G32" s="135"/>
    </row>
    <row r="33" spans="1:8" ht="17.399999999999999" customHeight="1" x14ac:dyDescent="0.35">
      <c r="A33" s="136" t="s">
        <v>28</v>
      </c>
      <c r="B33" s="173" t="s">
        <v>112</v>
      </c>
      <c r="C33" s="173">
        <v>1</v>
      </c>
      <c r="D33" s="173" t="s">
        <v>74</v>
      </c>
      <c r="E33" s="174">
        <v>250000</v>
      </c>
      <c r="F33" s="173">
        <v>48</v>
      </c>
      <c r="G33" s="175">
        <f>F33*E33</f>
        <v>12000000</v>
      </c>
    </row>
    <row r="34" spans="1:8" x14ac:dyDescent="0.35">
      <c r="A34" s="107"/>
      <c r="B34" s="229" t="s">
        <v>196</v>
      </c>
      <c r="C34" s="230"/>
      <c r="D34" s="230"/>
      <c r="E34" s="230"/>
      <c r="F34" s="230"/>
      <c r="G34" s="137">
        <f>G33</f>
        <v>12000000</v>
      </c>
    </row>
    <row r="35" spans="1:8" x14ac:dyDescent="0.35">
      <c r="A35" s="172" t="s">
        <v>33</v>
      </c>
      <c r="B35" s="234" t="s">
        <v>197</v>
      </c>
      <c r="C35" s="235"/>
      <c r="D35" s="235"/>
      <c r="E35" s="235"/>
      <c r="F35" s="235"/>
      <c r="G35" s="236"/>
    </row>
    <row r="36" spans="1:8" x14ac:dyDescent="0.35">
      <c r="A36" s="126" t="s">
        <v>28</v>
      </c>
      <c r="B36" s="126" t="s">
        <v>38</v>
      </c>
      <c r="C36" s="138">
        <v>1500</v>
      </c>
      <c r="D36" s="120" t="s">
        <v>39</v>
      </c>
      <c r="E36" s="121">
        <v>8000</v>
      </c>
      <c r="F36" s="120">
        <v>1</v>
      </c>
      <c r="G36" s="122">
        <f t="shared" ref="G36:G39" si="1">C36*E36*F36</f>
        <v>12000000</v>
      </c>
    </row>
    <row r="37" spans="1:8" x14ac:dyDescent="0.35">
      <c r="A37" s="126" t="s">
        <v>37</v>
      </c>
      <c r="B37" s="126" t="s">
        <v>41</v>
      </c>
      <c r="C37" s="120">
        <v>24</v>
      </c>
      <c r="D37" s="120" t="s">
        <v>48</v>
      </c>
      <c r="E37" s="121">
        <v>260000</v>
      </c>
      <c r="F37" s="120">
        <v>1</v>
      </c>
      <c r="G37" s="122">
        <f t="shared" si="1"/>
        <v>6240000</v>
      </c>
    </row>
    <row r="38" spans="1:8" x14ac:dyDescent="0.35">
      <c r="A38" s="126" t="s">
        <v>40</v>
      </c>
      <c r="B38" s="126" t="s">
        <v>43</v>
      </c>
      <c r="C38" s="120">
        <v>12</v>
      </c>
      <c r="D38" s="120" t="s">
        <v>49</v>
      </c>
      <c r="E38" s="121">
        <v>20000</v>
      </c>
      <c r="F38" s="120">
        <v>1</v>
      </c>
      <c r="G38" s="122">
        <f t="shared" si="1"/>
        <v>240000</v>
      </c>
    </row>
    <row r="39" spans="1:8" x14ac:dyDescent="0.35">
      <c r="A39" s="126" t="s">
        <v>42</v>
      </c>
      <c r="B39" s="126" t="s">
        <v>45</v>
      </c>
      <c r="C39" s="120">
        <v>2</v>
      </c>
      <c r="D39" s="120" t="s">
        <v>48</v>
      </c>
      <c r="E39" s="121">
        <v>20000</v>
      </c>
      <c r="F39" s="120">
        <v>1</v>
      </c>
      <c r="G39" s="122">
        <f t="shared" si="1"/>
        <v>40000</v>
      </c>
    </row>
    <row r="40" spans="1:8" x14ac:dyDescent="0.35">
      <c r="A40" s="76"/>
      <c r="B40" s="237" t="s">
        <v>199</v>
      </c>
      <c r="C40" s="238"/>
      <c r="D40" s="238"/>
      <c r="E40" s="238"/>
      <c r="F40" s="238"/>
      <c r="G40" s="139">
        <f>SUM(G36:G39)</f>
        <v>18520000</v>
      </c>
    </row>
    <row r="41" spans="1:8" x14ac:dyDescent="0.35">
      <c r="A41" s="111" t="s">
        <v>50</v>
      </c>
      <c r="B41" s="229" t="s">
        <v>63</v>
      </c>
      <c r="C41" s="230"/>
      <c r="D41" s="230"/>
      <c r="E41" s="230"/>
      <c r="F41" s="230"/>
      <c r="G41" s="231"/>
    </row>
    <row r="42" spans="1:8" x14ac:dyDescent="0.35">
      <c r="A42" s="140" t="s">
        <v>28</v>
      </c>
      <c r="B42" s="140" t="s">
        <v>64</v>
      </c>
      <c r="C42" s="141">
        <v>40</v>
      </c>
      <c r="D42" s="141" t="s">
        <v>65</v>
      </c>
      <c r="E42" s="142">
        <v>800000</v>
      </c>
      <c r="F42" s="141">
        <v>1</v>
      </c>
      <c r="G42" s="143">
        <f>F42*E42*C42</f>
        <v>32000000</v>
      </c>
      <c r="H42" s="144"/>
    </row>
    <row r="43" spans="1:8" x14ac:dyDescent="0.35">
      <c r="A43" s="126" t="s">
        <v>37</v>
      </c>
      <c r="B43" s="126" t="s">
        <v>66</v>
      </c>
      <c r="C43" s="120">
        <v>15</v>
      </c>
      <c r="D43" s="120" t="s">
        <v>65</v>
      </c>
      <c r="E43" s="121">
        <v>500000</v>
      </c>
      <c r="F43" s="120">
        <v>1</v>
      </c>
      <c r="G43" s="122">
        <f t="shared" ref="G43:G50" si="2">F43*E43*C43</f>
        <v>7500000</v>
      </c>
    </row>
    <row r="44" spans="1:8" x14ac:dyDescent="0.35">
      <c r="A44" s="126" t="s">
        <v>40</v>
      </c>
      <c r="B44" s="126" t="s">
        <v>67</v>
      </c>
      <c r="C44" s="120">
        <v>15</v>
      </c>
      <c r="D44" s="120" t="s">
        <v>65</v>
      </c>
      <c r="E44" s="121">
        <v>500000</v>
      </c>
      <c r="F44" s="120">
        <v>1</v>
      </c>
      <c r="G44" s="122">
        <f t="shared" si="2"/>
        <v>7500000</v>
      </c>
    </row>
    <row r="45" spans="1:8" x14ac:dyDescent="0.35">
      <c r="A45" s="126" t="s">
        <v>42</v>
      </c>
      <c r="B45" s="126" t="s">
        <v>78</v>
      </c>
      <c r="C45" s="120">
        <v>10</v>
      </c>
      <c r="D45" s="120" t="s">
        <v>65</v>
      </c>
      <c r="E45" s="121">
        <v>500000</v>
      </c>
      <c r="F45" s="120">
        <v>1</v>
      </c>
      <c r="G45" s="122">
        <f t="shared" si="2"/>
        <v>5000000</v>
      </c>
    </row>
    <row r="46" spans="1:8" x14ac:dyDescent="0.35">
      <c r="A46" s="126" t="s">
        <v>44</v>
      </c>
      <c r="B46" s="126" t="s">
        <v>68</v>
      </c>
      <c r="C46" s="138">
        <v>3000</v>
      </c>
      <c r="D46" s="120" t="s">
        <v>87</v>
      </c>
      <c r="E46" s="121">
        <v>7000</v>
      </c>
      <c r="F46" s="120">
        <v>1</v>
      </c>
      <c r="G46" s="122">
        <f t="shared" si="2"/>
        <v>21000000</v>
      </c>
    </row>
    <row r="47" spans="1:8" x14ac:dyDescent="0.35">
      <c r="A47" s="126" t="s">
        <v>46</v>
      </c>
      <c r="B47" s="126" t="s">
        <v>69</v>
      </c>
      <c r="C47" s="138">
        <v>10</v>
      </c>
      <c r="D47" s="120" t="s">
        <v>73</v>
      </c>
      <c r="E47" s="121">
        <v>100000</v>
      </c>
      <c r="F47" s="120">
        <v>1</v>
      </c>
      <c r="G47" s="122">
        <f t="shared" si="2"/>
        <v>1000000</v>
      </c>
    </row>
    <row r="48" spans="1:8" x14ac:dyDescent="0.35">
      <c r="A48" s="126" t="s">
        <v>75</v>
      </c>
      <c r="B48" s="126" t="s">
        <v>70</v>
      </c>
      <c r="C48" s="120">
        <v>200</v>
      </c>
      <c r="D48" s="120" t="s">
        <v>65</v>
      </c>
      <c r="E48" s="121">
        <v>50000</v>
      </c>
      <c r="F48" s="120">
        <v>1</v>
      </c>
      <c r="G48" s="122">
        <f t="shared" si="2"/>
        <v>10000000</v>
      </c>
    </row>
    <row r="49" spans="1:8" x14ac:dyDescent="0.35">
      <c r="A49" s="126" t="s">
        <v>76</v>
      </c>
      <c r="B49" s="126" t="s">
        <v>71</v>
      </c>
      <c r="C49" s="120">
        <v>1</v>
      </c>
      <c r="D49" s="120" t="s">
        <v>74</v>
      </c>
      <c r="E49" s="121">
        <v>4000000</v>
      </c>
      <c r="F49" s="120">
        <v>1</v>
      </c>
      <c r="G49" s="122">
        <f t="shared" si="2"/>
        <v>4000000</v>
      </c>
    </row>
    <row r="50" spans="1:8" x14ac:dyDescent="0.35">
      <c r="A50" s="145" t="s">
        <v>77</v>
      </c>
      <c r="B50" s="145" t="s">
        <v>72</v>
      </c>
      <c r="C50" s="146">
        <v>1</v>
      </c>
      <c r="D50" s="146" t="s">
        <v>74</v>
      </c>
      <c r="E50" s="147">
        <v>4000000</v>
      </c>
      <c r="F50" s="146">
        <v>1</v>
      </c>
      <c r="G50" s="148">
        <f t="shared" si="2"/>
        <v>4000000</v>
      </c>
    </row>
    <row r="51" spans="1:8" x14ac:dyDescent="0.35">
      <c r="A51" s="115"/>
      <c r="B51" s="111" t="s">
        <v>60</v>
      </c>
      <c r="C51" s="111"/>
      <c r="D51" s="111"/>
      <c r="E51" s="116"/>
      <c r="F51" s="149"/>
      <c r="G51" s="129">
        <f>SUM(G42:G50)</f>
        <v>92000000</v>
      </c>
    </row>
    <row r="52" spans="1:8" ht="22.25" customHeight="1" x14ac:dyDescent="0.35">
      <c r="A52" s="115"/>
      <c r="B52" s="211" t="s">
        <v>84</v>
      </c>
      <c r="C52" s="211"/>
      <c r="D52" s="115"/>
      <c r="E52" s="150"/>
      <c r="F52" s="115"/>
      <c r="G52" s="129">
        <f>G51+G40+G34</f>
        <v>122520000</v>
      </c>
    </row>
    <row r="53" spans="1:8" ht="13.75" customHeight="1" x14ac:dyDescent="0.35"/>
    <row r="54" spans="1:8" ht="19.75" customHeight="1" x14ac:dyDescent="0.35">
      <c r="B54" s="132" t="s">
        <v>79</v>
      </c>
    </row>
    <row r="55" spans="1:8" ht="43.5" x14ac:dyDescent="0.35">
      <c r="A55" s="108" t="s">
        <v>20</v>
      </c>
      <c r="B55" s="108" t="s">
        <v>21</v>
      </c>
      <c r="C55" s="108" t="s">
        <v>22</v>
      </c>
      <c r="D55" s="108" t="s">
        <v>23</v>
      </c>
      <c r="E55" s="109" t="s">
        <v>24</v>
      </c>
      <c r="F55" s="108" t="s">
        <v>25</v>
      </c>
      <c r="G55" s="108" t="s">
        <v>31</v>
      </c>
    </row>
    <row r="56" spans="1:8" x14ac:dyDescent="0.35">
      <c r="A56" s="140" t="s">
        <v>28</v>
      </c>
      <c r="B56" s="140" t="s">
        <v>80</v>
      </c>
      <c r="C56" s="141">
        <v>1</v>
      </c>
      <c r="D56" s="141" t="s">
        <v>74</v>
      </c>
      <c r="E56" s="142">
        <v>10000000</v>
      </c>
      <c r="F56" s="141">
        <v>1</v>
      </c>
      <c r="G56" s="143">
        <f>F56*E56*C56</f>
        <v>10000000</v>
      </c>
    </row>
    <row r="57" spans="1:8" x14ac:dyDescent="0.35">
      <c r="A57" s="126" t="s">
        <v>37</v>
      </c>
      <c r="B57" s="126" t="s">
        <v>81</v>
      </c>
      <c r="C57" s="120">
        <v>1</v>
      </c>
      <c r="D57" s="120" t="s">
        <v>74</v>
      </c>
      <c r="E57" s="121">
        <v>10000000</v>
      </c>
      <c r="F57" s="141">
        <v>1</v>
      </c>
      <c r="G57" s="122">
        <f t="shared" ref="G57:G58" si="3">F57*E57*C57</f>
        <v>10000000</v>
      </c>
    </row>
    <row r="58" spans="1:8" x14ac:dyDescent="0.35">
      <c r="A58" s="145" t="s">
        <v>40</v>
      </c>
      <c r="B58" s="145" t="s">
        <v>82</v>
      </c>
      <c r="C58" s="146">
        <v>1</v>
      </c>
      <c r="D58" s="146" t="s">
        <v>74</v>
      </c>
      <c r="E58" s="147">
        <v>10000000</v>
      </c>
      <c r="F58" s="141">
        <v>1</v>
      </c>
      <c r="G58" s="148">
        <f t="shared" si="3"/>
        <v>10000000</v>
      </c>
    </row>
    <row r="59" spans="1:8" x14ac:dyDescent="0.35">
      <c r="A59" s="115"/>
      <c r="B59" s="111" t="s">
        <v>211</v>
      </c>
      <c r="C59" s="111"/>
      <c r="D59" s="111"/>
      <c r="E59" s="116"/>
      <c r="F59" s="116"/>
      <c r="G59" s="129">
        <f>SUM(G56:G58)</f>
        <v>30000000</v>
      </c>
    </row>
    <row r="60" spans="1:8" ht="21" customHeight="1" x14ac:dyDescent="0.35">
      <c r="A60" s="115"/>
      <c r="B60" s="212" t="s">
        <v>85</v>
      </c>
      <c r="C60" s="212"/>
      <c r="D60" s="212"/>
      <c r="E60" s="150"/>
      <c r="F60" s="115"/>
      <c r="G60" s="129">
        <f>G59+G52+G28</f>
        <v>239520000</v>
      </c>
    </row>
    <row r="61" spans="1:8" ht="9.65" customHeight="1" x14ac:dyDescent="0.35"/>
    <row r="62" spans="1:8" x14ac:dyDescent="0.35">
      <c r="B62" s="102" t="s">
        <v>115</v>
      </c>
      <c r="H62" s="103"/>
    </row>
    <row r="63" spans="1:8" x14ac:dyDescent="0.35">
      <c r="B63" s="102" t="s">
        <v>116</v>
      </c>
      <c r="C63" s="102" t="s">
        <v>228</v>
      </c>
      <c r="H63" s="103"/>
    </row>
    <row r="64" spans="1:8" x14ac:dyDescent="0.35">
      <c r="B64" s="102" t="s">
        <v>118</v>
      </c>
      <c r="C64" s="102" t="s">
        <v>229</v>
      </c>
      <c r="H64" s="103"/>
    </row>
    <row r="65" spans="1:13" ht="29" x14ac:dyDescent="0.35">
      <c r="A65" s="107" t="s">
        <v>20</v>
      </c>
      <c r="B65" s="151" t="s">
        <v>21</v>
      </c>
      <c r="C65" s="108" t="s">
        <v>22</v>
      </c>
      <c r="D65" s="108" t="s">
        <v>23</v>
      </c>
      <c r="E65" s="109" t="s">
        <v>24</v>
      </c>
      <c r="F65" s="108" t="s">
        <v>120</v>
      </c>
      <c r="G65" s="108" t="s">
        <v>31</v>
      </c>
      <c r="H65" s="103"/>
    </row>
    <row r="66" spans="1:13" x14ac:dyDescent="0.35">
      <c r="A66" s="140" t="s">
        <v>28</v>
      </c>
      <c r="B66" s="140" t="s">
        <v>184</v>
      </c>
      <c r="C66" s="152">
        <v>120</v>
      </c>
      <c r="D66" s="141" t="s">
        <v>230</v>
      </c>
      <c r="E66" s="142">
        <v>3000000</v>
      </c>
      <c r="F66" s="153">
        <v>1</v>
      </c>
      <c r="G66" s="143">
        <f>F66*E66*C66</f>
        <v>360000000</v>
      </c>
      <c r="H66" s="103"/>
    </row>
    <row r="67" spans="1:13" x14ac:dyDescent="0.35">
      <c r="A67" s="115"/>
      <c r="B67" s="213" t="s">
        <v>122</v>
      </c>
      <c r="C67" s="214"/>
      <c r="D67" s="214"/>
      <c r="E67" s="214"/>
      <c r="F67" s="215"/>
      <c r="G67" s="129">
        <f>SUM(G66:G66)</f>
        <v>360000000</v>
      </c>
      <c r="H67" s="103"/>
    </row>
    <row r="68" spans="1:13" ht="9.65" customHeight="1" x14ac:dyDescent="0.35">
      <c r="H68" s="103"/>
    </row>
    <row r="69" spans="1:13" x14ac:dyDescent="0.35">
      <c r="B69" s="102" t="s">
        <v>123</v>
      </c>
      <c r="G69" s="154"/>
      <c r="H69" s="103"/>
    </row>
    <row r="70" spans="1:13" x14ac:dyDescent="0.35">
      <c r="A70" s="225" t="s">
        <v>124</v>
      </c>
      <c r="B70" s="225" t="s">
        <v>125</v>
      </c>
      <c r="C70" s="225" t="s">
        <v>126</v>
      </c>
      <c r="D70" s="225"/>
      <c r="E70" s="225"/>
      <c r="F70" s="225"/>
      <c r="G70" s="225"/>
      <c r="H70" s="103"/>
    </row>
    <row r="71" spans="1:13" x14ac:dyDescent="0.35">
      <c r="A71" s="225"/>
      <c r="B71" s="225"/>
      <c r="C71" s="155">
        <v>1</v>
      </c>
      <c r="D71" s="225" t="s">
        <v>162</v>
      </c>
      <c r="E71" s="225"/>
      <c r="F71" s="156" t="s">
        <v>163</v>
      </c>
      <c r="G71" s="156" t="s">
        <v>185</v>
      </c>
      <c r="H71" s="103"/>
    </row>
    <row r="72" spans="1:13" x14ac:dyDescent="0.35">
      <c r="A72" s="115" t="s">
        <v>26</v>
      </c>
      <c r="B72" s="221" t="s">
        <v>127</v>
      </c>
      <c r="C72" s="221"/>
      <c r="D72" s="221"/>
      <c r="E72" s="221"/>
      <c r="F72" s="221"/>
      <c r="G72" s="221"/>
      <c r="H72" s="103"/>
    </row>
    <row r="73" spans="1:13" x14ac:dyDescent="0.35">
      <c r="A73" s="140" t="s">
        <v>28</v>
      </c>
      <c r="B73" s="140" t="s">
        <v>128</v>
      </c>
      <c r="C73" s="142">
        <f>G60</f>
        <v>239520000</v>
      </c>
      <c r="D73" s="216">
        <v>120000000</v>
      </c>
      <c r="E73" s="216"/>
      <c r="F73" s="157">
        <v>120000000</v>
      </c>
      <c r="G73" s="157">
        <v>120000000</v>
      </c>
      <c r="H73" s="103"/>
    </row>
    <row r="74" spans="1:13" ht="29" x14ac:dyDescent="0.35">
      <c r="A74" s="145" t="s">
        <v>37</v>
      </c>
      <c r="B74" s="158" t="s">
        <v>129</v>
      </c>
      <c r="C74" s="147"/>
      <c r="D74" s="217">
        <f>G67-C73</f>
        <v>120480000</v>
      </c>
      <c r="E74" s="218"/>
      <c r="F74" s="159">
        <f>G67-D73</f>
        <v>240000000</v>
      </c>
      <c r="G74" s="159">
        <v>230400000</v>
      </c>
      <c r="H74" s="103"/>
      <c r="J74" s="228"/>
      <c r="K74" s="228"/>
      <c r="L74" s="177"/>
      <c r="M74" s="177"/>
    </row>
    <row r="75" spans="1:13" x14ac:dyDescent="0.35">
      <c r="A75" s="115"/>
      <c r="B75" s="111" t="s">
        <v>130</v>
      </c>
      <c r="C75" s="129">
        <f>C73+C74</f>
        <v>239520000</v>
      </c>
      <c r="D75" s="219">
        <f>D73+D74</f>
        <v>240480000</v>
      </c>
      <c r="E75" s="220"/>
      <c r="F75" s="129">
        <f>F74+F73</f>
        <v>360000000</v>
      </c>
      <c r="G75" s="129">
        <f>G73+G74</f>
        <v>350400000</v>
      </c>
      <c r="H75" s="103"/>
    </row>
    <row r="76" spans="1:13" x14ac:dyDescent="0.35">
      <c r="A76" s="115" t="s">
        <v>33</v>
      </c>
      <c r="B76" s="221" t="s">
        <v>131</v>
      </c>
      <c r="C76" s="221"/>
      <c r="D76" s="221"/>
      <c r="E76" s="221"/>
      <c r="F76" s="221"/>
      <c r="G76" s="221"/>
      <c r="H76" s="103"/>
    </row>
    <row r="77" spans="1:13" x14ac:dyDescent="0.35">
      <c r="A77" s="140" t="s">
        <v>28</v>
      </c>
      <c r="B77" s="140" t="s">
        <v>132</v>
      </c>
      <c r="C77" s="142">
        <f>G28</f>
        <v>87000000</v>
      </c>
      <c r="D77" s="216">
        <v>20000000</v>
      </c>
      <c r="E77" s="216"/>
      <c r="F77" s="157">
        <v>20000000</v>
      </c>
      <c r="G77" s="157">
        <f>F77</f>
        <v>20000000</v>
      </c>
      <c r="H77" s="103"/>
    </row>
    <row r="78" spans="1:13" x14ac:dyDescent="0.35">
      <c r="A78" s="126" t="s">
        <v>37</v>
      </c>
      <c r="B78" s="126" t="s">
        <v>133</v>
      </c>
      <c r="C78" s="121">
        <f>G52</f>
        <v>122520000</v>
      </c>
      <c r="D78" s="222">
        <v>110000000</v>
      </c>
      <c r="E78" s="222"/>
      <c r="F78" s="160">
        <v>110000000</v>
      </c>
      <c r="G78" s="160">
        <f>F78</f>
        <v>110000000</v>
      </c>
      <c r="H78" s="103"/>
    </row>
    <row r="79" spans="1:13" x14ac:dyDescent="0.35">
      <c r="A79" s="126" t="s">
        <v>40</v>
      </c>
      <c r="B79" s="126" t="s">
        <v>134</v>
      </c>
      <c r="C79" s="121">
        <v>30000000</v>
      </c>
      <c r="D79" s="222">
        <f>G58</f>
        <v>10000000</v>
      </c>
      <c r="E79" s="222"/>
      <c r="F79" s="160">
        <f>G58</f>
        <v>10000000</v>
      </c>
      <c r="G79" s="160">
        <f>F79</f>
        <v>10000000</v>
      </c>
      <c r="H79" s="103"/>
    </row>
    <row r="80" spans="1:13" x14ac:dyDescent="0.35">
      <c r="A80" s="145" t="s">
        <v>42</v>
      </c>
      <c r="B80" s="145" t="s">
        <v>135</v>
      </c>
      <c r="C80" s="147"/>
      <c r="D80" s="223"/>
      <c r="E80" s="223"/>
      <c r="F80" s="159"/>
      <c r="G80" s="159"/>
      <c r="H80" s="103"/>
    </row>
    <row r="81" spans="1:8" x14ac:dyDescent="0.35">
      <c r="A81" s="115"/>
      <c r="B81" s="111" t="s">
        <v>136</v>
      </c>
      <c r="C81" s="129">
        <f>C77+C78+C79</f>
        <v>239520000</v>
      </c>
      <c r="D81" s="219">
        <f t="shared" ref="D81:F81" si="4">D77+D78+D79</f>
        <v>140000000</v>
      </c>
      <c r="E81" s="219"/>
      <c r="F81" s="129">
        <f t="shared" si="4"/>
        <v>140000000</v>
      </c>
      <c r="G81" s="129">
        <f>F81</f>
        <v>140000000</v>
      </c>
      <c r="H81" s="103"/>
    </row>
    <row r="82" spans="1:8" x14ac:dyDescent="0.35">
      <c r="A82" s="115"/>
      <c r="B82" s="111" t="s">
        <v>164</v>
      </c>
      <c r="C82" s="129">
        <f>C75-C81</f>
        <v>0</v>
      </c>
      <c r="D82" s="219">
        <f>D75-D81</f>
        <v>100480000</v>
      </c>
      <c r="E82" s="220"/>
      <c r="F82" s="129">
        <f>F75-F81</f>
        <v>220000000</v>
      </c>
      <c r="G82" s="129">
        <f>G75-G81</f>
        <v>210400000</v>
      </c>
      <c r="H82" s="103"/>
    </row>
    <row r="83" spans="1:8" ht="9" customHeight="1" x14ac:dyDescent="0.35">
      <c r="H83" s="103"/>
    </row>
    <row r="84" spans="1:8" x14ac:dyDescent="0.35">
      <c r="B84" s="102" t="s">
        <v>138</v>
      </c>
      <c r="H84" s="103"/>
    </row>
    <row r="85" spans="1:8" x14ac:dyDescent="0.35">
      <c r="A85" s="225" t="s">
        <v>124</v>
      </c>
      <c r="B85" s="225" t="s">
        <v>21</v>
      </c>
      <c r="C85" s="225" t="s">
        <v>126</v>
      </c>
      <c r="D85" s="225"/>
      <c r="E85" s="225"/>
      <c r="F85" s="225"/>
      <c r="G85" s="225"/>
      <c r="H85" s="103"/>
    </row>
    <row r="86" spans="1:8" x14ac:dyDescent="0.35">
      <c r="A86" s="225"/>
      <c r="B86" s="225"/>
      <c r="C86" s="155">
        <v>1</v>
      </c>
      <c r="D86" s="225" t="s">
        <v>162</v>
      </c>
      <c r="E86" s="225"/>
      <c r="F86" s="156" t="s">
        <v>163</v>
      </c>
      <c r="G86" s="156" t="s">
        <v>185</v>
      </c>
      <c r="H86" s="103"/>
    </row>
    <row r="87" spans="1:8" x14ac:dyDescent="0.35">
      <c r="A87" s="115" t="s">
        <v>26</v>
      </c>
      <c r="B87" s="115" t="s">
        <v>139</v>
      </c>
      <c r="C87" s="161">
        <v>360000000</v>
      </c>
      <c r="D87" s="226">
        <f>G67</f>
        <v>360000000</v>
      </c>
      <c r="E87" s="227"/>
      <c r="F87" s="162">
        <f>D87</f>
        <v>360000000</v>
      </c>
      <c r="G87" s="163">
        <v>216000000</v>
      </c>
      <c r="H87" s="103"/>
    </row>
    <row r="88" spans="1:8" x14ac:dyDescent="0.35">
      <c r="A88" s="115" t="s">
        <v>33</v>
      </c>
      <c r="B88" s="115" t="s">
        <v>140</v>
      </c>
      <c r="C88" s="150">
        <f>C81</f>
        <v>239520000</v>
      </c>
      <c r="D88" s="224">
        <f>D81</f>
        <v>140000000</v>
      </c>
      <c r="E88" s="224"/>
      <c r="F88" s="161">
        <f>F81</f>
        <v>140000000</v>
      </c>
      <c r="G88" s="161">
        <f>G81</f>
        <v>140000000</v>
      </c>
      <c r="H88" s="103"/>
    </row>
    <row r="89" spans="1:8" x14ac:dyDescent="0.35">
      <c r="A89" s="115" t="s">
        <v>50</v>
      </c>
      <c r="B89" s="164" t="s">
        <v>141</v>
      </c>
      <c r="C89" s="150">
        <f>C87-C88</f>
        <v>120480000</v>
      </c>
      <c r="D89" s="226">
        <f>D87-D88</f>
        <v>220000000</v>
      </c>
      <c r="E89" s="227"/>
      <c r="F89" s="162">
        <f>F87-F88</f>
        <v>220000000</v>
      </c>
      <c r="G89" s="163">
        <f>G87-G88</f>
        <v>76000000</v>
      </c>
      <c r="H89" s="103"/>
    </row>
    <row r="90" spans="1:8" x14ac:dyDescent="0.35">
      <c r="A90" s="115" t="s">
        <v>142</v>
      </c>
      <c r="B90" s="115" t="s">
        <v>143</v>
      </c>
      <c r="C90" s="129"/>
      <c r="D90" s="219"/>
      <c r="E90" s="220"/>
      <c r="F90" s="129"/>
      <c r="G90" s="111"/>
      <c r="H90" s="103"/>
    </row>
    <row r="91" spans="1:8" x14ac:dyDescent="0.35">
      <c r="A91" s="115" t="s">
        <v>144</v>
      </c>
      <c r="B91" s="115" t="s">
        <v>145</v>
      </c>
      <c r="C91" s="165">
        <f>C89</f>
        <v>120480000</v>
      </c>
      <c r="D91" s="232">
        <f>D89</f>
        <v>220000000</v>
      </c>
      <c r="E91" s="233"/>
      <c r="F91" s="166">
        <f>F89</f>
        <v>220000000</v>
      </c>
      <c r="G91" s="167">
        <f>G89</f>
        <v>76000000</v>
      </c>
      <c r="H91" s="103"/>
    </row>
    <row r="92" spans="1:8" x14ac:dyDescent="0.35">
      <c r="A92" s="115" t="s">
        <v>146</v>
      </c>
      <c r="B92" s="115" t="s">
        <v>135</v>
      </c>
      <c r="C92" s="150"/>
      <c r="D92" s="224"/>
      <c r="E92" s="224"/>
      <c r="F92" s="161"/>
      <c r="G92" s="161"/>
      <c r="H92" s="103"/>
    </row>
    <row r="93" spans="1:8" x14ac:dyDescent="0.35">
      <c r="A93" s="115" t="s">
        <v>147</v>
      </c>
      <c r="B93" s="115" t="s">
        <v>148</v>
      </c>
      <c r="C93" s="150">
        <f>C91</f>
        <v>120480000</v>
      </c>
      <c r="D93" s="224">
        <f>D91</f>
        <v>220000000</v>
      </c>
      <c r="E93" s="224"/>
      <c r="F93" s="161">
        <f>F91</f>
        <v>220000000</v>
      </c>
      <c r="G93" s="161">
        <f>G91</f>
        <v>76000000</v>
      </c>
      <c r="H93" s="103"/>
    </row>
    <row r="94" spans="1:8" x14ac:dyDescent="0.35">
      <c r="H94" s="103"/>
    </row>
    <row r="95" spans="1:8" x14ac:dyDescent="0.35">
      <c r="G95" s="154"/>
      <c r="H95" s="103"/>
    </row>
    <row r="96" spans="1:8" x14ac:dyDescent="0.35">
      <c r="F96" s="154"/>
      <c r="G96" s="154"/>
    </row>
    <row r="97" spans="1:7" x14ac:dyDescent="0.35">
      <c r="A97" s="168"/>
      <c r="B97" s="169"/>
      <c r="C97" s="210" t="s">
        <v>186</v>
      </c>
      <c r="D97" s="210"/>
      <c r="E97" s="210"/>
      <c r="F97" s="169"/>
      <c r="G97" s="170"/>
    </row>
    <row r="98" spans="1:7" x14ac:dyDescent="0.35">
      <c r="A98" s="168"/>
      <c r="B98" s="153" t="s">
        <v>187</v>
      </c>
      <c r="C98" s="153"/>
      <c r="D98" s="153"/>
      <c r="E98" s="153"/>
      <c r="F98" s="153" t="s">
        <v>188</v>
      </c>
      <c r="G98" s="168"/>
    </row>
    <row r="99" spans="1:7" x14ac:dyDescent="0.35">
      <c r="A99" s="168"/>
      <c r="B99" s="153"/>
      <c r="C99" s="153"/>
      <c r="D99" s="153"/>
      <c r="E99" s="153"/>
      <c r="F99" s="153"/>
      <c r="G99" s="168"/>
    </row>
    <row r="100" spans="1:7" x14ac:dyDescent="0.35">
      <c r="A100" s="168"/>
      <c r="B100" s="153"/>
      <c r="C100" s="153"/>
      <c r="D100" s="153"/>
      <c r="E100" s="153"/>
      <c r="F100" s="153"/>
      <c r="G100" s="168"/>
    </row>
    <row r="101" spans="1:7" x14ac:dyDescent="0.35">
      <c r="A101" s="168"/>
      <c r="B101" s="153"/>
      <c r="C101" s="153"/>
      <c r="D101" s="153"/>
      <c r="E101" s="153"/>
      <c r="F101" s="153"/>
      <c r="G101" s="168"/>
    </row>
    <row r="102" spans="1:7" x14ac:dyDescent="0.35">
      <c r="A102" s="168"/>
      <c r="B102" s="171" t="s">
        <v>200</v>
      </c>
      <c r="C102" s="171"/>
      <c r="D102" s="171"/>
      <c r="E102" s="171"/>
      <c r="F102" s="171" t="s">
        <v>192</v>
      </c>
      <c r="G102" s="168"/>
    </row>
    <row r="103" spans="1:7" x14ac:dyDescent="0.35">
      <c r="A103" s="168"/>
      <c r="B103" s="169"/>
      <c r="C103" s="168"/>
      <c r="D103" s="168"/>
      <c r="E103" s="169"/>
      <c r="F103" s="169"/>
      <c r="G103" s="168"/>
    </row>
    <row r="104" spans="1:7" x14ac:dyDescent="0.35">
      <c r="A104" s="168"/>
      <c r="B104" s="168"/>
      <c r="C104" s="210" t="s">
        <v>189</v>
      </c>
      <c r="D104" s="210"/>
      <c r="E104" s="210"/>
      <c r="F104" s="168"/>
      <c r="G104" s="168"/>
    </row>
    <row r="105" spans="1:7" x14ac:dyDescent="0.35">
      <c r="A105" s="168"/>
      <c r="B105" s="168"/>
      <c r="C105" s="168"/>
      <c r="D105" s="168"/>
      <c r="E105" s="168"/>
      <c r="F105" s="168"/>
      <c r="G105" s="168"/>
    </row>
    <row r="106" spans="1:7" x14ac:dyDescent="0.35">
      <c r="A106" s="168"/>
      <c r="B106" s="153" t="s">
        <v>190</v>
      </c>
      <c r="C106" s="153"/>
      <c r="D106" s="153"/>
      <c r="E106" s="153"/>
      <c r="F106" s="153"/>
      <c r="G106" s="168"/>
    </row>
    <row r="107" spans="1:7" x14ac:dyDescent="0.35">
      <c r="A107" s="168"/>
      <c r="B107" s="153" t="s">
        <v>193</v>
      </c>
      <c r="C107" s="153"/>
      <c r="D107" s="153"/>
      <c r="E107" s="153"/>
      <c r="F107" s="153" t="s">
        <v>191</v>
      </c>
      <c r="G107" s="168"/>
    </row>
    <row r="108" spans="1:7" x14ac:dyDescent="0.35">
      <c r="A108" s="168"/>
      <c r="B108" s="168"/>
      <c r="C108" s="168"/>
      <c r="D108" s="168"/>
      <c r="E108" s="168"/>
      <c r="F108" s="168"/>
      <c r="G108" s="168"/>
    </row>
    <row r="109" spans="1:7" x14ac:dyDescent="0.35">
      <c r="A109" s="168"/>
      <c r="B109" s="168"/>
      <c r="C109" s="168"/>
      <c r="D109" s="168"/>
      <c r="E109" s="168"/>
      <c r="F109" s="168"/>
      <c r="G109" s="168"/>
    </row>
    <row r="110" spans="1:7" x14ac:dyDescent="0.35">
      <c r="A110" s="168"/>
      <c r="B110" s="168"/>
      <c r="C110" s="168"/>
      <c r="D110" s="168"/>
      <c r="E110" s="168"/>
      <c r="F110" s="168"/>
      <c r="G110" s="168"/>
    </row>
    <row r="111" spans="1:7" x14ac:dyDescent="0.35">
      <c r="A111" s="168"/>
      <c r="B111" s="168"/>
      <c r="C111" s="168"/>
      <c r="D111" s="168"/>
      <c r="E111" s="168"/>
      <c r="F111" s="168"/>
      <c r="G111" s="168"/>
    </row>
    <row r="112" spans="1:7" x14ac:dyDescent="0.35">
      <c r="A112" s="168"/>
      <c r="B112" s="171" t="s">
        <v>194</v>
      </c>
      <c r="C112" s="171"/>
      <c r="D112" s="171"/>
      <c r="E112" s="171"/>
      <c r="F112" s="171" t="s">
        <v>195</v>
      </c>
      <c r="G112" s="168"/>
    </row>
  </sheetData>
  <mergeCells count="41">
    <mergeCell ref="J74:K74"/>
    <mergeCell ref="D89:E89"/>
    <mergeCell ref="D93:E93"/>
    <mergeCell ref="B15:G15"/>
    <mergeCell ref="B17:F17"/>
    <mergeCell ref="B18:G18"/>
    <mergeCell ref="B27:F27"/>
    <mergeCell ref="B28:F28"/>
    <mergeCell ref="B41:G41"/>
    <mergeCell ref="D90:E90"/>
    <mergeCell ref="D91:E91"/>
    <mergeCell ref="D92:E92"/>
    <mergeCell ref="B35:G35"/>
    <mergeCell ref="B40:F40"/>
    <mergeCell ref="B34:F34"/>
    <mergeCell ref="A85:A86"/>
    <mergeCell ref="B85:B86"/>
    <mergeCell ref="C85:G85"/>
    <mergeCell ref="D86:E86"/>
    <mergeCell ref="D87:E87"/>
    <mergeCell ref="A70:A71"/>
    <mergeCell ref="B70:B71"/>
    <mergeCell ref="C70:G70"/>
    <mergeCell ref="D71:E71"/>
    <mergeCell ref="B72:G72"/>
    <mergeCell ref="C97:E97"/>
    <mergeCell ref="C104:E104"/>
    <mergeCell ref="B52:C52"/>
    <mergeCell ref="B60:D60"/>
    <mergeCell ref="B67:F67"/>
    <mergeCell ref="D73:E73"/>
    <mergeCell ref="D74:E74"/>
    <mergeCell ref="D75:E75"/>
    <mergeCell ref="B76:G76"/>
    <mergeCell ref="D77:E77"/>
    <mergeCell ref="D78:E78"/>
    <mergeCell ref="D79:E79"/>
    <mergeCell ref="D80:E80"/>
    <mergeCell ref="D81:E81"/>
    <mergeCell ref="D82:E82"/>
    <mergeCell ref="D88:E88"/>
  </mergeCells>
  <printOptions horizontalCentered="1"/>
  <pageMargins left="0.31496062992125984" right="0.31496062992125984" top="0.74803149606299213" bottom="0.74803149606299213" header="0.31496062992125984" footer="0.31496062992125984"/>
  <pageSetup paperSize="9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5D840-FD69-4AFD-A260-73DC4FF7F70B}">
  <dimension ref="A1:M111"/>
  <sheetViews>
    <sheetView topLeftCell="A78" workbookViewId="0">
      <selection activeCell="D20" sqref="D20"/>
    </sheetView>
  </sheetViews>
  <sheetFormatPr defaultColWidth="8.83203125" defaultRowHeight="14.5" x14ac:dyDescent="0.35"/>
  <cols>
    <col min="1" max="1" width="4.83203125" style="102" customWidth="1"/>
    <col min="2" max="2" width="24.58203125" style="102" customWidth="1"/>
    <col min="3" max="3" width="15.58203125" style="102" customWidth="1"/>
    <col min="4" max="4" width="9.6640625" style="102" customWidth="1"/>
    <col min="5" max="5" width="13.5" style="103" customWidth="1"/>
    <col min="6" max="6" width="14.83203125" style="102" customWidth="1"/>
    <col min="7" max="7" width="15.08203125" style="102" customWidth="1"/>
    <col min="8" max="8" width="8.83203125" style="102"/>
    <col min="9" max="9" width="11.58203125" style="102" bestFit="1" customWidth="1"/>
    <col min="10" max="10" width="13.5" style="103" customWidth="1"/>
    <col min="11" max="11" width="8.83203125" style="102"/>
    <col min="12" max="12" width="13.5" style="102" bestFit="1" customWidth="1"/>
    <col min="13" max="13" width="17" style="102" customWidth="1"/>
    <col min="14" max="16384" width="8.83203125" style="102"/>
  </cols>
  <sheetData>
    <row r="1" spans="1:10" x14ac:dyDescent="0.35">
      <c r="A1" s="101" t="s">
        <v>0</v>
      </c>
    </row>
    <row r="2" spans="1:10" x14ac:dyDescent="0.35">
      <c r="A2" s="101" t="s">
        <v>1</v>
      </c>
    </row>
    <row r="3" spans="1:10" x14ac:dyDescent="0.35">
      <c r="A3" s="104" t="s">
        <v>201</v>
      </c>
      <c r="D3" s="104" t="s">
        <v>3</v>
      </c>
    </row>
    <row r="4" spans="1:10" x14ac:dyDescent="0.35">
      <c r="A4" s="104" t="s">
        <v>202</v>
      </c>
      <c r="D4" s="104" t="s">
        <v>5</v>
      </c>
    </row>
    <row r="5" spans="1:10" x14ac:dyDescent="0.35">
      <c r="A5" s="104" t="s">
        <v>203</v>
      </c>
      <c r="D5" s="104" t="s">
        <v>7</v>
      </c>
    </row>
    <row r="6" spans="1:10" x14ac:dyDescent="0.35">
      <c r="A6" s="104" t="s">
        <v>204</v>
      </c>
      <c r="D6" s="104" t="s">
        <v>9</v>
      </c>
    </row>
    <row r="7" spans="1:10" x14ac:dyDescent="0.35">
      <c r="A7" s="104" t="s">
        <v>205</v>
      </c>
      <c r="D7" s="104" t="s">
        <v>89</v>
      </c>
    </row>
    <row r="8" spans="1:10" x14ac:dyDescent="0.35">
      <c r="A8" s="104" t="s">
        <v>206</v>
      </c>
      <c r="D8" s="104" t="s">
        <v>13</v>
      </c>
    </row>
    <row r="9" spans="1:10" x14ac:dyDescent="0.35">
      <c r="A9" s="104" t="s">
        <v>207</v>
      </c>
      <c r="D9" s="104" t="s">
        <v>212</v>
      </c>
      <c r="G9" s="103"/>
      <c r="H9" s="105"/>
    </row>
    <row r="10" spans="1:10" x14ac:dyDescent="0.35">
      <c r="A10" s="104" t="s">
        <v>208</v>
      </c>
      <c r="D10" s="104" t="s">
        <v>17</v>
      </c>
    </row>
    <row r="11" spans="1:10" x14ac:dyDescent="0.35">
      <c r="A11" s="101"/>
    </row>
    <row r="12" spans="1:10" x14ac:dyDescent="0.35">
      <c r="A12" s="104" t="s">
        <v>209</v>
      </c>
    </row>
    <row r="13" spans="1:10" x14ac:dyDescent="0.35">
      <c r="A13" s="106" t="s">
        <v>210</v>
      </c>
    </row>
    <row r="14" spans="1:10" s="110" customFormat="1" ht="43.5" x14ac:dyDescent="0.35">
      <c r="A14" s="107" t="s">
        <v>20</v>
      </c>
      <c r="B14" s="108" t="s">
        <v>21</v>
      </c>
      <c r="C14" s="108" t="s">
        <v>22</v>
      </c>
      <c r="D14" s="108" t="s">
        <v>23</v>
      </c>
      <c r="E14" s="109" t="s">
        <v>24</v>
      </c>
      <c r="F14" s="108" t="s">
        <v>25</v>
      </c>
      <c r="G14" s="108" t="s">
        <v>31</v>
      </c>
      <c r="J14" s="176"/>
    </row>
    <row r="15" spans="1:10" x14ac:dyDescent="0.35">
      <c r="A15" s="111" t="s">
        <v>26</v>
      </c>
      <c r="B15" s="229" t="s">
        <v>27</v>
      </c>
      <c r="C15" s="230"/>
      <c r="D15" s="230"/>
      <c r="E15" s="230"/>
      <c r="F15" s="230"/>
      <c r="G15" s="231"/>
    </row>
    <row r="16" spans="1:10" x14ac:dyDescent="0.35">
      <c r="A16" s="76" t="s">
        <v>28</v>
      </c>
      <c r="B16" s="76" t="s">
        <v>150</v>
      </c>
      <c r="C16" s="112">
        <v>1</v>
      </c>
      <c r="D16" s="112" t="s">
        <v>30</v>
      </c>
      <c r="E16" s="113">
        <v>3500000</v>
      </c>
      <c r="F16" s="112">
        <v>2</v>
      </c>
      <c r="G16" s="114">
        <f>C16*E16*F16</f>
        <v>7000000</v>
      </c>
    </row>
    <row r="17" spans="1:7" x14ac:dyDescent="0.35">
      <c r="A17" s="115"/>
      <c r="B17" s="229" t="s">
        <v>32</v>
      </c>
      <c r="C17" s="230"/>
      <c r="D17" s="230"/>
      <c r="E17" s="230"/>
      <c r="F17" s="231"/>
      <c r="G17" s="116">
        <f>G16</f>
        <v>7000000</v>
      </c>
    </row>
    <row r="18" spans="1:7" x14ac:dyDescent="0.35">
      <c r="A18" s="111" t="s">
        <v>33</v>
      </c>
      <c r="B18" s="229" t="s">
        <v>51</v>
      </c>
      <c r="C18" s="230"/>
      <c r="D18" s="230"/>
      <c r="E18" s="230"/>
      <c r="F18" s="230"/>
      <c r="G18" s="231"/>
    </row>
    <row r="19" spans="1:7" x14ac:dyDescent="0.35">
      <c r="A19" s="126"/>
      <c r="B19" s="126" t="s">
        <v>58</v>
      </c>
      <c r="C19" s="120"/>
      <c r="D19" s="120"/>
      <c r="E19" s="121"/>
      <c r="F19" s="120"/>
      <c r="G19" s="126"/>
    </row>
    <row r="20" spans="1:7" x14ac:dyDescent="0.35">
      <c r="A20" s="127" t="s">
        <v>28</v>
      </c>
      <c r="B20" s="127" t="s">
        <v>215</v>
      </c>
      <c r="C20" s="128">
        <v>20</v>
      </c>
      <c r="D20" s="123" t="s">
        <v>49</v>
      </c>
      <c r="E20" s="124">
        <v>25000</v>
      </c>
      <c r="F20" s="123">
        <v>2</v>
      </c>
      <c r="G20" s="125">
        <f>F20*E20*C20</f>
        <v>1000000</v>
      </c>
    </row>
    <row r="21" spans="1:7" x14ac:dyDescent="0.35">
      <c r="A21" s="115"/>
      <c r="B21" s="229" t="s">
        <v>60</v>
      </c>
      <c r="C21" s="230"/>
      <c r="D21" s="230"/>
      <c r="E21" s="230"/>
      <c r="F21" s="231"/>
      <c r="G21" s="129">
        <f>SUM(G19:G20)</f>
        <v>1000000</v>
      </c>
    </row>
    <row r="22" spans="1:7" x14ac:dyDescent="0.35">
      <c r="A22" s="130"/>
      <c r="B22" s="229" t="s">
        <v>61</v>
      </c>
      <c r="C22" s="230"/>
      <c r="D22" s="230"/>
      <c r="E22" s="230"/>
      <c r="F22" s="231"/>
      <c r="G22" s="131">
        <f>G21+G17</f>
        <v>8000000</v>
      </c>
    </row>
    <row r="24" spans="1:7" x14ac:dyDescent="0.35">
      <c r="B24" s="132" t="s">
        <v>62</v>
      </c>
    </row>
    <row r="25" spans="1:7" ht="43.5" x14ac:dyDescent="0.35">
      <c r="A25" s="107" t="s">
        <v>124</v>
      </c>
      <c r="B25" s="108" t="s">
        <v>21</v>
      </c>
      <c r="C25" s="108" t="s">
        <v>22</v>
      </c>
      <c r="D25" s="108" t="s">
        <v>23</v>
      </c>
      <c r="E25" s="109" t="s">
        <v>24</v>
      </c>
      <c r="F25" s="108" t="s">
        <v>25</v>
      </c>
      <c r="G25" s="108" t="s">
        <v>31</v>
      </c>
    </row>
    <row r="26" spans="1:7" x14ac:dyDescent="0.35">
      <c r="A26" s="107" t="s">
        <v>26</v>
      </c>
      <c r="B26" s="132" t="s">
        <v>111</v>
      </c>
      <c r="C26" s="133"/>
      <c r="D26" s="133"/>
      <c r="E26" s="134"/>
      <c r="F26" s="133"/>
      <c r="G26" s="135"/>
    </row>
    <row r="27" spans="1:7" ht="17.399999999999999" customHeight="1" x14ac:dyDescent="0.35">
      <c r="A27" s="136" t="s">
        <v>28</v>
      </c>
      <c r="B27" s="173" t="s">
        <v>112</v>
      </c>
      <c r="C27" s="173">
        <v>1</v>
      </c>
      <c r="D27" s="173" t="s">
        <v>74</v>
      </c>
      <c r="E27" s="174">
        <v>0</v>
      </c>
      <c r="F27" s="173">
        <v>48</v>
      </c>
      <c r="G27" s="175">
        <f>F27*E27</f>
        <v>0</v>
      </c>
    </row>
    <row r="28" spans="1:7" x14ac:dyDescent="0.35">
      <c r="A28" s="107"/>
      <c r="B28" s="229" t="s">
        <v>196</v>
      </c>
      <c r="C28" s="230"/>
      <c r="D28" s="230"/>
      <c r="E28" s="230"/>
      <c r="F28" s="230"/>
      <c r="G28" s="137">
        <f>G27</f>
        <v>0</v>
      </c>
    </row>
    <row r="29" spans="1:7" x14ac:dyDescent="0.35">
      <c r="A29" s="172" t="s">
        <v>33</v>
      </c>
      <c r="B29" s="234" t="s">
        <v>197</v>
      </c>
      <c r="C29" s="235"/>
      <c r="D29" s="235"/>
      <c r="E29" s="235"/>
      <c r="F29" s="235"/>
      <c r="G29" s="236"/>
    </row>
    <row r="30" spans="1:7" x14ac:dyDescent="0.35">
      <c r="A30" s="126" t="s">
        <v>28</v>
      </c>
      <c r="B30" s="126" t="s">
        <v>38</v>
      </c>
      <c r="C30" s="138">
        <v>0</v>
      </c>
      <c r="D30" s="120" t="s">
        <v>39</v>
      </c>
      <c r="E30" s="121">
        <v>8000</v>
      </c>
      <c r="F30" s="120">
        <v>1</v>
      </c>
      <c r="G30" s="122">
        <f t="shared" ref="G30:G33" si="0">C30*E30*F30</f>
        <v>0</v>
      </c>
    </row>
    <row r="31" spans="1:7" x14ac:dyDescent="0.35">
      <c r="A31" s="126" t="s">
        <v>37</v>
      </c>
      <c r="B31" s="126" t="s">
        <v>41</v>
      </c>
      <c r="C31" s="138">
        <v>0</v>
      </c>
      <c r="D31" s="120" t="s">
        <v>48</v>
      </c>
      <c r="E31" s="121">
        <v>260000</v>
      </c>
      <c r="F31" s="120">
        <v>1</v>
      </c>
      <c r="G31" s="122">
        <f t="shared" si="0"/>
        <v>0</v>
      </c>
    </row>
    <row r="32" spans="1:7" x14ac:dyDescent="0.35">
      <c r="A32" s="126" t="s">
        <v>40</v>
      </c>
      <c r="B32" s="126" t="s">
        <v>43</v>
      </c>
      <c r="C32" s="138">
        <v>0</v>
      </c>
      <c r="D32" s="120" t="s">
        <v>49</v>
      </c>
      <c r="E32" s="121">
        <v>20000</v>
      </c>
      <c r="F32" s="120">
        <v>1</v>
      </c>
      <c r="G32" s="122">
        <f t="shared" si="0"/>
        <v>0</v>
      </c>
    </row>
    <row r="33" spans="1:8" x14ac:dyDescent="0.35">
      <c r="A33" s="126" t="s">
        <v>42</v>
      </c>
      <c r="B33" s="126" t="s">
        <v>45</v>
      </c>
      <c r="C33" s="138">
        <v>0</v>
      </c>
      <c r="D33" s="120" t="s">
        <v>48</v>
      </c>
      <c r="E33" s="121">
        <v>20000</v>
      </c>
      <c r="F33" s="120">
        <v>1</v>
      </c>
      <c r="G33" s="122">
        <f t="shared" si="0"/>
        <v>0</v>
      </c>
    </row>
    <row r="34" spans="1:8" x14ac:dyDescent="0.35">
      <c r="A34" s="76"/>
      <c r="B34" s="237" t="s">
        <v>199</v>
      </c>
      <c r="C34" s="238"/>
      <c r="D34" s="238"/>
      <c r="E34" s="238"/>
      <c r="F34" s="238"/>
      <c r="G34" s="139">
        <f>SUM(G30:G33)</f>
        <v>0</v>
      </c>
    </row>
    <row r="35" spans="1:8" x14ac:dyDescent="0.35">
      <c r="A35" s="111" t="s">
        <v>50</v>
      </c>
      <c r="B35" s="229" t="s">
        <v>63</v>
      </c>
      <c r="C35" s="230"/>
      <c r="D35" s="230"/>
      <c r="E35" s="230"/>
      <c r="F35" s="230"/>
      <c r="G35" s="231"/>
    </row>
    <row r="36" spans="1:8" x14ac:dyDescent="0.35">
      <c r="A36" s="140" t="s">
        <v>28</v>
      </c>
      <c r="B36" s="140" t="s">
        <v>216</v>
      </c>
      <c r="C36" s="141">
        <v>4</v>
      </c>
      <c r="D36" s="141" t="s">
        <v>65</v>
      </c>
      <c r="E36" s="142">
        <v>180000</v>
      </c>
      <c r="F36" s="141">
        <v>2</v>
      </c>
      <c r="G36" s="143">
        <f>F36*E36*C36</f>
        <v>1440000</v>
      </c>
      <c r="H36" s="144"/>
    </row>
    <row r="37" spans="1:8" x14ac:dyDescent="0.35">
      <c r="A37" s="126" t="s">
        <v>37</v>
      </c>
      <c r="B37" s="126" t="s">
        <v>66</v>
      </c>
      <c r="C37" s="120">
        <v>4</v>
      </c>
      <c r="D37" s="120" t="s">
        <v>65</v>
      </c>
      <c r="E37" s="121">
        <v>180000</v>
      </c>
      <c r="F37" s="120">
        <v>2</v>
      </c>
      <c r="G37" s="122">
        <f t="shared" ref="G37:G46" si="1">F37*E37*C37</f>
        <v>1440000</v>
      </c>
    </row>
    <row r="38" spans="1:8" x14ac:dyDescent="0.35">
      <c r="A38" s="126" t="s">
        <v>40</v>
      </c>
      <c r="B38" s="126" t="s">
        <v>67</v>
      </c>
      <c r="C38" s="120">
        <v>4</v>
      </c>
      <c r="D38" s="120" t="s">
        <v>65</v>
      </c>
      <c r="E38" s="121">
        <v>500000</v>
      </c>
      <c r="F38" s="120">
        <v>2</v>
      </c>
      <c r="G38" s="122">
        <f t="shared" si="1"/>
        <v>4000000</v>
      </c>
    </row>
    <row r="39" spans="1:8" x14ac:dyDescent="0.35">
      <c r="A39" s="140" t="s">
        <v>42</v>
      </c>
      <c r="B39" s="126" t="s">
        <v>78</v>
      </c>
      <c r="C39" s="120">
        <v>4</v>
      </c>
      <c r="D39" s="120" t="s">
        <v>65</v>
      </c>
      <c r="E39" s="121">
        <v>180000</v>
      </c>
      <c r="F39" s="120">
        <v>2</v>
      </c>
      <c r="G39" s="122">
        <f t="shared" si="1"/>
        <v>1440000</v>
      </c>
    </row>
    <row r="40" spans="1:8" x14ac:dyDescent="0.35">
      <c r="A40" s="126" t="s">
        <v>44</v>
      </c>
      <c r="B40" s="126" t="s">
        <v>218</v>
      </c>
      <c r="C40" s="138">
        <v>10</v>
      </c>
      <c r="D40" s="120" t="s">
        <v>74</v>
      </c>
      <c r="E40" s="121">
        <v>100000</v>
      </c>
      <c r="F40" s="120">
        <v>2</v>
      </c>
      <c r="G40" s="122">
        <f t="shared" si="1"/>
        <v>2000000</v>
      </c>
    </row>
    <row r="41" spans="1:8" x14ac:dyDescent="0.35">
      <c r="A41" s="126" t="s">
        <v>46</v>
      </c>
      <c r="B41" s="126" t="s">
        <v>70</v>
      </c>
      <c r="C41" s="120">
        <v>50</v>
      </c>
      <c r="D41" s="120" t="s">
        <v>65</v>
      </c>
      <c r="E41" s="121">
        <v>50000</v>
      </c>
      <c r="F41" s="120">
        <v>1</v>
      </c>
      <c r="G41" s="122">
        <f t="shared" si="1"/>
        <v>2500000</v>
      </c>
    </row>
    <row r="42" spans="1:8" x14ac:dyDescent="0.35">
      <c r="A42" s="140" t="s">
        <v>75</v>
      </c>
      <c r="B42" s="126" t="s">
        <v>217</v>
      </c>
      <c r="C42" s="120">
        <v>1</v>
      </c>
      <c r="D42" s="120" t="s">
        <v>74</v>
      </c>
      <c r="E42" s="121">
        <v>500000</v>
      </c>
      <c r="F42" s="120">
        <v>2</v>
      </c>
      <c r="G42" s="122">
        <f t="shared" si="1"/>
        <v>1000000</v>
      </c>
    </row>
    <row r="43" spans="1:8" x14ac:dyDescent="0.35">
      <c r="A43" s="126" t="s">
        <v>76</v>
      </c>
      <c r="B43" s="126" t="s">
        <v>71</v>
      </c>
      <c r="C43" s="120">
        <v>1</v>
      </c>
      <c r="D43" s="120" t="s">
        <v>74</v>
      </c>
      <c r="E43" s="121">
        <v>500000</v>
      </c>
      <c r="F43" s="120">
        <v>2</v>
      </c>
      <c r="G43" s="122">
        <f t="shared" si="1"/>
        <v>1000000</v>
      </c>
    </row>
    <row r="44" spans="1:8" x14ac:dyDescent="0.35">
      <c r="A44" s="126" t="s">
        <v>77</v>
      </c>
      <c r="B44" s="145" t="s">
        <v>219</v>
      </c>
      <c r="C44" s="146">
        <v>1</v>
      </c>
      <c r="D44" s="146" t="s">
        <v>74</v>
      </c>
      <c r="E44" s="147">
        <v>500000</v>
      </c>
      <c r="F44" s="146">
        <v>2</v>
      </c>
      <c r="G44" s="148">
        <f t="shared" si="1"/>
        <v>1000000</v>
      </c>
    </row>
    <row r="45" spans="1:8" x14ac:dyDescent="0.35">
      <c r="A45" s="140" t="s">
        <v>220</v>
      </c>
      <c r="B45" s="130" t="s">
        <v>221</v>
      </c>
      <c r="C45" s="178">
        <v>1</v>
      </c>
      <c r="D45" s="178" t="s">
        <v>74</v>
      </c>
      <c r="E45" s="179">
        <v>500000</v>
      </c>
      <c r="F45" s="178">
        <v>2</v>
      </c>
      <c r="G45" s="180">
        <f t="shared" si="1"/>
        <v>1000000</v>
      </c>
    </row>
    <row r="46" spans="1:8" x14ac:dyDescent="0.35">
      <c r="A46" s="181" t="s">
        <v>222</v>
      </c>
      <c r="B46" s="130" t="s">
        <v>223</v>
      </c>
      <c r="C46" s="178">
        <v>1</v>
      </c>
      <c r="D46" s="178" t="s">
        <v>74</v>
      </c>
      <c r="E46" s="179">
        <v>500000</v>
      </c>
      <c r="F46" s="178">
        <v>2</v>
      </c>
      <c r="G46" s="180">
        <f t="shared" si="1"/>
        <v>1000000</v>
      </c>
    </row>
    <row r="47" spans="1:8" x14ac:dyDescent="0.35">
      <c r="A47" s="115"/>
      <c r="B47" s="111" t="s">
        <v>60</v>
      </c>
      <c r="C47" s="111"/>
      <c r="D47" s="111"/>
      <c r="E47" s="116"/>
      <c r="F47" s="149"/>
      <c r="G47" s="129">
        <f>SUM(G36:G46)</f>
        <v>17820000</v>
      </c>
    </row>
    <row r="48" spans="1:8" ht="22.25" customHeight="1" x14ac:dyDescent="0.35">
      <c r="A48" s="115"/>
      <c r="B48" s="211" t="s">
        <v>84</v>
      </c>
      <c r="C48" s="211"/>
      <c r="D48" s="115"/>
      <c r="E48" s="150"/>
      <c r="F48" s="115"/>
      <c r="G48" s="129">
        <f>G47+G34+G28</f>
        <v>17820000</v>
      </c>
    </row>
    <row r="49" spans="1:10" ht="13.75" customHeight="1" x14ac:dyDescent="0.35"/>
    <row r="50" spans="1:10" ht="19.75" customHeight="1" x14ac:dyDescent="0.35">
      <c r="B50" s="132" t="s">
        <v>79</v>
      </c>
    </row>
    <row r="51" spans="1:10" ht="43.5" x14ac:dyDescent="0.35">
      <c r="A51" s="108" t="s">
        <v>20</v>
      </c>
      <c r="B51" s="108" t="s">
        <v>21</v>
      </c>
      <c r="C51" s="108" t="s">
        <v>22</v>
      </c>
      <c r="D51" s="108" t="s">
        <v>23</v>
      </c>
      <c r="E51" s="109" t="s">
        <v>24</v>
      </c>
      <c r="F51" s="108" t="s">
        <v>25</v>
      </c>
      <c r="G51" s="108" t="s">
        <v>31</v>
      </c>
    </row>
    <row r="52" spans="1:10" x14ac:dyDescent="0.35">
      <c r="A52" s="140" t="s">
        <v>28</v>
      </c>
      <c r="B52" s="140" t="s">
        <v>224</v>
      </c>
      <c r="C52" s="141">
        <v>1</v>
      </c>
      <c r="D52" s="141" t="s">
        <v>30</v>
      </c>
      <c r="E52" s="142">
        <v>1200000</v>
      </c>
      <c r="F52" s="141">
        <v>1</v>
      </c>
      <c r="G52" s="143">
        <f>F52*E52*C52</f>
        <v>1200000</v>
      </c>
      <c r="J52" s="103">
        <v>2600</v>
      </c>
    </row>
    <row r="53" spans="1:10" x14ac:dyDescent="0.35">
      <c r="A53" s="117" t="s">
        <v>37</v>
      </c>
      <c r="B53" s="117" t="s">
        <v>225</v>
      </c>
      <c r="C53" s="118">
        <v>1</v>
      </c>
      <c r="D53" s="118" t="s">
        <v>74</v>
      </c>
      <c r="E53" s="119">
        <v>1200000</v>
      </c>
      <c r="F53" s="141">
        <v>2</v>
      </c>
      <c r="G53" s="143">
        <f t="shared" ref="G53:G57" si="2">F53*E53*C53</f>
        <v>2400000</v>
      </c>
    </row>
    <row r="54" spans="1:10" x14ac:dyDescent="0.35">
      <c r="A54" s="117" t="s">
        <v>40</v>
      </c>
      <c r="B54" s="117" t="s">
        <v>226</v>
      </c>
      <c r="C54" s="118">
        <v>1</v>
      </c>
      <c r="D54" s="118" t="s">
        <v>30</v>
      </c>
      <c r="E54" s="119">
        <v>3750000</v>
      </c>
      <c r="F54" s="141">
        <v>2</v>
      </c>
      <c r="G54" s="143">
        <f t="shared" si="2"/>
        <v>7500000</v>
      </c>
      <c r="I54" s="154">
        <f>E55*8</f>
        <v>9600000</v>
      </c>
    </row>
    <row r="55" spans="1:10" x14ac:dyDescent="0.35">
      <c r="A55" s="126" t="s">
        <v>42</v>
      </c>
      <c r="B55" s="126" t="s">
        <v>81</v>
      </c>
      <c r="C55" s="120">
        <v>1</v>
      </c>
      <c r="D55" s="120" t="s">
        <v>30</v>
      </c>
      <c r="E55" s="121">
        <v>1200000</v>
      </c>
      <c r="F55" s="141">
        <v>2</v>
      </c>
      <c r="G55" s="143">
        <f t="shared" si="2"/>
        <v>2400000</v>
      </c>
      <c r="J55" s="103">
        <f>J52*20/100</f>
        <v>520</v>
      </c>
    </row>
    <row r="56" spans="1:10" x14ac:dyDescent="0.35">
      <c r="A56" s="145" t="s">
        <v>44</v>
      </c>
      <c r="B56" s="145" t="s">
        <v>82</v>
      </c>
      <c r="C56" s="146">
        <v>1</v>
      </c>
      <c r="D56" s="146" t="s">
        <v>74</v>
      </c>
      <c r="E56" s="147">
        <v>1000000</v>
      </c>
      <c r="F56" s="141">
        <v>2</v>
      </c>
      <c r="G56" s="143">
        <f t="shared" si="2"/>
        <v>2000000</v>
      </c>
    </row>
    <row r="57" spans="1:10" x14ac:dyDescent="0.35">
      <c r="A57" s="130" t="s">
        <v>46</v>
      </c>
      <c r="B57" s="130" t="s">
        <v>227</v>
      </c>
      <c r="C57" s="178">
        <v>1</v>
      </c>
      <c r="D57" s="178" t="s">
        <v>30</v>
      </c>
      <c r="E57" s="179">
        <v>1200000</v>
      </c>
      <c r="F57" s="182">
        <v>2</v>
      </c>
      <c r="G57" s="180">
        <f t="shared" si="2"/>
        <v>2400000</v>
      </c>
      <c r="I57" s="103">
        <f>150000*25</f>
        <v>3750000</v>
      </c>
    </row>
    <row r="58" spans="1:10" x14ac:dyDescent="0.35">
      <c r="A58" s="115"/>
      <c r="B58" s="111" t="s">
        <v>211</v>
      </c>
      <c r="C58" s="111"/>
      <c r="D58" s="111"/>
      <c r="E58" s="116"/>
      <c r="F58" s="116"/>
      <c r="G58" s="129">
        <f>SUM(G52:G57)</f>
        <v>17900000</v>
      </c>
    </row>
    <row r="59" spans="1:10" ht="21" customHeight="1" x14ac:dyDescent="0.35">
      <c r="A59" s="115"/>
      <c r="B59" s="212" t="s">
        <v>85</v>
      </c>
      <c r="C59" s="212"/>
      <c r="D59" s="212"/>
      <c r="E59" s="150"/>
      <c r="F59" s="115"/>
      <c r="G59" s="129">
        <f>G58+G48+G22</f>
        <v>43720000</v>
      </c>
    </row>
    <row r="60" spans="1:10" ht="9.65" customHeight="1" x14ac:dyDescent="0.35"/>
    <row r="61" spans="1:10" x14ac:dyDescent="0.35">
      <c r="B61" s="102" t="s">
        <v>115</v>
      </c>
      <c r="H61" s="103"/>
    </row>
    <row r="62" spans="1:10" x14ac:dyDescent="0.35">
      <c r="B62" s="102" t="s">
        <v>116</v>
      </c>
      <c r="C62" s="102" t="s">
        <v>213</v>
      </c>
      <c r="H62" s="103"/>
      <c r="J62" s="103">
        <f>8000*12</f>
        <v>96000</v>
      </c>
    </row>
    <row r="63" spans="1:10" x14ac:dyDescent="0.35">
      <c r="B63" s="102" t="s">
        <v>118</v>
      </c>
      <c r="C63" s="102" t="s">
        <v>214</v>
      </c>
      <c r="H63" s="103"/>
    </row>
    <row r="64" spans="1:10" ht="29" x14ac:dyDescent="0.35">
      <c r="A64" s="107" t="s">
        <v>20</v>
      </c>
      <c r="B64" s="151" t="s">
        <v>21</v>
      </c>
      <c r="C64" s="108" t="s">
        <v>22</v>
      </c>
      <c r="D64" s="108" t="s">
        <v>23</v>
      </c>
      <c r="E64" s="109" t="s">
        <v>24</v>
      </c>
      <c r="F64" s="108" t="s">
        <v>120</v>
      </c>
      <c r="G64" s="108" t="s">
        <v>31</v>
      </c>
      <c r="H64" s="103"/>
    </row>
    <row r="65" spans="1:13" x14ac:dyDescent="0.35">
      <c r="A65" s="140" t="s">
        <v>28</v>
      </c>
      <c r="B65" s="140" t="s">
        <v>184</v>
      </c>
      <c r="C65" s="152">
        <v>2000</v>
      </c>
      <c r="D65" s="141" t="s">
        <v>57</v>
      </c>
      <c r="E65" s="142">
        <v>4000</v>
      </c>
      <c r="F65" s="153">
        <v>48</v>
      </c>
      <c r="G65" s="143">
        <f>F65*E65*C65</f>
        <v>384000000</v>
      </c>
      <c r="H65" s="103"/>
      <c r="I65" s="102">
        <f>12*4</f>
        <v>48</v>
      </c>
    </row>
    <row r="66" spans="1:13" x14ac:dyDescent="0.35">
      <c r="A66" s="115"/>
      <c r="B66" s="213" t="s">
        <v>122</v>
      </c>
      <c r="C66" s="214"/>
      <c r="D66" s="214"/>
      <c r="E66" s="214"/>
      <c r="F66" s="215"/>
      <c r="G66" s="129">
        <f>SUM(G65:G65)</f>
        <v>384000000</v>
      </c>
      <c r="H66" s="103"/>
    </row>
    <row r="67" spans="1:13" ht="9.65" customHeight="1" x14ac:dyDescent="0.35">
      <c r="H67" s="103"/>
    </row>
    <row r="68" spans="1:13" x14ac:dyDescent="0.35">
      <c r="B68" s="102" t="s">
        <v>123</v>
      </c>
      <c r="G68" s="154"/>
      <c r="H68" s="103"/>
    </row>
    <row r="69" spans="1:13" x14ac:dyDescent="0.35">
      <c r="A69" s="225" t="s">
        <v>124</v>
      </c>
      <c r="B69" s="225" t="s">
        <v>125</v>
      </c>
      <c r="C69" s="225" t="s">
        <v>126</v>
      </c>
      <c r="D69" s="225"/>
      <c r="E69" s="225"/>
      <c r="F69" s="225"/>
      <c r="G69" s="225"/>
      <c r="H69" s="103"/>
    </row>
    <row r="70" spans="1:13" x14ac:dyDescent="0.35">
      <c r="A70" s="225"/>
      <c r="B70" s="225"/>
      <c r="C70" s="155">
        <v>1</v>
      </c>
      <c r="D70" s="225" t="s">
        <v>162</v>
      </c>
      <c r="E70" s="225"/>
      <c r="F70" s="156" t="s">
        <v>163</v>
      </c>
      <c r="G70" s="156" t="s">
        <v>185</v>
      </c>
      <c r="H70" s="103"/>
    </row>
    <row r="71" spans="1:13" x14ac:dyDescent="0.35">
      <c r="A71" s="115" t="s">
        <v>26</v>
      </c>
      <c r="B71" s="221" t="s">
        <v>127</v>
      </c>
      <c r="C71" s="221"/>
      <c r="D71" s="221"/>
      <c r="E71" s="221"/>
      <c r="F71" s="221"/>
      <c r="G71" s="221"/>
      <c r="H71" s="103"/>
    </row>
    <row r="72" spans="1:13" x14ac:dyDescent="0.35">
      <c r="A72" s="140" t="s">
        <v>28</v>
      </c>
      <c r="B72" s="140" t="s">
        <v>128</v>
      </c>
      <c r="C72" s="142">
        <f>G59</f>
        <v>43720000</v>
      </c>
      <c r="D72" s="216">
        <v>120000000</v>
      </c>
      <c r="E72" s="216"/>
      <c r="F72" s="157">
        <v>120000000</v>
      </c>
      <c r="G72" s="157">
        <v>120000000</v>
      </c>
      <c r="H72" s="103"/>
    </row>
    <row r="73" spans="1:13" ht="29" x14ac:dyDescent="0.35">
      <c r="A73" s="145" t="s">
        <v>37</v>
      </c>
      <c r="B73" s="158" t="s">
        <v>129</v>
      </c>
      <c r="C73" s="147"/>
      <c r="D73" s="217">
        <v>-207520000</v>
      </c>
      <c r="E73" s="218"/>
      <c r="F73" s="159">
        <f>G66-D72</f>
        <v>264000000</v>
      </c>
      <c r="G73" s="159">
        <v>230400000</v>
      </c>
      <c r="H73" s="103"/>
      <c r="J73" s="228"/>
      <c r="K73" s="228"/>
      <c r="L73" s="177"/>
      <c r="M73" s="177"/>
    </row>
    <row r="74" spans="1:13" x14ac:dyDescent="0.35">
      <c r="A74" s="115"/>
      <c r="B74" s="111" t="s">
        <v>130</v>
      </c>
      <c r="C74" s="129">
        <f>C72+C73</f>
        <v>43720000</v>
      </c>
      <c r="D74" s="219">
        <f>D72+D73</f>
        <v>-87520000</v>
      </c>
      <c r="E74" s="220"/>
      <c r="F74" s="129">
        <f>F73+F72</f>
        <v>384000000</v>
      </c>
      <c r="G74" s="129">
        <f>G72+G73</f>
        <v>350400000</v>
      </c>
      <c r="H74" s="103"/>
    </row>
    <row r="75" spans="1:13" x14ac:dyDescent="0.35">
      <c r="A75" s="115" t="s">
        <v>33</v>
      </c>
      <c r="B75" s="221" t="s">
        <v>131</v>
      </c>
      <c r="C75" s="221"/>
      <c r="D75" s="221"/>
      <c r="E75" s="221"/>
      <c r="F75" s="221"/>
      <c r="G75" s="221"/>
      <c r="H75" s="103"/>
    </row>
    <row r="76" spans="1:13" x14ac:dyDescent="0.35">
      <c r="A76" s="140" t="s">
        <v>28</v>
      </c>
      <c r="B76" s="140" t="s">
        <v>132</v>
      </c>
      <c r="C76" s="142">
        <f>G22</f>
        <v>8000000</v>
      </c>
      <c r="D76" s="216">
        <v>20000000</v>
      </c>
      <c r="E76" s="216"/>
      <c r="F76" s="157">
        <v>20000000</v>
      </c>
      <c r="G76" s="157">
        <f>F76</f>
        <v>20000000</v>
      </c>
      <c r="H76" s="103"/>
    </row>
    <row r="77" spans="1:13" x14ac:dyDescent="0.35">
      <c r="A77" s="126" t="s">
        <v>37</v>
      </c>
      <c r="B77" s="126" t="s">
        <v>133</v>
      </c>
      <c r="C77" s="121">
        <f>G48</f>
        <v>17820000</v>
      </c>
      <c r="D77" s="222">
        <v>110000000</v>
      </c>
      <c r="E77" s="222"/>
      <c r="F77" s="160">
        <v>110000000</v>
      </c>
      <c r="G77" s="160">
        <f>F77</f>
        <v>110000000</v>
      </c>
      <c r="H77" s="103"/>
    </row>
    <row r="78" spans="1:13" x14ac:dyDescent="0.35">
      <c r="A78" s="126" t="s">
        <v>40</v>
      </c>
      <c r="B78" s="126" t="s">
        <v>134</v>
      </c>
      <c r="C78" s="121">
        <v>30000000</v>
      </c>
      <c r="D78" s="222">
        <f>G56</f>
        <v>2000000</v>
      </c>
      <c r="E78" s="222"/>
      <c r="F78" s="160">
        <f>G56</f>
        <v>2000000</v>
      </c>
      <c r="G78" s="160">
        <f>F78</f>
        <v>2000000</v>
      </c>
      <c r="H78" s="103"/>
    </row>
    <row r="79" spans="1:13" x14ac:dyDescent="0.35">
      <c r="A79" s="145" t="s">
        <v>42</v>
      </c>
      <c r="B79" s="145" t="s">
        <v>135</v>
      </c>
      <c r="C79" s="147"/>
      <c r="D79" s="223"/>
      <c r="E79" s="223"/>
      <c r="F79" s="159"/>
      <c r="G79" s="159"/>
      <c r="H79" s="103"/>
    </row>
    <row r="80" spans="1:13" x14ac:dyDescent="0.35">
      <c r="A80" s="115"/>
      <c r="B80" s="111" t="s">
        <v>136</v>
      </c>
      <c r="C80" s="129">
        <f>C76+C77+C78</f>
        <v>55820000</v>
      </c>
      <c r="D80" s="219">
        <f t="shared" ref="D80:F80" si="3">D76+D77+D78</f>
        <v>132000000</v>
      </c>
      <c r="E80" s="219"/>
      <c r="F80" s="129">
        <f t="shared" si="3"/>
        <v>132000000</v>
      </c>
      <c r="G80" s="129">
        <f>F80</f>
        <v>132000000</v>
      </c>
      <c r="H80" s="103"/>
    </row>
    <row r="81" spans="1:8" x14ac:dyDescent="0.35">
      <c r="A81" s="115"/>
      <c r="B81" s="111" t="s">
        <v>164</v>
      </c>
      <c r="C81" s="129">
        <f>C74-C80</f>
        <v>-12100000</v>
      </c>
      <c r="D81" s="219">
        <f>D74-D80</f>
        <v>-219520000</v>
      </c>
      <c r="E81" s="220"/>
      <c r="F81" s="129">
        <f>F74-F80</f>
        <v>252000000</v>
      </c>
      <c r="G81" s="129">
        <f>G74-G80</f>
        <v>218400000</v>
      </c>
      <c r="H81" s="103"/>
    </row>
    <row r="82" spans="1:8" ht="9" customHeight="1" x14ac:dyDescent="0.35">
      <c r="H82" s="103"/>
    </row>
    <row r="83" spans="1:8" x14ac:dyDescent="0.35">
      <c r="B83" s="102" t="s">
        <v>138</v>
      </c>
      <c r="H83" s="103"/>
    </row>
    <row r="84" spans="1:8" x14ac:dyDescent="0.35">
      <c r="A84" s="225" t="s">
        <v>124</v>
      </c>
      <c r="B84" s="225" t="s">
        <v>21</v>
      </c>
      <c r="C84" s="225" t="s">
        <v>126</v>
      </c>
      <c r="D84" s="225"/>
      <c r="E84" s="225"/>
      <c r="F84" s="225"/>
      <c r="G84" s="225"/>
      <c r="H84" s="103"/>
    </row>
    <row r="85" spans="1:8" x14ac:dyDescent="0.35">
      <c r="A85" s="225"/>
      <c r="B85" s="225"/>
      <c r="C85" s="155">
        <v>1</v>
      </c>
      <c r="D85" s="225" t="s">
        <v>162</v>
      </c>
      <c r="E85" s="225"/>
      <c r="F85" s="156" t="s">
        <v>163</v>
      </c>
      <c r="G85" s="156" t="s">
        <v>185</v>
      </c>
      <c r="H85" s="103"/>
    </row>
    <row r="86" spans="1:8" x14ac:dyDescent="0.35">
      <c r="A86" s="115" t="s">
        <v>26</v>
      </c>
      <c r="B86" s="115" t="s">
        <v>139</v>
      </c>
      <c r="C86" s="161">
        <v>128000000</v>
      </c>
      <c r="D86" s="226">
        <f>G66</f>
        <v>384000000</v>
      </c>
      <c r="E86" s="227"/>
      <c r="F86" s="162">
        <f>D86</f>
        <v>384000000</v>
      </c>
      <c r="G86" s="163">
        <f>G73</f>
        <v>230400000</v>
      </c>
      <c r="H86" s="103"/>
    </row>
    <row r="87" spans="1:8" x14ac:dyDescent="0.35">
      <c r="A87" s="115" t="s">
        <v>33</v>
      </c>
      <c r="B87" s="115" t="s">
        <v>140</v>
      </c>
      <c r="C87" s="150">
        <f>C80</f>
        <v>55820000</v>
      </c>
      <c r="D87" s="224">
        <f>D80</f>
        <v>132000000</v>
      </c>
      <c r="E87" s="224"/>
      <c r="F87" s="161">
        <f>F80</f>
        <v>132000000</v>
      </c>
      <c r="G87" s="161">
        <f>G80</f>
        <v>132000000</v>
      </c>
      <c r="H87" s="103"/>
    </row>
    <row r="88" spans="1:8" x14ac:dyDescent="0.35">
      <c r="A88" s="115" t="s">
        <v>50</v>
      </c>
      <c r="B88" s="164" t="s">
        <v>141</v>
      </c>
      <c r="C88" s="150">
        <f>C86-C87</f>
        <v>72180000</v>
      </c>
      <c r="D88" s="226">
        <f>D86-D87</f>
        <v>252000000</v>
      </c>
      <c r="E88" s="227"/>
      <c r="F88" s="162">
        <f>F86-F87</f>
        <v>252000000</v>
      </c>
      <c r="G88" s="163">
        <f>G86-G87</f>
        <v>98400000</v>
      </c>
      <c r="H88" s="103"/>
    </row>
    <row r="89" spans="1:8" x14ac:dyDescent="0.35">
      <c r="A89" s="115" t="s">
        <v>142</v>
      </c>
      <c r="B89" s="115" t="s">
        <v>143</v>
      </c>
      <c r="C89" s="129"/>
      <c r="D89" s="219"/>
      <c r="E89" s="220"/>
      <c r="F89" s="129"/>
      <c r="G89" s="111"/>
      <c r="H89" s="103"/>
    </row>
    <row r="90" spans="1:8" x14ac:dyDescent="0.35">
      <c r="A90" s="115" t="s">
        <v>144</v>
      </c>
      <c r="B90" s="115" t="s">
        <v>145</v>
      </c>
      <c r="C90" s="165">
        <f>C88</f>
        <v>72180000</v>
      </c>
      <c r="D90" s="232">
        <f>D88</f>
        <v>252000000</v>
      </c>
      <c r="E90" s="233"/>
      <c r="F90" s="166">
        <f>F88</f>
        <v>252000000</v>
      </c>
      <c r="G90" s="167">
        <f>G88</f>
        <v>98400000</v>
      </c>
      <c r="H90" s="103"/>
    </row>
    <row r="91" spans="1:8" x14ac:dyDescent="0.35">
      <c r="A91" s="115" t="s">
        <v>146</v>
      </c>
      <c r="B91" s="115" t="s">
        <v>135</v>
      </c>
      <c r="C91" s="150"/>
      <c r="D91" s="224"/>
      <c r="E91" s="224"/>
      <c r="F91" s="161"/>
      <c r="G91" s="161"/>
      <c r="H91" s="103"/>
    </row>
    <row r="92" spans="1:8" x14ac:dyDescent="0.35">
      <c r="A92" s="115" t="s">
        <v>147</v>
      </c>
      <c r="B92" s="115" t="s">
        <v>148</v>
      </c>
      <c r="C92" s="150">
        <f>C90</f>
        <v>72180000</v>
      </c>
      <c r="D92" s="224">
        <f>D90</f>
        <v>252000000</v>
      </c>
      <c r="E92" s="224"/>
      <c r="F92" s="161">
        <f>F90</f>
        <v>252000000</v>
      </c>
      <c r="G92" s="161">
        <f>G90</f>
        <v>98400000</v>
      </c>
      <c r="H92" s="103"/>
    </row>
    <row r="93" spans="1:8" x14ac:dyDescent="0.35">
      <c r="H93" s="103"/>
    </row>
    <row r="94" spans="1:8" x14ac:dyDescent="0.35">
      <c r="G94" s="154"/>
      <c r="H94" s="103"/>
    </row>
    <row r="95" spans="1:8" x14ac:dyDescent="0.35">
      <c r="F95" s="154"/>
      <c r="G95" s="154"/>
    </row>
    <row r="96" spans="1:8" x14ac:dyDescent="0.35">
      <c r="A96" s="168"/>
      <c r="B96" s="169"/>
      <c r="C96" s="210" t="s">
        <v>186</v>
      </c>
      <c r="D96" s="210"/>
      <c r="E96" s="210"/>
      <c r="F96" s="169"/>
      <c r="G96" s="170"/>
    </row>
    <row r="97" spans="1:7" x14ac:dyDescent="0.35">
      <c r="A97" s="168"/>
      <c r="B97" s="153" t="s">
        <v>187</v>
      </c>
      <c r="C97" s="153"/>
      <c r="D97" s="153"/>
      <c r="E97" s="153"/>
      <c r="F97" s="153" t="s">
        <v>188</v>
      </c>
      <c r="G97" s="168"/>
    </row>
    <row r="98" spans="1:7" x14ac:dyDescent="0.35">
      <c r="A98" s="168"/>
      <c r="B98" s="153"/>
      <c r="C98" s="153"/>
      <c r="D98" s="153"/>
      <c r="E98" s="153"/>
      <c r="F98" s="153"/>
      <c r="G98" s="168"/>
    </row>
    <row r="99" spans="1:7" x14ac:dyDescent="0.35">
      <c r="A99" s="168"/>
      <c r="B99" s="153"/>
      <c r="C99" s="153"/>
      <c r="D99" s="153"/>
      <c r="E99" s="153"/>
      <c r="F99" s="153"/>
      <c r="G99" s="168"/>
    </row>
    <row r="100" spans="1:7" x14ac:dyDescent="0.35">
      <c r="A100" s="168"/>
      <c r="B100" s="153"/>
      <c r="C100" s="153"/>
      <c r="D100" s="153"/>
      <c r="E100" s="153"/>
      <c r="F100" s="153"/>
      <c r="G100" s="168"/>
    </row>
    <row r="101" spans="1:7" x14ac:dyDescent="0.35">
      <c r="A101" s="168"/>
      <c r="B101" s="171" t="s">
        <v>200</v>
      </c>
      <c r="C101" s="171"/>
      <c r="D101" s="171"/>
      <c r="E101" s="171"/>
      <c r="F101" s="171" t="s">
        <v>192</v>
      </c>
      <c r="G101" s="168"/>
    </row>
    <row r="102" spans="1:7" x14ac:dyDescent="0.35">
      <c r="A102" s="168"/>
      <c r="B102" s="169"/>
      <c r="C102" s="168"/>
      <c r="D102" s="168"/>
      <c r="E102" s="169"/>
      <c r="F102" s="169"/>
      <c r="G102" s="168"/>
    </row>
    <row r="103" spans="1:7" x14ac:dyDescent="0.35">
      <c r="A103" s="168"/>
      <c r="B103" s="168"/>
      <c r="C103" s="210" t="s">
        <v>189</v>
      </c>
      <c r="D103" s="210"/>
      <c r="E103" s="210"/>
      <c r="F103" s="168"/>
      <c r="G103" s="168"/>
    </row>
    <row r="104" spans="1:7" x14ac:dyDescent="0.35">
      <c r="A104" s="168"/>
      <c r="B104" s="168"/>
      <c r="C104" s="168"/>
      <c r="D104" s="168"/>
      <c r="E104" s="168"/>
      <c r="F104" s="168"/>
      <c r="G104" s="168"/>
    </row>
    <row r="105" spans="1:7" x14ac:dyDescent="0.35">
      <c r="A105" s="168"/>
      <c r="B105" s="153" t="s">
        <v>190</v>
      </c>
      <c r="C105" s="153"/>
      <c r="D105" s="153"/>
      <c r="E105" s="153"/>
      <c r="F105" s="153"/>
      <c r="G105" s="168"/>
    </row>
    <row r="106" spans="1:7" x14ac:dyDescent="0.35">
      <c r="A106" s="168"/>
      <c r="B106" s="153" t="s">
        <v>193</v>
      </c>
      <c r="C106" s="153"/>
      <c r="D106" s="153"/>
      <c r="E106" s="153"/>
      <c r="F106" s="153" t="s">
        <v>191</v>
      </c>
      <c r="G106" s="168"/>
    </row>
    <row r="107" spans="1:7" x14ac:dyDescent="0.35">
      <c r="A107" s="168"/>
      <c r="B107" s="168"/>
      <c r="C107" s="168"/>
      <c r="D107" s="168"/>
      <c r="E107" s="168"/>
      <c r="F107" s="168"/>
      <c r="G107" s="168"/>
    </row>
    <row r="108" spans="1:7" x14ac:dyDescent="0.35">
      <c r="A108" s="168"/>
      <c r="B108" s="168"/>
      <c r="C108" s="168"/>
      <c r="D108" s="168"/>
      <c r="E108" s="168"/>
      <c r="F108" s="168"/>
      <c r="G108" s="168"/>
    </row>
    <row r="109" spans="1:7" x14ac:dyDescent="0.35">
      <c r="A109" s="168"/>
      <c r="B109" s="168"/>
      <c r="C109" s="168"/>
      <c r="D109" s="168"/>
      <c r="E109" s="168"/>
      <c r="F109" s="168"/>
      <c r="G109" s="168"/>
    </row>
    <row r="110" spans="1:7" x14ac:dyDescent="0.35">
      <c r="A110" s="168"/>
      <c r="B110" s="168"/>
      <c r="C110" s="168"/>
      <c r="D110" s="168"/>
      <c r="E110" s="168"/>
      <c r="F110" s="168"/>
      <c r="G110" s="168"/>
    </row>
    <row r="111" spans="1:7" x14ac:dyDescent="0.35">
      <c r="A111" s="168"/>
      <c r="B111" s="171" t="s">
        <v>194</v>
      </c>
      <c r="C111" s="171"/>
      <c r="D111" s="171"/>
      <c r="E111" s="171"/>
      <c r="F111" s="171" t="s">
        <v>195</v>
      </c>
      <c r="G111" s="168"/>
    </row>
  </sheetData>
  <mergeCells count="41">
    <mergeCell ref="D92:E92"/>
    <mergeCell ref="C96:E96"/>
    <mergeCell ref="C103:E103"/>
    <mergeCell ref="D86:E86"/>
    <mergeCell ref="D87:E87"/>
    <mergeCell ref="D88:E88"/>
    <mergeCell ref="D89:E89"/>
    <mergeCell ref="D90:E90"/>
    <mergeCell ref="D91:E91"/>
    <mergeCell ref="D79:E79"/>
    <mergeCell ref="D80:E80"/>
    <mergeCell ref="D81:E81"/>
    <mergeCell ref="A84:A85"/>
    <mergeCell ref="B84:B85"/>
    <mergeCell ref="C84:G84"/>
    <mergeCell ref="D85:E85"/>
    <mergeCell ref="J73:K73"/>
    <mergeCell ref="D74:E74"/>
    <mergeCell ref="B75:G75"/>
    <mergeCell ref="D76:E76"/>
    <mergeCell ref="D78:E78"/>
    <mergeCell ref="D77:E77"/>
    <mergeCell ref="A69:A70"/>
    <mergeCell ref="B69:B70"/>
    <mergeCell ref="C69:G69"/>
    <mergeCell ref="D70:E70"/>
    <mergeCell ref="B71:G71"/>
    <mergeCell ref="D72:E72"/>
    <mergeCell ref="D73:E73"/>
    <mergeCell ref="B66:F66"/>
    <mergeCell ref="B15:G15"/>
    <mergeCell ref="B17:F17"/>
    <mergeCell ref="B18:G18"/>
    <mergeCell ref="B21:F21"/>
    <mergeCell ref="B22:F22"/>
    <mergeCell ref="B28:F28"/>
    <mergeCell ref="B29:G29"/>
    <mergeCell ref="B34:F34"/>
    <mergeCell ref="B35:G35"/>
    <mergeCell ref="B48:C48"/>
    <mergeCell ref="B59:D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586EE-4C3E-4525-A29F-DB0D3E21B79F}">
  <dimension ref="A1:I86"/>
  <sheetViews>
    <sheetView zoomScale="130" zoomScaleNormal="130" workbookViewId="0">
      <selection activeCell="B67" sqref="B67"/>
    </sheetView>
  </sheetViews>
  <sheetFormatPr defaultRowHeight="15.5" x14ac:dyDescent="0.35"/>
  <cols>
    <col min="1" max="1" width="4.5" customWidth="1"/>
    <col min="2" max="2" width="25.83203125" customWidth="1"/>
    <col min="3" max="3" width="15.4140625" customWidth="1"/>
    <col min="4" max="4" width="8.1640625" customWidth="1"/>
    <col min="5" max="5" width="15.6640625" style="6" customWidth="1"/>
    <col min="6" max="6" width="17.6640625" customWidth="1"/>
    <col min="7" max="7" width="18.08203125" customWidth="1"/>
    <col min="8" max="8" width="13.6640625" style="6" bestFit="1" customWidth="1"/>
  </cols>
  <sheetData>
    <row r="1" spans="1:8" x14ac:dyDescent="0.35">
      <c r="A1" s="1" t="s">
        <v>0</v>
      </c>
    </row>
    <row r="2" spans="1:8" x14ac:dyDescent="0.35">
      <c r="A2" s="1" t="s">
        <v>1</v>
      </c>
    </row>
    <row r="3" spans="1:8" x14ac:dyDescent="0.35">
      <c r="A3" s="2" t="s">
        <v>2</v>
      </c>
      <c r="D3" s="2" t="s">
        <v>88</v>
      </c>
    </row>
    <row r="4" spans="1:8" x14ac:dyDescent="0.35">
      <c r="A4" s="2" t="s">
        <v>4</v>
      </c>
      <c r="D4" s="2" t="s">
        <v>5</v>
      </c>
    </row>
    <row r="5" spans="1:8" x14ac:dyDescent="0.35">
      <c r="A5" s="2" t="s">
        <v>6</v>
      </c>
      <c r="D5" s="2" t="s">
        <v>7</v>
      </c>
      <c r="F5" s="6"/>
    </row>
    <row r="6" spans="1:8" x14ac:dyDescent="0.35">
      <c r="A6" s="2" t="s">
        <v>8</v>
      </c>
      <c r="D6" s="2" t="s">
        <v>9</v>
      </c>
    </row>
    <row r="7" spans="1:8" x14ac:dyDescent="0.35">
      <c r="A7" s="2" t="s">
        <v>10</v>
      </c>
      <c r="D7" s="2" t="s">
        <v>89</v>
      </c>
      <c r="F7" s="8"/>
    </row>
    <row r="8" spans="1:8" x14ac:dyDescent="0.35">
      <c r="A8" s="2" t="s">
        <v>12</v>
      </c>
      <c r="D8" s="2" t="s">
        <v>91</v>
      </c>
    </row>
    <row r="9" spans="1:8" x14ac:dyDescent="0.35">
      <c r="A9" s="2" t="s">
        <v>14</v>
      </c>
      <c r="D9" s="2" t="s">
        <v>90</v>
      </c>
    </row>
    <row r="10" spans="1:8" x14ac:dyDescent="0.35">
      <c r="A10" s="2" t="s">
        <v>16</v>
      </c>
      <c r="D10" s="2" t="s">
        <v>92</v>
      </c>
    </row>
    <row r="11" spans="1:8" x14ac:dyDescent="0.35">
      <c r="A11" s="1"/>
    </row>
    <row r="12" spans="1:8" x14ac:dyDescent="0.35">
      <c r="A12" s="2" t="s">
        <v>18</v>
      </c>
    </row>
    <row r="13" spans="1:8" x14ac:dyDescent="0.35">
      <c r="A13" s="3" t="s">
        <v>19</v>
      </c>
    </row>
    <row r="14" spans="1:8" s="4" customFormat="1" ht="31" x14ac:dyDescent="0.35">
      <c r="A14" s="15" t="s">
        <v>20</v>
      </c>
      <c r="B14" s="16" t="s">
        <v>21</v>
      </c>
      <c r="C14" s="17" t="s">
        <v>22</v>
      </c>
      <c r="D14" s="17" t="s">
        <v>23</v>
      </c>
      <c r="E14" s="18" t="s">
        <v>24</v>
      </c>
      <c r="F14" s="16" t="s">
        <v>25</v>
      </c>
      <c r="G14" s="16" t="s">
        <v>31</v>
      </c>
      <c r="H14" s="7"/>
    </row>
    <row r="15" spans="1:8" x14ac:dyDescent="0.35">
      <c r="A15" s="19" t="s">
        <v>26</v>
      </c>
      <c r="B15" s="20" t="s">
        <v>93</v>
      </c>
      <c r="C15" s="21"/>
      <c r="D15" s="21"/>
      <c r="E15" s="22"/>
      <c r="F15" s="21"/>
      <c r="G15" s="23"/>
    </row>
    <row r="16" spans="1:8" x14ac:dyDescent="0.35">
      <c r="A16" s="24" t="s">
        <v>28</v>
      </c>
      <c r="B16" s="24" t="s">
        <v>94</v>
      </c>
      <c r="C16" s="25">
        <v>12</v>
      </c>
      <c r="D16" s="25" t="s">
        <v>54</v>
      </c>
      <c r="E16" s="26">
        <v>500000</v>
      </c>
      <c r="F16" s="25">
        <v>3</v>
      </c>
      <c r="G16" s="27">
        <f>C16*E16*F16</f>
        <v>18000000</v>
      </c>
    </row>
    <row r="17" spans="1:7" x14ac:dyDescent="0.35">
      <c r="A17" s="28"/>
      <c r="B17" s="20" t="s">
        <v>32</v>
      </c>
      <c r="C17" s="29"/>
      <c r="D17" s="29"/>
      <c r="E17" s="22"/>
      <c r="F17" s="30"/>
      <c r="G17" s="31">
        <f>G16</f>
        <v>18000000</v>
      </c>
    </row>
    <row r="18" spans="1:7" x14ac:dyDescent="0.35">
      <c r="A18" s="19" t="s">
        <v>33</v>
      </c>
      <c r="B18" s="20" t="s">
        <v>97</v>
      </c>
      <c r="C18" s="32"/>
      <c r="D18" s="32"/>
      <c r="E18" s="33"/>
      <c r="F18" s="32"/>
      <c r="G18" s="34"/>
    </row>
    <row r="19" spans="1:7" x14ac:dyDescent="0.35">
      <c r="A19" s="35" t="s">
        <v>28</v>
      </c>
      <c r="B19" s="35" t="s">
        <v>95</v>
      </c>
      <c r="C19" s="36">
        <v>5</v>
      </c>
      <c r="D19" s="36" t="s">
        <v>39</v>
      </c>
      <c r="E19" s="37">
        <v>70000</v>
      </c>
      <c r="F19" s="36">
        <v>1</v>
      </c>
      <c r="G19" s="38">
        <f>C19*E19*F19</f>
        <v>350000</v>
      </c>
    </row>
    <row r="20" spans="1:7" x14ac:dyDescent="0.35">
      <c r="A20" s="39" t="s">
        <v>37</v>
      </c>
      <c r="B20" s="39" t="s">
        <v>96</v>
      </c>
      <c r="C20" s="40">
        <v>5</v>
      </c>
      <c r="D20" s="41" t="s">
        <v>65</v>
      </c>
      <c r="E20" s="42">
        <v>83000</v>
      </c>
      <c r="F20" s="41">
        <v>1</v>
      </c>
      <c r="G20" s="43">
        <f t="shared" ref="G20:G23" si="0">C20*E20*F20</f>
        <v>415000</v>
      </c>
    </row>
    <row r="21" spans="1:7" x14ac:dyDescent="0.35">
      <c r="A21" s="44" t="s">
        <v>40</v>
      </c>
      <c r="B21" s="44" t="s">
        <v>98</v>
      </c>
      <c r="C21" s="45">
        <v>2</v>
      </c>
      <c r="D21" s="45" t="s">
        <v>57</v>
      </c>
      <c r="E21" s="46">
        <v>15000</v>
      </c>
      <c r="F21" s="45">
        <v>1</v>
      </c>
      <c r="G21" s="47">
        <f t="shared" si="0"/>
        <v>30000</v>
      </c>
    </row>
    <row r="22" spans="1:7" x14ac:dyDescent="0.35">
      <c r="A22" s="28"/>
      <c r="B22" s="20" t="s">
        <v>83</v>
      </c>
      <c r="C22" s="48"/>
      <c r="D22" s="48"/>
      <c r="E22" s="49"/>
      <c r="F22" s="50"/>
      <c r="G22" s="51">
        <f>SUM(G19:G21)</f>
        <v>795000</v>
      </c>
    </row>
    <row r="23" spans="1:7" x14ac:dyDescent="0.35">
      <c r="A23" s="19" t="s">
        <v>50</v>
      </c>
      <c r="B23" s="20" t="s">
        <v>51</v>
      </c>
      <c r="C23" s="29"/>
      <c r="D23" s="29"/>
      <c r="E23" s="22"/>
      <c r="F23" s="29"/>
      <c r="G23" s="52">
        <f t="shared" si="0"/>
        <v>0</v>
      </c>
    </row>
    <row r="24" spans="1:7" x14ac:dyDescent="0.35">
      <c r="A24" s="35"/>
      <c r="B24" s="35" t="s">
        <v>52</v>
      </c>
      <c r="C24" s="36"/>
      <c r="D24" s="36"/>
      <c r="E24" s="37"/>
      <c r="F24" s="36"/>
      <c r="G24" s="35"/>
    </row>
    <row r="25" spans="1:7" x14ac:dyDescent="0.35">
      <c r="A25" s="39" t="s">
        <v>28</v>
      </c>
      <c r="B25" s="39" t="s">
        <v>55</v>
      </c>
      <c r="C25" s="41">
        <v>1</v>
      </c>
      <c r="D25" s="41" t="s">
        <v>54</v>
      </c>
      <c r="E25" s="42">
        <v>600000</v>
      </c>
      <c r="F25" s="41">
        <v>1</v>
      </c>
      <c r="G25" s="43">
        <f>C25*E25*F25</f>
        <v>600000</v>
      </c>
    </row>
    <row r="26" spans="1:7" x14ac:dyDescent="0.35">
      <c r="A26" s="39" t="s">
        <v>37</v>
      </c>
      <c r="B26" s="39" t="s">
        <v>99</v>
      </c>
      <c r="C26" s="41">
        <v>1</v>
      </c>
      <c r="D26" s="41" t="s">
        <v>54</v>
      </c>
      <c r="E26" s="42">
        <v>1500000</v>
      </c>
      <c r="F26" s="41">
        <v>1</v>
      </c>
      <c r="G26" s="43">
        <f>C26*E26*F26</f>
        <v>1500000</v>
      </c>
    </row>
    <row r="27" spans="1:7" x14ac:dyDescent="0.35">
      <c r="A27" s="39" t="s">
        <v>40</v>
      </c>
      <c r="B27" s="39" t="s">
        <v>100</v>
      </c>
      <c r="C27" s="41">
        <v>3</v>
      </c>
      <c r="D27" s="41" t="s">
        <v>54</v>
      </c>
      <c r="E27" s="42">
        <v>35000</v>
      </c>
      <c r="F27" s="41">
        <v>1</v>
      </c>
      <c r="G27" s="43">
        <f>C27*E27*F27</f>
        <v>105000</v>
      </c>
    </row>
    <row r="28" spans="1:7" x14ac:dyDescent="0.35">
      <c r="A28" s="39" t="s">
        <v>42</v>
      </c>
      <c r="B28" s="39" t="s">
        <v>103</v>
      </c>
      <c r="C28" s="41">
        <v>1</v>
      </c>
      <c r="D28" s="41" t="s">
        <v>54</v>
      </c>
      <c r="E28" s="42">
        <v>2500000</v>
      </c>
      <c r="F28" s="41">
        <v>1</v>
      </c>
      <c r="G28" s="43">
        <f>C28*E28*F28</f>
        <v>2500000</v>
      </c>
    </row>
    <row r="29" spans="1:7" x14ac:dyDescent="0.35">
      <c r="A29" s="39"/>
      <c r="B29" s="39" t="s">
        <v>58</v>
      </c>
      <c r="C29" s="41"/>
      <c r="D29" s="41"/>
      <c r="E29" s="42"/>
      <c r="F29" s="41"/>
      <c r="G29" s="39"/>
    </row>
    <row r="30" spans="1:7" x14ac:dyDescent="0.35">
      <c r="A30" s="53" t="s">
        <v>28</v>
      </c>
      <c r="B30" s="53" t="s">
        <v>101</v>
      </c>
      <c r="C30" s="54">
        <v>30000</v>
      </c>
      <c r="D30" s="55" t="s">
        <v>102</v>
      </c>
      <c r="E30" s="56">
        <v>500</v>
      </c>
      <c r="F30" s="55">
        <v>1</v>
      </c>
      <c r="G30" s="57">
        <f>F30*E30*C30</f>
        <v>15000000</v>
      </c>
    </row>
    <row r="31" spans="1:7" x14ac:dyDescent="0.35">
      <c r="A31" s="35"/>
      <c r="B31" s="58" t="s">
        <v>60</v>
      </c>
      <c r="C31" s="59"/>
      <c r="D31" s="59"/>
      <c r="E31" s="60"/>
      <c r="F31" s="61"/>
      <c r="G31" s="62">
        <f>G30+G28+G27+G26+G25</f>
        <v>19705000</v>
      </c>
    </row>
    <row r="32" spans="1:7" x14ac:dyDescent="0.35">
      <c r="A32" s="53"/>
      <c r="B32" s="20" t="s">
        <v>61</v>
      </c>
      <c r="C32" s="63"/>
      <c r="D32" s="63"/>
      <c r="E32" s="49"/>
      <c r="F32" s="64"/>
      <c r="G32" s="62">
        <f>G31+G22+G17</f>
        <v>38500000</v>
      </c>
    </row>
    <row r="34" spans="1:9" x14ac:dyDescent="0.35">
      <c r="B34" s="9" t="s">
        <v>62</v>
      </c>
    </row>
    <row r="35" spans="1:9" ht="31" x14ac:dyDescent="0.35">
      <c r="A35" s="65" t="s">
        <v>20</v>
      </c>
      <c r="B35" s="66" t="s">
        <v>21</v>
      </c>
      <c r="C35" s="67" t="s">
        <v>22</v>
      </c>
      <c r="D35" s="67" t="s">
        <v>23</v>
      </c>
      <c r="E35" s="68" t="s">
        <v>24</v>
      </c>
      <c r="F35" s="66" t="s">
        <v>25</v>
      </c>
      <c r="G35" s="66" t="s">
        <v>31</v>
      </c>
    </row>
    <row r="36" spans="1:9" x14ac:dyDescent="0.35">
      <c r="A36" s="69" t="s">
        <v>26</v>
      </c>
      <c r="B36" s="70" t="s">
        <v>111</v>
      </c>
      <c r="C36" s="71"/>
      <c r="D36" s="71"/>
      <c r="E36" s="72"/>
      <c r="F36" s="73"/>
      <c r="G36" s="74"/>
    </row>
    <row r="37" spans="1:9" x14ac:dyDescent="0.35">
      <c r="A37" s="75"/>
      <c r="B37" s="76" t="s">
        <v>112</v>
      </c>
      <c r="C37" s="77">
        <v>1</v>
      </c>
      <c r="D37" s="77" t="s">
        <v>74</v>
      </c>
      <c r="E37" s="78">
        <v>5000000</v>
      </c>
      <c r="F37" s="77">
        <v>1</v>
      </c>
      <c r="G37" s="79">
        <f>F37*E37*C37</f>
        <v>5000000</v>
      </c>
    </row>
    <row r="38" spans="1:9" x14ac:dyDescent="0.35">
      <c r="A38" s="15"/>
      <c r="B38" s="19" t="s">
        <v>60</v>
      </c>
      <c r="C38" s="17"/>
      <c r="D38" s="16"/>
      <c r="E38" s="18"/>
      <c r="F38" s="16"/>
      <c r="G38" s="80">
        <f>G37</f>
        <v>5000000</v>
      </c>
    </row>
    <row r="39" spans="1:9" x14ac:dyDescent="0.35">
      <c r="A39" s="19" t="s">
        <v>33</v>
      </c>
      <c r="B39" s="20" t="s">
        <v>63</v>
      </c>
      <c r="C39" s="29"/>
      <c r="D39" s="21"/>
      <c r="E39" s="22"/>
      <c r="F39" s="21"/>
      <c r="G39" s="23"/>
    </row>
    <row r="40" spans="1:9" x14ac:dyDescent="0.35">
      <c r="A40" s="35" t="s">
        <v>28</v>
      </c>
      <c r="B40" s="35" t="s">
        <v>104</v>
      </c>
      <c r="C40" s="36">
        <v>6</v>
      </c>
      <c r="D40" s="36" t="s">
        <v>65</v>
      </c>
      <c r="E40" s="37">
        <v>260000</v>
      </c>
      <c r="F40" s="36">
        <v>1</v>
      </c>
      <c r="G40" s="38">
        <f>F40*E40*C40</f>
        <v>1560000</v>
      </c>
      <c r="I40" s="11"/>
    </row>
    <row r="41" spans="1:9" x14ac:dyDescent="0.35">
      <c r="A41" s="39" t="s">
        <v>37</v>
      </c>
      <c r="B41" s="39" t="s">
        <v>105</v>
      </c>
      <c r="C41" s="41">
        <v>12</v>
      </c>
      <c r="D41" s="41" t="s">
        <v>65</v>
      </c>
      <c r="E41" s="42">
        <v>320000</v>
      </c>
      <c r="F41" s="41">
        <v>1</v>
      </c>
      <c r="G41" s="43">
        <f>F41*E41*C41</f>
        <v>3840000</v>
      </c>
    </row>
    <row r="42" spans="1:9" x14ac:dyDescent="0.35">
      <c r="A42" s="39" t="s">
        <v>40</v>
      </c>
      <c r="B42" s="39" t="s">
        <v>106</v>
      </c>
      <c r="C42" s="41">
        <v>90</v>
      </c>
      <c r="D42" s="41" t="s">
        <v>65</v>
      </c>
      <c r="E42" s="42">
        <v>450000</v>
      </c>
      <c r="F42" s="41">
        <v>1</v>
      </c>
      <c r="G42" s="43">
        <f>F42*E42*C42</f>
        <v>40500000</v>
      </c>
    </row>
    <row r="43" spans="1:9" x14ac:dyDescent="0.35">
      <c r="A43" s="39" t="s">
        <v>42</v>
      </c>
      <c r="B43" s="39" t="s">
        <v>107</v>
      </c>
      <c r="C43" s="41">
        <v>24</v>
      </c>
      <c r="D43" s="41" t="s">
        <v>108</v>
      </c>
      <c r="E43" s="42">
        <v>50000</v>
      </c>
      <c r="F43" s="41">
        <v>1</v>
      </c>
      <c r="G43" s="43">
        <f t="shared" ref="G43:G44" si="1">F43*E43*C43</f>
        <v>1200000</v>
      </c>
    </row>
    <row r="44" spans="1:9" x14ac:dyDescent="0.35">
      <c r="A44" s="44" t="s">
        <v>44</v>
      </c>
      <c r="B44" s="44" t="s">
        <v>109</v>
      </c>
      <c r="C44" s="81">
        <v>12</v>
      </c>
      <c r="D44" s="45" t="s">
        <v>110</v>
      </c>
      <c r="E44" s="46">
        <v>500000</v>
      </c>
      <c r="F44" s="45">
        <v>1</v>
      </c>
      <c r="G44" s="47">
        <f t="shared" si="1"/>
        <v>6000000</v>
      </c>
    </row>
    <row r="45" spans="1:9" x14ac:dyDescent="0.35">
      <c r="A45" s="28"/>
      <c r="B45" s="20" t="s">
        <v>60</v>
      </c>
      <c r="C45" s="63"/>
      <c r="D45" s="63"/>
      <c r="E45" s="49"/>
      <c r="F45" s="82"/>
      <c r="G45" s="51">
        <f>SUM(G40:G44)</f>
        <v>53100000</v>
      </c>
    </row>
    <row r="46" spans="1:9" x14ac:dyDescent="0.35">
      <c r="A46" s="83"/>
      <c r="B46" s="239" t="s">
        <v>84</v>
      </c>
      <c r="C46" s="240"/>
      <c r="D46" s="21"/>
      <c r="E46" s="22"/>
      <c r="F46" s="23"/>
      <c r="G46" s="62">
        <f>G45</f>
        <v>53100000</v>
      </c>
    </row>
    <row r="47" spans="1:9" x14ac:dyDescent="0.35">
      <c r="B47" s="14"/>
      <c r="C47" s="14"/>
      <c r="E47" s="84"/>
      <c r="G47" s="12"/>
    </row>
    <row r="48" spans="1:9" x14ac:dyDescent="0.35">
      <c r="B48" s="9" t="s">
        <v>79</v>
      </c>
    </row>
    <row r="49" spans="1:8" ht="31" x14ac:dyDescent="0.35">
      <c r="A49" s="15" t="s">
        <v>20</v>
      </c>
      <c r="B49" s="16" t="s">
        <v>21</v>
      </c>
      <c r="C49" s="17" t="s">
        <v>22</v>
      </c>
      <c r="D49" s="17" t="s">
        <v>23</v>
      </c>
      <c r="E49" s="18" t="s">
        <v>24</v>
      </c>
      <c r="F49" s="16" t="s">
        <v>25</v>
      </c>
      <c r="G49" s="16" t="s">
        <v>31</v>
      </c>
    </row>
    <row r="50" spans="1:8" x14ac:dyDescent="0.35">
      <c r="A50" s="85" t="s">
        <v>28</v>
      </c>
      <c r="B50" s="85" t="s">
        <v>113</v>
      </c>
      <c r="C50" s="86">
        <v>1</v>
      </c>
      <c r="D50" s="86" t="s">
        <v>74</v>
      </c>
      <c r="E50" s="87">
        <v>3000000</v>
      </c>
      <c r="F50" s="88">
        <v>1</v>
      </c>
      <c r="G50" s="89">
        <f>F50*E50*C50</f>
        <v>3000000</v>
      </c>
    </row>
    <row r="51" spans="1:8" x14ac:dyDescent="0.35">
      <c r="A51" s="53" t="s">
        <v>37</v>
      </c>
      <c r="B51" s="53" t="s">
        <v>82</v>
      </c>
      <c r="C51" s="55">
        <v>36</v>
      </c>
      <c r="D51" s="55" t="s">
        <v>114</v>
      </c>
      <c r="E51" s="56">
        <v>500000</v>
      </c>
      <c r="F51" s="90">
        <v>1</v>
      </c>
      <c r="G51" s="57">
        <f t="shared" ref="G51" si="2">F51*E51*C51</f>
        <v>18000000</v>
      </c>
    </row>
    <row r="52" spans="1:8" x14ac:dyDescent="0.35">
      <c r="A52" s="28"/>
      <c r="B52" s="20" t="s">
        <v>86</v>
      </c>
      <c r="C52" s="63"/>
      <c r="D52" s="63"/>
      <c r="E52" s="49"/>
      <c r="F52" s="91"/>
      <c r="G52" s="51">
        <f>SUM(G50:G51)</f>
        <v>21000000</v>
      </c>
      <c r="H52" s="6">
        <f>G52+G46+G30</f>
        <v>89100000</v>
      </c>
    </row>
    <row r="53" spans="1:8" ht="21" customHeight="1" x14ac:dyDescent="0.35">
      <c r="A53" s="28"/>
      <c r="B53" s="241" t="s">
        <v>85</v>
      </c>
      <c r="C53" s="242"/>
      <c r="D53" s="242"/>
      <c r="E53" s="22"/>
      <c r="F53" s="23"/>
      <c r="G53" s="51">
        <f>G52+G46+G32</f>
        <v>112600000</v>
      </c>
    </row>
    <row r="55" spans="1:8" x14ac:dyDescent="0.35">
      <c r="B55" t="s">
        <v>115</v>
      </c>
    </row>
    <row r="56" spans="1:8" x14ac:dyDescent="0.35">
      <c r="B56" t="s">
        <v>116</v>
      </c>
      <c r="C56" t="s">
        <v>117</v>
      </c>
    </row>
    <row r="57" spans="1:8" x14ac:dyDescent="0.35">
      <c r="B57" t="s">
        <v>118</v>
      </c>
      <c r="C57" t="s">
        <v>119</v>
      </c>
    </row>
    <row r="58" spans="1:8" ht="31" x14ac:dyDescent="0.35">
      <c r="A58" s="15" t="s">
        <v>20</v>
      </c>
      <c r="B58" s="16" t="s">
        <v>21</v>
      </c>
      <c r="C58" s="17" t="s">
        <v>22</v>
      </c>
      <c r="D58" s="17" t="s">
        <v>23</v>
      </c>
      <c r="E58" s="18" t="s">
        <v>24</v>
      </c>
      <c r="F58" s="16" t="s">
        <v>120</v>
      </c>
      <c r="G58" s="16" t="s">
        <v>31</v>
      </c>
    </row>
    <row r="59" spans="1:8" x14ac:dyDescent="0.35">
      <c r="A59" s="85" t="s">
        <v>28</v>
      </c>
      <c r="B59" s="85" t="s">
        <v>121</v>
      </c>
      <c r="C59" s="92">
        <v>8000</v>
      </c>
      <c r="D59" s="86" t="s">
        <v>49</v>
      </c>
      <c r="E59" s="87">
        <v>25000</v>
      </c>
      <c r="F59" s="88">
        <v>1</v>
      </c>
      <c r="G59" s="89">
        <f>F59*E59*C59</f>
        <v>200000000</v>
      </c>
    </row>
    <row r="60" spans="1:8" x14ac:dyDescent="0.35">
      <c r="A60" s="28"/>
      <c r="B60" s="243" t="s">
        <v>122</v>
      </c>
      <c r="C60" s="244"/>
      <c r="D60" s="244"/>
      <c r="E60" s="244"/>
      <c r="F60" s="245"/>
      <c r="G60" s="51">
        <f>SUM(G59:G59)</f>
        <v>200000000</v>
      </c>
    </row>
    <row r="62" spans="1:8" x14ac:dyDescent="0.35">
      <c r="B62" t="s">
        <v>123</v>
      </c>
      <c r="G62" s="5"/>
    </row>
    <row r="63" spans="1:8" x14ac:dyDescent="0.35">
      <c r="A63" s="246" t="s">
        <v>124</v>
      </c>
      <c r="B63" s="246" t="s">
        <v>125</v>
      </c>
      <c r="C63" s="246" t="s">
        <v>126</v>
      </c>
      <c r="D63" s="246"/>
      <c r="E63" s="246"/>
      <c r="F63" s="246"/>
      <c r="G63" s="246"/>
    </row>
    <row r="64" spans="1:8" x14ac:dyDescent="0.35">
      <c r="A64" s="246"/>
      <c r="B64" s="246"/>
      <c r="C64" s="93">
        <v>1</v>
      </c>
      <c r="D64" s="246">
        <v>2</v>
      </c>
      <c r="E64" s="246"/>
      <c r="F64" s="247">
        <v>3</v>
      </c>
      <c r="G64" s="247"/>
    </row>
    <row r="65" spans="1:7" x14ac:dyDescent="0.35">
      <c r="A65" s="28" t="s">
        <v>26</v>
      </c>
      <c r="B65" s="248" t="s">
        <v>127</v>
      </c>
      <c r="C65" s="248"/>
      <c r="D65" s="248"/>
      <c r="E65" s="248"/>
      <c r="F65" s="248"/>
      <c r="G65" s="248"/>
    </row>
    <row r="66" spans="1:7" x14ac:dyDescent="0.35">
      <c r="A66" s="28" t="s">
        <v>28</v>
      </c>
      <c r="B66" s="28" t="s">
        <v>128</v>
      </c>
      <c r="C66" s="94">
        <v>112600000</v>
      </c>
      <c r="D66" s="249">
        <v>89100000</v>
      </c>
      <c r="E66" s="249"/>
      <c r="F66" s="249">
        <v>89100000</v>
      </c>
      <c r="G66" s="249"/>
    </row>
    <row r="67" spans="1:7" ht="31" x14ac:dyDescent="0.35">
      <c r="A67" s="28" t="s">
        <v>37</v>
      </c>
      <c r="B67" s="95" t="s">
        <v>129</v>
      </c>
      <c r="C67" s="94">
        <v>87400000</v>
      </c>
      <c r="D67" s="249">
        <v>112600000</v>
      </c>
      <c r="E67" s="249"/>
      <c r="F67" s="249">
        <v>112600000</v>
      </c>
      <c r="G67" s="249"/>
    </row>
    <row r="68" spans="1:7" x14ac:dyDescent="0.35">
      <c r="A68" s="28"/>
      <c r="B68" s="19" t="s">
        <v>130</v>
      </c>
      <c r="C68" s="51">
        <f>C66+C67</f>
        <v>200000000</v>
      </c>
      <c r="D68" s="250">
        <f>D67+D66</f>
        <v>201700000</v>
      </c>
      <c r="E68" s="247"/>
      <c r="F68" s="250">
        <f>F67+F66</f>
        <v>201700000</v>
      </c>
      <c r="G68" s="247"/>
    </row>
    <row r="69" spans="1:7" x14ac:dyDescent="0.35">
      <c r="A69" s="28" t="s">
        <v>33</v>
      </c>
      <c r="B69" s="248" t="s">
        <v>131</v>
      </c>
      <c r="C69" s="248"/>
      <c r="D69" s="248"/>
      <c r="E69" s="248"/>
      <c r="F69" s="248"/>
      <c r="G69" s="248"/>
    </row>
    <row r="70" spans="1:7" x14ac:dyDescent="0.35">
      <c r="A70" s="28" t="s">
        <v>28</v>
      </c>
      <c r="B70" s="28" t="s">
        <v>132</v>
      </c>
      <c r="C70" s="94">
        <v>38500000</v>
      </c>
      <c r="D70" s="249">
        <v>15000000</v>
      </c>
      <c r="E70" s="249"/>
      <c r="F70" s="249">
        <v>15000000</v>
      </c>
      <c r="G70" s="249"/>
    </row>
    <row r="71" spans="1:7" x14ac:dyDescent="0.35">
      <c r="A71" s="28" t="s">
        <v>37</v>
      </c>
      <c r="B71" s="28" t="s">
        <v>133</v>
      </c>
      <c r="C71" s="94">
        <v>53100000</v>
      </c>
      <c r="D71" s="249">
        <v>53100000</v>
      </c>
      <c r="E71" s="249"/>
      <c r="F71" s="249">
        <v>53100000</v>
      </c>
      <c r="G71" s="249"/>
    </row>
    <row r="72" spans="1:7" x14ac:dyDescent="0.35">
      <c r="A72" s="28" t="s">
        <v>40</v>
      </c>
      <c r="B72" s="28" t="s">
        <v>134</v>
      </c>
      <c r="C72" s="94">
        <v>21000000</v>
      </c>
      <c r="D72" s="249">
        <v>21000000</v>
      </c>
      <c r="E72" s="249"/>
      <c r="F72" s="249">
        <v>21000000</v>
      </c>
      <c r="G72" s="249"/>
    </row>
    <row r="73" spans="1:7" x14ac:dyDescent="0.35">
      <c r="A73" s="28" t="s">
        <v>42</v>
      </c>
      <c r="B73" s="28" t="s">
        <v>135</v>
      </c>
      <c r="C73" s="94"/>
      <c r="D73" s="249"/>
      <c r="E73" s="249"/>
      <c r="F73" s="249"/>
      <c r="G73" s="249"/>
    </row>
    <row r="74" spans="1:7" x14ac:dyDescent="0.35">
      <c r="A74" s="28"/>
      <c r="B74" s="19" t="s">
        <v>136</v>
      </c>
      <c r="C74" s="51">
        <f>C70+C71+C72</f>
        <v>112600000</v>
      </c>
      <c r="D74" s="250">
        <f t="shared" ref="D74:F74" si="3">D70+D71+D72</f>
        <v>89100000</v>
      </c>
      <c r="E74" s="250"/>
      <c r="F74" s="250">
        <f t="shared" si="3"/>
        <v>89100000</v>
      </c>
      <c r="G74" s="250"/>
    </row>
    <row r="75" spans="1:7" x14ac:dyDescent="0.35">
      <c r="A75" s="28"/>
      <c r="B75" s="19" t="s">
        <v>137</v>
      </c>
      <c r="C75" s="51">
        <f>C68-C74</f>
        <v>87400000</v>
      </c>
      <c r="D75" s="250">
        <f>D68-D74</f>
        <v>112600000</v>
      </c>
      <c r="E75" s="247"/>
      <c r="F75" s="250">
        <f>F68-F74</f>
        <v>112600000</v>
      </c>
      <c r="G75" s="247"/>
    </row>
    <row r="77" spans="1:7" x14ac:dyDescent="0.35">
      <c r="B77" t="s">
        <v>138</v>
      </c>
    </row>
    <row r="78" spans="1:7" x14ac:dyDescent="0.35">
      <c r="A78" s="246" t="s">
        <v>124</v>
      </c>
      <c r="B78" s="246" t="s">
        <v>21</v>
      </c>
      <c r="C78" s="246" t="s">
        <v>126</v>
      </c>
      <c r="D78" s="246"/>
      <c r="E78" s="246"/>
      <c r="F78" s="246"/>
      <c r="G78" s="246"/>
    </row>
    <row r="79" spans="1:7" x14ac:dyDescent="0.35">
      <c r="A79" s="246"/>
      <c r="B79" s="246"/>
      <c r="C79" s="93">
        <v>1</v>
      </c>
      <c r="D79" s="246">
        <v>2</v>
      </c>
      <c r="E79" s="246"/>
      <c r="F79" s="247">
        <v>3</v>
      </c>
      <c r="G79" s="247"/>
    </row>
    <row r="80" spans="1:7" x14ac:dyDescent="0.35">
      <c r="A80" s="28" t="s">
        <v>26</v>
      </c>
      <c r="B80" s="28" t="s">
        <v>139</v>
      </c>
      <c r="C80" s="96">
        <v>200000000</v>
      </c>
      <c r="D80" s="251">
        <v>200000000</v>
      </c>
      <c r="E80" s="252"/>
      <c r="F80" s="251">
        <v>200000000</v>
      </c>
      <c r="G80" s="252"/>
    </row>
    <row r="81" spans="1:7" x14ac:dyDescent="0.35">
      <c r="A81" s="28" t="s">
        <v>33</v>
      </c>
      <c r="B81" s="28" t="s">
        <v>140</v>
      </c>
      <c r="C81" s="94">
        <v>112600000</v>
      </c>
      <c r="D81" s="249">
        <v>89100000</v>
      </c>
      <c r="E81" s="249"/>
      <c r="F81" s="249">
        <v>89100000</v>
      </c>
      <c r="G81" s="249"/>
    </row>
    <row r="82" spans="1:7" x14ac:dyDescent="0.35">
      <c r="A82" s="28" t="s">
        <v>50</v>
      </c>
      <c r="B82" s="95" t="s">
        <v>141</v>
      </c>
      <c r="C82" s="94">
        <f>C80-C81</f>
        <v>87400000</v>
      </c>
      <c r="D82" s="251">
        <f>D80-D81</f>
        <v>110900000</v>
      </c>
      <c r="E82" s="252"/>
      <c r="F82" s="251">
        <f>F80-F81</f>
        <v>110900000</v>
      </c>
      <c r="G82" s="252"/>
    </row>
    <row r="83" spans="1:7" x14ac:dyDescent="0.35">
      <c r="A83" s="28" t="s">
        <v>142</v>
      </c>
      <c r="B83" s="28" t="s">
        <v>143</v>
      </c>
      <c r="C83" s="51"/>
      <c r="D83" s="250"/>
      <c r="E83" s="247"/>
      <c r="F83" s="250"/>
      <c r="G83" s="247"/>
    </row>
    <row r="84" spans="1:7" x14ac:dyDescent="0.35">
      <c r="A84" s="28" t="s">
        <v>144</v>
      </c>
      <c r="B84" s="28" t="s">
        <v>145</v>
      </c>
      <c r="C84" s="97">
        <f>C82</f>
        <v>87400000</v>
      </c>
      <c r="D84" s="253">
        <f>D82</f>
        <v>110900000</v>
      </c>
      <c r="E84" s="254"/>
      <c r="F84" s="253">
        <f>F82</f>
        <v>110900000</v>
      </c>
      <c r="G84" s="254"/>
    </row>
    <row r="85" spans="1:7" x14ac:dyDescent="0.35">
      <c r="A85" s="28" t="s">
        <v>146</v>
      </c>
      <c r="B85" s="28" t="s">
        <v>135</v>
      </c>
      <c r="C85" s="94"/>
      <c r="D85" s="249"/>
      <c r="E85" s="249"/>
      <c r="F85" s="249"/>
      <c r="G85" s="249"/>
    </row>
    <row r="86" spans="1:7" x14ac:dyDescent="0.35">
      <c r="A86" s="28" t="s">
        <v>147</v>
      </c>
      <c r="B86" s="28" t="s">
        <v>148</v>
      </c>
      <c r="C86" s="94">
        <f>C84</f>
        <v>87400000</v>
      </c>
      <c r="D86" s="249">
        <f>D84</f>
        <v>110900000</v>
      </c>
      <c r="E86" s="249"/>
      <c r="F86" s="249">
        <f>F84</f>
        <v>110900000</v>
      </c>
      <c r="G86" s="249"/>
    </row>
  </sheetData>
  <mergeCells count="47">
    <mergeCell ref="D86:E86"/>
    <mergeCell ref="F86:G86"/>
    <mergeCell ref="D83:E83"/>
    <mergeCell ref="F83:G83"/>
    <mergeCell ref="D84:E84"/>
    <mergeCell ref="F84:G84"/>
    <mergeCell ref="D85:E85"/>
    <mergeCell ref="F85:G85"/>
    <mergeCell ref="D80:E80"/>
    <mergeCell ref="F80:G80"/>
    <mergeCell ref="D81:E81"/>
    <mergeCell ref="F81:G81"/>
    <mergeCell ref="D82:E82"/>
    <mergeCell ref="F82:G82"/>
    <mergeCell ref="D74:E74"/>
    <mergeCell ref="F74:G74"/>
    <mergeCell ref="D75:E75"/>
    <mergeCell ref="F75:G75"/>
    <mergeCell ref="A78:A79"/>
    <mergeCell ref="B78:B79"/>
    <mergeCell ref="C78:G78"/>
    <mergeCell ref="D79:E79"/>
    <mergeCell ref="F79:G79"/>
    <mergeCell ref="D71:E71"/>
    <mergeCell ref="F71:G71"/>
    <mergeCell ref="D72:E72"/>
    <mergeCell ref="F72:G72"/>
    <mergeCell ref="D73:E73"/>
    <mergeCell ref="F73:G73"/>
    <mergeCell ref="D68:E68"/>
    <mergeCell ref="F68:G68"/>
    <mergeCell ref="B69:G69"/>
    <mergeCell ref="D70:E70"/>
    <mergeCell ref="F70:G70"/>
    <mergeCell ref="B65:G65"/>
    <mergeCell ref="D66:E66"/>
    <mergeCell ref="F66:G66"/>
    <mergeCell ref="D67:E67"/>
    <mergeCell ref="F67:G67"/>
    <mergeCell ref="B46:C46"/>
    <mergeCell ref="B53:D53"/>
    <mergeCell ref="B60:F60"/>
    <mergeCell ref="A63:A64"/>
    <mergeCell ref="B63:B64"/>
    <mergeCell ref="C63:G63"/>
    <mergeCell ref="D64:E64"/>
    <mergeCell ref="F64:G64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AB257-907F-4A8D-BDA2-FEC3A01BBC91}">
  <dimension ref="A1:H105"/>
  <sheetViews>
    <sheetView topLeftCell="A94" workbookViewId="0">
      <selection activeCell="F84" sqref="F84:G84"/>
    </sheetView>
  </sheetViews>
  <sheetFormatPr defaultRowHeight="15.5" x14ac:dyDescent="0.35"/>
  <cols>
    <col min="1" max="1" width="4.5" customWidth="1"/>
    <col min="2" max="2" width="25.83203125" customWidth="1"/>
    <col min="3" max="3" width="15.4140625" customWidth="1"/>
    <col min="4" max="4" width="8.1640625" customWidth="1"/>
    <col min="5" max="5" width="15.6640625" style="6" customWidth="1"/>
    <col min="6" max="6" width="17.6640625" customWidth="1"/>
    <col min="7" max="7" width="18.08203125" customWidth="1"/>
  </cols>
  <sheetData>
    <row r="1" spans="1:7" x14ac:dyDescent="0.35">
      <c r="A1" s="1" t="s">
        <v>0</v>
      </c>
    </row>
    <row r="2" spans="1:7" x14ac:dyDescent="0.35">
      <c r="A2" s="1" t="s">
        <v>1</v>
      </c>
    </row>
    <row r="3" spans="1:7" x14ac:dyDescent="0.35">
      <c r="A3" s="2" t="s">
        <v>2</v>
      </c>
      <c r="D3" s="2" t="s">
        <v>3</v>
      </c>
    </row>
    <row r="4" spans="1:7" x14ac:dyDescent="0.35">
      <c r="A4" s="2" t="s">
        <v>4</v>
      </c>
      <c r="D4" s="2" t="s">
        <v>5</v>
      </c>
    </row>
    <row r="5" spans="1:7" x14ac:dyDescent="0.35">
      <c r="A5" s="2" t="s">
        <v>6</v>
      </c>
      <c r="D5" s="2" t="s">
        <v>7</v>
      </c>
    </row>
    <row r="6" spans="1:7" x14ac:dyDescent="0.35">
      <c r="A6" s="2" t="s">
        <v>8</v>
      </c>
      <c r="D6" s="2" t="s">
        <v>9</v>
      </c>
    </row>
    <row r="7" spans="1:7" x14ac:dyDescent="0.35">
      <c r="A7" s="2" t="s">
        <v>10</v>
      </c>
      <c r="D7" s="2" t="s">
        <v>11</v>
      </c>
    </row>
    <row r="8" spans="1:7" x14ac:dyDescent="0.35">
      <c r="A8" s="2" t="s">
        <v>12</v>
      </c>
      <c r="D8" s="2" t="s">
        <v>13</v>
      </c>
    </row>
    <row r="9" spans="1:7" x14ac:dyDescent="0.35">
      <c r="A9" s="2" t="s">
        <v>14</v>
      </c>
      <c r="D9" s="2" t="s">
        <v>15</v>
      </c>
    </row>
    <row r="10" spans="1:7" x14ac:dyDescent="0.35">
      <c r="A10" s="2" t="s">
        <v>16</v>
      </c>
      <c r="D10" s="2" t="s">
        <v>17</v>
      </c>
    </row>
    <row r="11" spans="1:7" x14ac:dyDescent="0.35">
      <c r="A11" s="1"/>
    </row>
    <row r="12" spans="1:7" x14ac:dyDescent="0.35">
      <c r="A12" s="2" t="s">
        <v>18</v>
      </c>
    </row>
    <row r="13" spans="1:7" x14ac:dyDescent="0.35">
      <c r="A13" s="3" t="s">
        <v>19</v>
      </c>
    </row>
    <row r="14" spans="1:7" s="4" customFormat="1" ht="31" x14ac:dyDescent="0.35">
      <c r="A14" s="15" t="s">
        <v>20</v>
      </c>
      <c r="B14" s="16" t="s">
        <v>21</v>
      </c>
      <c r="C14" s="17" t="s">
        <v>22</v>
      </c>
      <c r="D14" s="17" t="s">
        <v>23</v>
      </c>
      <c r="E14" s="18" t="s">
        <v>24</v>
      </c>
      <c r="F14" s="16" t="s">
        <v>25</v>
      </c>
      <c r="G14" s="16" t="s">
        <v>31</v>
      </c>
    </row>
    <row r="15" spans="1:7" x14ac:dyDescent="0.35">
      <c r="A15" s="19" t="s">
        <v>26</v>
      </c>
      <c r="B15" s="20" t="s">
        <v>93</v>
      </c>
      <c r="C15" s="21"/>
      <c r="D15" s="21"/>
      <c r="E15" s="22"/>
      <c r="F15" s="21"/>
      <c r="G15" s="23"/>
    </row>
    <row r="16" spans="1:7" x14ac:dyDescent="0.35">
      <c r="A16" s="85">
        <v>1</v>
      </c>
      <c r="B16" s="85" t="s">
        <v>149</v>
      </c>
      <c r="C16" s="86">
        <v>1</v>
      </c>
      <c r="D16" s="86" t="s">
        <v>54</v>
      </c>
      <c r="E16" s="87">
        <v>60000000</v>
      </c>
      <c r="F16" s="86">
        <v>1</v>
      </c>
      <c r="G16" s="89">
        <v>60000000</v>
      </c>
    </row>
    <row r="17" spans="1:7" x14ac:dyDescent="0.35">
      <c r="A17" s="24">
        <v>2</v>
      </c>
      <c r="B17" s="24" t="s">
        <v>150</v>
      </c>
      <c r="C17" s="25">
        <v>2.5</v>
      </c>
      <c r="D17" s="25" t="s">
        <v>30</v>
      </c>
      <c r="E17" s="26">
        <v>2400000</v>
      </c>
      <c r="F17" s="25">
        <v>5</v>
      </c>
      <c r="G17" s="27"/>
    </row>
    <row r="18" spans="1:7" x14ac:dyDescent="0.35">
      <c r="A18" s="28"/>
      <c r="B18" s="20" t="s">
        <v>32</v>
      </c>
      <c r="C18" s="29"/>
      <c r="D18" s="29"/>
      <c r="E18" s="22"/>
      <c r="F18" s="30"/>
      <c r="G18" s="31">
        <f>G16+G17</f>
        <v>60000000</v>
      </c>
    </row>
    <row r="19" spans="1:7" x14ac:dyDescent="0.35">
      <c r="A19" s="9" t="s">
        <v>33</v>
      </c>
      <c r="B19" s="9" t="s">
        <v>36</v>
      </c>
      <c r="C19" s="11"/>
      <c r="D19" s="11"/>
      <c r="F19" s="11"/>
      <c r="G19" s="23"/>
    </row>
    <row r="20" spans="1:7" x14ac:dyDescent="0.35">
      <c r="A20" s="85" t="s">
        <v>28</v>
      </c>
      <c r="B20" s="85" t="s">
        <v>34</v>
      </c>
      <c r="C20" s="86">
        <v>160</v>
      </c>
      <c r="D20" s="86" t="s">
        <v>35</v>
      </c>
      <c r="E20" s="87">
        <v>250000</v>
      </c>
      <c r="F20" s="86">
        <v>1</v>
      </c>
      <c r="G20" s="89">
        <f>C20*E20*F20</f>
        <v>40000000</v>
      </c>
    </row>
    <row r="21" spans="1:7" x14ac:dyDescent="0.35">
      <c r="A21" s="39" t="s">
        <v>37</v>
      </c>
      <c r="B21" s="39" t="s">
        <v>38</v>
      </c>
      <c r="C21" s="40">
        <v>1500</v>
      </c>
      <c r="D21" s="41" t="s">
        <v>39</v>
      </c>
      <c r="E21" s="42">
        <v>10000</v>
      </c>
      <c r="F21" s="41">
        <v>1</v>
      </c>
      <c r="G21" s="43">
        <f t="shared" ref="G21:G24" si="0">C21*E21*F21</f>
        <v>15000000</v>
      </c>
    </row>
    <row r="22" spans="1:7" x14ac:dyDescent="0.35">
      <c r="A22" s="39" t="s">
        <v>40</v>
      </c>
      <c r="B22" s="39" t="s">
        <v>41</v>
      </c>
      <c r="C22" s="41">
        <v>12</v>
      </c>
      <c r="D22" s="41" t="s">
        <v>48</v>
      </c>
      <c r="E22" s="42">
        <v>260000</v>
      </c>
      <c r="F22" s="41">
        <v>1</v>
      </c>
      <c r="G22" s="43">
        <f t="shared" si="0"/>
        <v>3120000</v>
      </c>
    </row>
    <row r="23" spans="1:7" x14ac:dyDescent="0.35">
      <c r="A23" s="39" t="s">
        <v>42</v>
      </c>
      <c r="B23" s="39" t="s">
        <v>43</v>
      </c>
      <c r="C23" s="41">
        <v>12</v>
      </c>
      <c r="D23" s="41" t="s">
        <v>49</v>
      </c>
      <c r="E23" s="42">
        <v>20000</v>
      </c>
      <c r="F23" s="41">
        <v>1</v>
      </c>
      <c r="G23" s="43">
        <f t="shared" si="0"/>
        <v>240000</v>
      </c>
    </row>
    <row r="24" spans="1:7" x14ac:dyDescent="0.35">
      <c r="A24" s="39" t="s">
        <v>44</v>
      </c>
      <c r="B24" s="39" t="s">
        <v>45</v>
      </c>
      <c r="C24" s="41">
        <v>2</v>
      </c>
      <c r="D24" s="41" t="s">
        <v>48</v>
      </c>
      <c r="E24" s="42">
        <v>20000</v>
      </c>
      <c r="F24" s="41">
        <v>1</v>
      </c>
      <c r="G24" s="43">
        <f t="shared" si="0"/>
        <v>40000</v>
      </c>
    </row>
    <row r="25" spans="1:7" x14ac:dyDescent="0.35">
      <c r="B25" s="9" t="s">
        <v>83</v>
      </c>
      <c r="C25" s="13"/>
      <c r="D25" s="13"/>
      <c r="E25" s="10"/>
      <c r="F25" s="98"/>
      <c r="G25" s="12">
        <f>SUM(G20:G24)</f>
        <v>58400000</v>
      </c>
    </row>
    <row r="26" spans="1:7" x14ac:dyDescent="0.35">
      <c r="A26" s="9" t="s">
        <v>50</v>
      </c>
      <c r="B26" s="9" t="s">
        <v>152</v>
      </c>
      <c r="C26" s="13"/>
      <c r="D26" s="13"/>
      <c r="E26" s="10"/>
      <c r="F26" s="99"/>
      <c r="G26" s="12"/>
    </row>
    <row r="27" spans="1:7" x14ac:dyDescent="0.35">
      <c r="A27" s="39" t="s">
        <v>28</v>
      </c>
      <c r="B27" s="39" t="s">
        <v>55</v>
      </c>
      <c r="C27" s="41">
        <v>1</v>
      </c>
      <c r="D27" s="41" t="s">
        <v>54</v>
      </c>
      <c r="E27" s="42">
        <v>600000</v>
      </c>
      <c r="F27" s="41">
        <v>1</v>
      </c>
      <c r="G27" s="43">
        <f>C27*E27*F27</f>
        <v>600000</v>
      </c>
    </row>
    <row r="28" spans="1:7" x14ac:dyDescent="0.35">
      <c r="A28" s="39" t="s">
        <v>37</v>
      </c>
      <c r="B28" s="39" t="s">
        <v>151</v>
      </c>
      <c r="C28" s="41">
        <v>2</v>
      </c>
      <c r="D28" s="41" t="s">
        <v>54</v>
      </c>
      <c r="E28" s="42">
        <v>100000</v>
      </c>
      <c r="F28" s="41">
        <v>1</v>
      </c>
      <c r="G28" s="43">
        <f t="shared" ref="G28:G32" si="1">C28*E28*F28</f>
        <v>200000</v>
      </c>
    </row>
    <row r="29" spans="1:7" x14ac:dyDescent="0.35">
      <c r="A29" s="39" t="s">
        <v>40</v>
      </c>
      <c r="B29" s="39" t="s">
        <v>103</v>
      </c>
      <c r="C29" s="41">
        <v>1</v>
      </c>
      <c r="D29" s="41" t="s">
        <v>54</v>
      </c>
      <c r="E29" s="42">
        <v>2500000</v>
      </c>
      <c r="F29" s="41">
        <v>1</v>
      </c>
      <c r="G29" s="43">
        <f t="shared" si="1"/>
        <v>2500000</v>
      </c>
    </row>
    <row r="30" spans="1:7" x14ac:dyDescent="0.35">
      <c r="A30" s="39" t="s">
        <v>42</v>
      </c>
      <c r="B30" s="39" t="s">
        <v>153</v>
      </c>
      <c r="C30" s="41">
        <v>1</v>
      </c>
      <c r="D30" s="41" t="s">
        <v>54</v>
      </c>
      <c r="E30" s="42">
        <v>1800000</v>
      </c>
      <c r="F30" s="41">
        <v>1</v>
      </c>
      <c r="G30" s="43">
        <f t="shared" si="1"/>
        <v>1800000</v>
      </c>
    </row>
    <row r="31" spans="1:7" x14ac:dyDescent="0.35">
      <c r="A31" s="39" t="s">
        <v>44</v>
      </c>
      <c r="B31" s="39" t="s">
        <v>154</v>
      </c>
      <c r="C31" s="41">
        <v>200</v>
      </c>
      <c r="D31" s="41" t="s">
        <v>155</v>
      </c>
      <c r="E31" s="42">
        <v>10000</v>
      </c>
      <c r="F31" s="41">
        <v>1</v>
      </c>
      <c r="G31" s="43">
        <f t="shared" si="1"/>
        <v>2000000</v>
      </c>
    </row>
    <row r="32" spans="1:7" x14ac:dyDescent="0.35">
      <c r="A32" s="39" t="s">
        <v>46</v>
      </c>
      <c r="B32" s="39" t="s">
        <v>156</v>
      </c>
      <c r="C32" s="41">
        <v>3</v>
      </c>
      <c r="D32" s="41" t="s">
        <v>39</v>
      </c>
      <c r="E32" s="42">
        <v>800000</v>
      </c>
      <c r="F32" s="41">
        <v>1</v>
      </c>
      <c r="G32" s="43">
        <f t="shared" si="1"/>
        <v>2400000</v>
      </c>
    </row>
    <row r="33" spans="1:8" x14ac:dyDescent="0.35">
      <c r="A33" s="39"/>
      <c r="B33" s="39" t="s">
        <v>58</v>
      </c>
      <c r="C33" s="41"/>
      <c r="D33" s="41"/>
      <c r="E33" s="42"/>
      <c r="F33" s="41"/>
      <c r="G33" s="39"/>
    </row>
    <row r="34" spans="1:8" x14ac:dyDescent="0.35">
      <c r="A34" s="53" t="s">
        <v>28</v>
      </c>
      <c r="B34" s="53" t="s">
        <v>157</v>
      </c>
      <c r="C34" s="54">
        <v>50</v>
      </c>
      <c r="D34" s="55" t="s">
        <v>102</v>
      </c>
      <c r="E34" s="56">
        <v>2000000</v>
      </c>
      <c r="F34" s="55">
        <v>1</v>
      </c>
      <c r="G34" s="57">
        <f>F34*E34*C34</f>
        <v>100000000</v>
      </c>
    </row>
    <row r="35" spans="1:8" x14ac:dyDescent="0.35">
      <c r="A35" s="35"/>
      <c r="B35" s="58" t="s">
        <v>60</v>
      </c>
      <c r="C35" s="59"/>
      <c r="D35" s="59"/>
      <c r="E35" s="60"/>
      <c r="F35" s="61"/>
      <c r="G35" s="62">
        <f>G34+G29+G28+G27+G25</f>
        <v>161700000</v>
      </c>
    </row>
    <row r="36" spans="1:8" x14ac:dyDescent="0.35">
      <c r="A36" s="53"/>
      <c r="B36" s="20" t="s">
        <v>61</v>
      </c>
      <c r="C36" s="63"/>
      <c r="D36" s="63"/>
      <c r="E36" s="49"/>
      <c r="F36" s="64"/>
      <c r="G36" s="62">
        <f>G35+G23+G18</f>
        <v>221940000</v>
      </c>
    </row>
    <row r="38" spans="1:8" x14ac:dyDescent="0.35">
      <c r="B38" s="9" t="s">
        <v>62</v>
      </c>
    </row>
    <row r="39" spans="1:8" ht="31" x14ac:dyDescent="0.35">
      <c r="A39" s="65" t="s">
        <v>20</v>
      </c>
      <c r="B39" s="66" t="s">
        <v>21</v>
      </c>
      <c r="C39" s="67" t="s">
        <v>22</v>
      </c>
      <c r="D39" s="67" t="s">
        <v>23</v>
      </c>
      <c r="E39" s="68" t="s">
        <v>24</v>
      </c>
      <c r="F39" s="66" t="s">
        <v>25</v>
      </c>
      <c r="G39" s="66" t="s">
        <v>31</v>
      </c>
    </row>
    <row r="40" spans="1:8" x14ac:dyDescent="0.35">
      <c r="A40" s="19" t="s">
        <v>26</v>
      </c>
      <c r="B40" s="20" t="s">
        <v>63</v>
      </c>
      <c r="C40" s="29"/>
      <c r="D40" s="21"/>
      <c r="E40" s="22"/>
      <c r="F40" s="21"/>
      <c r="G40" s="23"/>
    </row>
    <row r="41" spans="1:8" x14ac:dyDescent="0.35">
      <c r="A41" s="35" t="s">
        <v>28</v>
      </c>
      <c r="B41" s="35" t="s">
        <v>158</v>
      </c>
      <c r="C41" s="36">
        <v>1</v>
      </c>
      <c r="D41" s="36" t="s">
        <v>159</v>
      </c>
      <c r="E41" s="37">
        <v>5000000</v>
      </c>
      <c r="F41" s="36">
        <v>1</v>
      </c>
      <c r="G41" s="38">
        <f>F41*E41*C41</f>
        <v>5000000</v>
      </c>
      <c r="H41" s="11"/>
    </row>
    <row r="42" spans="1:8" x14ac:dyDescent="0.35">
      <c r="A42" s="39" t="s">
        <v>37</v>
      </c>
      <c r="B42" s="44" t="s">
        <v>109</v>
      </c>
      <c r="C42" s="41">
        <v>1</v>
      </c>
      <c r="D42" s="41" t="s">
        <v>159</v>
      </c>
      <c r="E42" s="42">
        <v>3500000</v>
      </c>
      <c r="F42" s="41">
        <v>1</v>
      </c>
      <c r="G42" s="38">
        <f>F42*E42*C42</f>
        <v>3500000</v>
      </c>
    </row>
    <row r="43" spans="1:8" x14ac:dyDescent="0.35">
      <c r="A43" s="28"/>
      <c r="B43" s="20" t="s">
        <v>60</v>
      </c>
      <c r="C43" s="63"/>
      <c r="D43" s="63"/>
      <c r="E43" s="49"/>
      <c r="F43" s="82"/>
      <c r="G43" s="51">
        <f>SUM(G41:G42)</f>
        <v>8500000</v>
      </c>
    </row>
    <row r="44" spans="1:8" x14ac:dyDescent="0.35">
      <c r="A44" s="83"/>
      <c r="B44" s="239" t="s">
        <v>84</v>
      </c>
      <c r="C44" s="240"/>
      <c r="D44" s="21"/>
      <c r="E44" s="22"/>
      <c r="F44" s="23"/>
      <c r="G44" s="62">
        <f>G43</f>
        <v>8500000</v>
      </c>
    </row>
    <row r="45" spans="1:8" x14ac:dyDescent="0.35">
      <c r="B45" s="14"/>
      <c r="C45" s="14"/>
      <c r="E45" s="84"/>
      <c r="G45" s="12"/>
    </row>
    <row r="46" spans="1:8" x14ac:dyDescent="0.35">
      <c r="B46" s="9" t="s">
        <v>79</v>
      </c>
    </row>
    <row r="47" spans="1:8" ht="31" x14ac:dyDescent="0.35">
      <c r="A47" s="15" t="s">
        <v>20</v>
      </c>
      <c r="B47" s="16" t="s">
        <v>21</v>
      </c>
      <c r="C47" s="17" t="s">
        <v>22</v>
      </c>
      <c r="D47" s="17" t="s">
        <v>23</v>
      </c>
      <c r="E47" s="18" t="s">
        <v>24</v>
      </c>
      <c r="F47" s="16" t="s">
        <v>25</v>
      </c>
      <c r="G47" s="16" t="s">
        <v>31</v>
      </c>
    </row>
    <row r="48" spans="1:8" x14ac:dyDescent="0.35">
      <c r="A48" s="85" t="s">
        <v>28</v>
      </c>
      <c r="B48" s="85" t="s">
        <v>80</v>
      </c>
      <c r="C48" s="86">
        <v>1</v>
      </c>
      <c r="D48" s="86" t="s">
        <v>74</v>
      </c>
      <c r="E48" s="87">
        <v>10000000</v>
      </c>
      <c r="F48" s="88">
        <v>1</v>
      </c>
      <c r="G48" s="89">
        <f>F48*E48*C48</f>
        <v>10000000</v>
      </c>
    </row>
    <row r="49" spans="1:7" x14ac:dyDescent="0.35">
      <c r="A49" s="53" t="s">
        <v>37</v>
      </c>
      <c r="B49" s="53" t="s">
        <v>82</v>
      </c>
      <c r="C49" s="55">
        <v>24</v>
      </c>
      <c r="D49" s="55" t="s">
        <v>114</v>
      </c>
      <c r="E49" s="56">
        <v>1000000</v>
      </c>
      <c r="F49" s="90">
        <v>1</v>
      </c>
      <c r="G49" s="57">
        <f t="shared" ref="G49" si="2">F49*E49*C49</f>
        <v>24000000</v>
      </c>
    </row>
    <row r="50" spans="1:7" x14ac:dyDescent="0.35">
      <c r="A50" s="28"/>
      <c r="B50" s="20" t="s">
        <v>86</v>
      </c>
      <c r="C50" s="63"/>
      <c r="D50" s="63"/>
      <c r="E50" s="49"/>
      <c r="F50" s="91"/>
      <c r="G50" s="51">
        <f>SUM(G48:G49)</f>
        <v>34000000</v>
      </c>
    </row>
    <row r="51" spans="1:7" ht="21" customHeight="1" x14ac:dyDescent="0.35">
      <c r="A51" s="28"/>
      <c r="B51" s="241" t="s">
        <v>85</v>
      </c>
      <c r="C51" s="242"/>
      <c r="D51" s="242"/>
      <c r="E51" s="22"/>
      <c r="F51" s="23"/>
      <c r="G51" s="51">
        <f>G50+G44+G36</f>
        <v>264440000</v>
      </c>
    </row>
    <row r="53" spans="1:7" x14ac:dyDescent="0.35">
      <c r="B53" t="s">
        <v>115</v>
      </c>
    </row>
    <row r="54" spans="1:7" x14ac:dyDescent="0.35">
      <c r="B54" t="s">
        <v>116</v>
      </c>
      <c r="C54" t="s">
        <v>92</v>
      </c>
    </row>
    <row r="55" spans="1:7" x14ac:dyDescent="0.35">
      <c r="B55" t="s">
        <v>118</v>
      </c>
      <c r="C55" t="s">
        <v>160</v>
      </c>
    </row>
    <row r="56" spans="1:7" ht="31" x14ac:dyDescent="0.35">
      <c r="A56" s="15" t="s">
        <v>20</v>
      </c>
      <c r="B56" s="16" t="s">
        <v>21</v>
      </c>
      <c r="C56" s="17" t="s">
        <v>22</v>
      </c>
      <c r="D56" s="17" t="s">
        <v>23</v>
      </c>
      <c r="E56" s="18" t="s">
        <v>24</v>
      </c>
      <c r="F56" s="16" t="s">
        <v>120</v>
      </c>
      <c r="G56" s="16" t="s">
        <v>31</v>
      </c>
    </row>
    <row r="57" spans="1:7" x14ac:dyDescent="0.35">
      <c r="A57" s="85" t="s">
        <v>28</v>
      </c>
      <c r="B57" s="85" t="s">
        <v>161</v>
      </c>
      <c r="C57" s="92">
        <v>100</v>
      </c>
      <c r="D57" s="86" t="s">
        <v>102</v>
      </c>
      <c r="E57" s="87">
        <v>2500000</v>
      </c>
      <c r="F57" s="88">
        <v>1</v>
      </c>
      <c r="G57" s="89">
        <f>F57*E57*C57</f>
        <v>250000000</v>
      </c>
    </row>
    <row r="58" spans="1:7" x14ac:dyDescent="0.35">
      <c r="A58" s="28"/>
      <c r="B58" s="243" t="s">
        <v>122</v>
      </c>
      <c r="C58" s="244"/>
      <c r="D58" s="244"/>
      <c r="E58" s="244"/>
      <c r="F58" s="245"/>
      <c r="G58" s="51">
        <f>SUM(G57:G57)</f>
        <v>250000000</v>
      </c>
    </row>
    <row r="60" spans="1:7" x14ac:dyDescent="0.35">
      <c r="B60" t="s">
        <v>123</v>
      </c>
      <c r="G60" s="5"/>
    </row>
    <row r="61" spans="1:7" x14ac:dyDescent="0.35">
      <c r="A61" s="246" t="s">
        <v>124</v>
      </c>
      <c r="B61" s="246" t="s">
        <v>125</v>
      </c>
      <c r="C61" s="246" t="s">
        <v>126</v>
      </c>
      <c r="D61" s="246"/>
      <c r="E61" s="246"/>
      <c r="F61" s="246"/>
      <c r="G61" s="246"/>
    </row>
    <row r="62" spans="1:7" x14ac:dyDescent="0.35">
      <c r="A62" s="246"/>
      <c r="B62" s="246"/>
      <c r="C62" s="93">
        <v>1</v>
      </c>
      <c r="D62" s="246" t="s">
        <v>162</v>
      </c>
      <c r="E62" s="246"/>
      <c r="F62" s="247" t="s">
        <v>163</v>
      </c>
      <c r="G62" s="247"/>
    </row>
    <row r="63" spans="1:7" x14ac:dyDescent="0.35">
      <c r="A63" s="28" t="s">
        <v>26</v>
      </c>
      <c r="B63" s="248" t="s">
        <v>127</v>
      </c>
      <c r="C63" s="248"/>
      <c r="D63" s="248"/>
      <c r="E63" s="248"/>
      <c r="F63" s="248"/>
      <c r="G63" s="248"/>
    </row>
    <row r="64" spans="1:7" x14ac:dyDescent="0.35">
      <c r="A64" s="28" t="s">
        <v>28</v>
      </c>
      <c r="B64" s="28" t="s">
        <v>128</v>
      </c>
      <c r="C64" s="94">
        <f>G51</f>
        <v>264440000</v>
      </c>
      <c r="D64" s="249"/>
      <c r="E64" s="249"/>
      <c r="F64" s="249"/>
      <c r="G64" s="249"/>
    </row>
    <row r="65" spans="1:7" ht="31" x14ac:dyDescent="0.35">
      <c r="A65" s="28" t="s">
        <v>37</v>
      </c>
      <c r="B65" s="95" t="s">
        <v>129</v>
      </c>
      <c r="C65" s="94"/>
      <c r="D65" s="249">
        <v>132500000</v>
      </c>
      <c r="E65" s="249"/>
      <c r="F65" s="249">
        <v>132500000</v>
      </c>
      <c r="G65" s="249"/>
    </row>
    <row r="66" spans="1:7" x14ac:dyDescent="0.35">
      <c r="A66" s="28"/>
      <c r="B66" s="19" t="s">
        <v>130</v>
      </c>
      <c r="C66" s="51">
        <f>C64+C65</f>
        <v>264440000</v>
      </c>
      <c r="D66" s="250">
        <f>D65+D64</f>
        <v>132500000</v>
      </c>
      <c r="E66" s="247"/>
      <c r="F66" s="250">
        <f>F65+F64</f>
        <v>132500000</v>
      </c>
      <c r="G66" s="247"/>
    </row>
    <row r="67" spans="1:7" x14ac:dyDescent="0.35">
      <c r="A67" s="28" t="s">
        <v>33</v>
      </c>
      <c r="B67" s="248" t="s">
        <v>131</v>
      </c>
      <c r="C67" s="248"/>
      <c r="D67" s="248"/>
      <c r="E67" s="248"/>
      <c r="F67" s="248"/>
      <c r="G67" s="248"/>
    </row>
    <row r="68" spans="1:7" x14ac:dyDescent="0.35">
      <c r="A68" s="28" t="s">
        <v>28</v>
      </c>
      <c r="B68" s="28" t="s">
        <v>132</v>
      </c>
      <c r="C68" s="94">
        <f>G36</f>
        <v>221940000</v>
      </c>
      <c r="D68" s="249">
        <f>5000000</f>
        <v>5000000</v>
      </c>
      <c r="E68" s="249"/>
      <c r="F68" s="249">
        <v>5000000</v>
      </c>
      <c r="G68" s="249"/>
    </row>
    <row r="69" spans="1:7" x14ac:dyDescent="0.35">
      <c r="A69" s="28" t="s">
        <v>37</v>
      </c>
      <c r="B69" s="28" t="s">
        <v>133</v>
      </c>
      <c r="C69" s="94">
        <f>G44</f>
        <v>8500000</v>
      </c>
      <c r="D69" s="249">
        <v>10000000</v>
      </c>
      <c r="E69" s="249"/>
      <c r="F69" s="249">
        <v>10000000</v>
      </c>
      <c r="G69" s="249"/>
    </row>
    <row r="70" spans="1:7" x14ac:dyDescent="0.35">
      <c r="A70" s="28" t="s">
        <v>40</v>
      </c>
      <c r="B70" s="28" t="s">
        <v>134</v>
      </c>
      <c r="C70" s="94">
        <v>24000000</v>
      </c>
      <c r="D70" s="249">
        <v>24000000</v>
      </c>
      <c r="E70" s="249"/>
      <c r="F70" s="249">
        <v>24000000</v>
      </c>
      <c r="G70" s="249"/>
    </row>
    <row r="71" spans="1:7" x14ac:dyDescent="0.35">
      <c r="A71" s="28" t="s">
        <v>42</v>
      </c>
      <c r="B71" s="28" t="s">
        <v>135</v>
      </c>
      <c r="C71" s="94"/>
      <c r="D71" s="249"/>
      <c r="E71" s="249"/>
      <c r="F71" s="249"/>
      <c r="G71" s="249"/>
    </row>
    <row r="72" spans="1:7" x14ac:dyDescent="0.35">
      <c r="A72" s="28"/>
      <c r="B72" s="19" t="s">
        <v>136</v>
      </c>
      <c r="C72" s="51">
        <f>C68+C69+C70</f>
        <v>254440000</v>
      </c>
      <c r="D72" s="250">
        <f t="shared" ref="D72:F72" si="3">D68+D69+D70</f>
        <v>39000000</v>
      </c>
      <c r="E72" s="250"/>
      <c r="F72" s="250">
        <f t="shared" si="3"/>
        <v>39000000</v>
      </c>
      <c r="G72" s="250"/>
    </row>
    <row r="73" spans="1:7" x14ac:dyDescent="0.35">
      <c r="A73" s="28"/>
      <c r="B73" s="19" t="s">
        <v>164</v>
      </c>
      <c r="C73" s="51">
        <f>C66-C72</f>
        <v>10000000</v>
      </c>
      <c r="D73" s="250">
        <f>D66-D72</f>
        <v>93500000</v>
      </c>
      <c r="E73" s="247"/>
      <c r="F73" s="250">
        <f>F66-F72</f>
        <v>93500000</v>
      </c>
      <c r="G73" s="247"/>
    </row>
    <row r="75" spans="1:7" x14ac:dyDescent="0.35">
      <c r="B75" t="s">
        <v>138</v>
      </c>
    </row>
    <row r="76" spans="1:7" x14ac:dyDescent="0.35">
      <c r="A76" s="246" t="s">
        <v>124</v>
      </c>
      <c r="B76" s="246" t="s">
        <v>21</v>
      </c>
      <c r="C76" s="246" t="s">
        <v>126</v>
      </c>
      <c r="D76" s="246"/>
      <c r="E76" s="246"/>
      <c r="F76" s="246"/>
      <c r="G76" s="246"/>
    </row>
    <row r="77" spans="1:7" x14ac:dyDescent="0.35">
      <c r="A77" s="246"/>
      <c r="B77" s="246"/>
      <c r="C77" s="93">
        <v>1</v>
      </c>
      <c r="D77" s="246">
        <v>2</v>
      </c>
      <c r="E77" s="246"/>
      <c r="F77" s="247">
        <v>3</v>
      </c>
      <c r="G77" s="247"/>
    </row>
    <row r="78" spans="1:7" x14ac:dyDescent="0.35">
      <c r="A78" s="28" t="s">
        <v>26</v>
      </c>
      <c r="B78" s="28" t="s">
        <v>139</v>
      </c>
      <c r="C78" s="96">
        <f>G57</f>
        <v>250000000</v>
      </c>
      <c r="D78" s="251">
        <v>250000000</v>
      </c>
      <c r="E78" s="252"/>
      <c r="F78" s="251">
        <v>250000000</v>
      </c>
      <c r="G78" s="252"/>
    </row>
    <row r="79" spans="1:7" x14ac:dyDescent="0.35">
      <c r="A79" s="28" t="s">
        <v>33</v>
      </c>
      <c r="B79" s="28" t="s">
        <v>140</v>
      </c>
      <c r="C79" s="94">
        <f>C72</f>
        <v>254440000</v>
      </c>
      <c r="D79" s="249">
        <f>D72</f>
        <v>39000000</v>
      </c>
      <c r="E79" s="249"/>
      <c r="F79" s="249">
        <f>F72</f>
        <v>39000000</v>
      </c>
      <c r="G79" s="249"/>
    </row>
    <row r="80" spans="1:7" x14ac:dyDescent="0.35">
      <c r="A80" s="28" t="s">
        <v>50</v>
      </c>
      <c r="B80" s="95" t="s">
        <v>141</v>
      </c>
      <c r="C80" s="94">
        <f>C78-C79</f>
        <v>-4440000</v>
      </c>
      <c r="D80" s="251">
        <f>D78-D79</f>
        <v>211000000</v>
      </c>
      <c r="E80" s="252"/>
      <c r="F80" s="251">
        <f>F78-F79</f>
        <v>211000000</v>
      </c>
      <c r="G80" s="252"/>
    </row>
    <row r="81" spans="1:7" x14ac:dyDescent="0.35">
      <c r="A81" s="28" t="s">
        <v>142</v>
      </c>
      <c r="B81" s="28" t="s">
        <v>143</v>
      </c>
      <c r="C81" s="51"/>
      <c r="D81" s="250"/>
      <c r="E81" s="247"/>
      <c r="F81" s="250"/>
      <c r="G81" s="247"/>
    </row>
    <row r="82" spans="1:7" x14ac:dyDescent="0.35">
      <c r="A82" s="28" t="s">
        <v>144</v>
      </c>
      <c r="B82" s="28" t="s">
        <v>145</v>
      </c>
      <c r="C82" s="97">
        <f>C80</f>
        <v>-4440000</v>
      </c>
      <c r="D82" s="253">
        <f>D80</f>
        <v>211000000</v>
      </c>
      <c r="E82" s="254"/>
      <c r="F82" s="253">
        <f>F80</f>
        <v>211000000</v>
      </c>
      <c r="G82" s="254"/>
    </row>
    <row r="83" spans="1:7" x14ac:dyDescent="0.35">
      <c r="A83" s="28" t="s">
        <v>146</v>
      </c>
      <c r="B83" s="28" t="s">
        <v>135</v>
      </c>
      <c r="C83" s="94"/>
      <c r="D83" s="249"/>
      <c r="E83" s="249"/>
      <c r="F83" s="249"/>
      <c r="G83" s="249"/>
    </row>
    <row r="84" spans="1:7" x14ac:dyDescent="0.35">
      <c r="A84" s="28" t="s">
        <v>147</v>
      </c>
      <c r="B84" s="28" t="s">
        <v>148</v>
      </c>
      <c r="C84" s="94">
        <f>C82</f>
        <v>-4440000</v>
      </c>
      <c r="D84" s="249">
        <f>D82</f>
        <v>211000000</v>
      </c>
      <c r="E84" s="249"/>
      <c r="F84" s="249">
        <f>F82</f>
        <v>211000000</v>
      </c>
      <c r="G84" s="249"/>
    </row>
    <row r="87" spans="1:7" x14ac:dyDescent="0.35">
      <c r="A87">
        <v>1</v>
      </c>
      <c r="B87" t="s">
        <v>96</v>
      </c>
      <c r="C87">
        <v>50</v>
      </c>
      <c r="D87" t="s">
        <v>39</v>
      </c>
      <c r="E87" s="6">
        <v>83000</v>
      </c>
      <c r="F87" s="5">
        <f>E87*C87</f>
        <v>4150000</v>
      </c>
    </row>
    <row r="88" spans="1:7" x14ac:dyDescent="0.35">
      <c r="A88">
        <v>2</v>
      </c>
      <c r="B88" t="s">
        <v>176</v>
      </c>
      <c r="C88">
        <v>30</v>
      </c>
      <c r="D88" t="s">
        <v>39</v>
      </c>
      <c r="E88" s="6">
        <v>90000</v>
      </c>
      <c r="F88" s="5">
        <f t="shared" ref="F88:F91" si="4">E88*C88</f>
        <v>2700000</v>
      </c>
    </row>
    <row r="89" spans="1:7" x14ac:dyDescent="0.35">
      <c r="A89">
        <v>3</v>
      </c>
      <c r="B89" t="s">
        <v>175</v>
      </c>
      <c r="C89">
        <v>70</v>
      </c>
      <c r="D89" t="s">
        <v>39</v>
      </c>
      <c r="E89" s="6">
        <v>55000</v>
      </c>
      <c r="F89" s="5">
        <f t="shared" si="4"/>
        <v>3850000</v>
      </c>
    </row>
    <row r="90" spans="1:7" x14ac:dyDescent="0.35">
      <c r="A90">
        <v>4</v>
      </c>
      <c r="B90" t="s">
        <v>174</v>
      </c>
      <c r="C90">
        <v>100</v>
      </c>
      <c r="D90" t="s">
        <v>39</v>
      </c>
      <c r="E90" s="6">
        <v>30000</v>
      </c>
      <c r="F90" s="5">
        <f t="shared" si="4"/>
        <v>3000000</v>
      </c>
    </row>
    <row r="91" spans="1:7" x14ac:dyDescent="0.35">
      <c r="A91">
        <v>5</v>
      </c>
      <c r="B91" t="s">
        <v>173</v>
      </c>
      <c r="C91">
        <v>5</v>
      </c>
      <c r="D91" t="s">
        <v>49</v>
      </c>
      <c r="E91" s="6">
        <v>40000</v>
      </c>
      <c r="F91" s="5">
        <f t="shared" si="4"/>
        <v>200000</v>
      </c>
    </row>
    <row r="92" spans="1:7" x14ac:dyDescent="0.35">
      <c r="A92">
        <v>6</v>
      </c>
      <c r="B92" t="s">
        <v>172</v>
      </c>
      <c r="C92">
        <v>22</v>
      </c>
      <c r="D92" t="s">
        <v>49</v>
      </c>
      <c r="E92" s="6">
        <v>40000</v>
      </c>
      <c r="F92" s="5">
        <f>E93*C93</f>
        <v>1000000</v>
      </c>
    </row>
    <row r="93" spans="1:7" x14ac:dyDescent="0.35">
      <c r="A93">
        <v>7</v>
      </c>
      <c r="B93" t="s">
        <v>43</v>
      </c>
      <c r="C93" s="100">
        <v>50</v>
      </c>
      <c r="D93" t="s">
        <v>49</v>
      </c>
      <c r="E93" s="6">
        <v>20000</v>
      </c>
      <c r="F93" s="5">
        <f t="shared" ref="F93:F103" si="5">E93*C93</f>
        <v>1000000</v>
      </c>
    </row>
    <row r="94" spans="1:7" x14ac:dyDescent="0.35">
      <c r="A94">
        <v>8</v>
      </c>
      <c r="B94" t="s">
        <v>165</v>
      </c>
      <c r="C94">
        <v>9</v>
      </c>
      <c r="D94" t="s">
        <v>178</v>
      </c>
      <c r="E94" s="6">
        <v>1500000</v>
      </c>
      <c r="F94" s="5">
        <f t="shared" si="5"/>
        <v>13500000</v>
      </c>
    </row>
    <row r="95" spans="1:7" x14ac:dyDescent="0.35">
      <c r="A95">
        <v>9</v>
      </c>
      <c r="B95" t="s">
        <v>169</v>
      </c>
      <c r="C95">
        <v>16</v>
      </c>
      <c r="D95" t="s">
        <v>177</v>
      </c>
      <c r="E95" s="6">
        <v>40000</v>
      </c>
      <c r="F95" s="5">
        <f t="shared" si="5"/>
        <v>640000</v>
      </c>
    </row>
    <row r="96" spans="1:7" x14ac:dyDescent="0.35">
      <c r="A96">
        <v>10</v>
      </c>
      <c r="B96" t="s">
        <v>167</v>
      </c>
      <c r="C96">
        <v>200</v>
      </c>
      <c r="D96" t="s">
        <v>39</v>
      </c>
      <c r="E96" s="6">
        <v>80000</v>
      </c>
      <c r="F96" s="5">
        <f t="shared" si="5"/>
        <v>16000000</v>
      </c>
    </row>
    <row r="97" spans="1:6" x14ac:dyDescent="0.35">
      <c r="A97">
        <v>11</v>
      </c>
      <c r="B97" t="s">
        <v>168</v>
      </c>
      <c r="C97">
        <v>75</v>
      </c>
      <c r="D97" t="s">
        <v>39</v>
      </c>
      <c r="E97" s="6">
        <v>50000</v>
      </c>
      <c r="F97" s="5">
        <f t="shared" si="5"/>
        <v>3750000</v>
      </c>
    </row>
    <row r="98" spans="1:6" x14ac:dyDescent="0.35">
      <c r="A98">
        <v>12</v>
      </c>
      <c r="B98" t="s">
        <v>170</v>
      </c>
      <c r="C98">
        <v>120</v>
      </c>
      <c r="D98" t="s">
        <v>177</v>
      </c>
      <c r="E98" s="6">
        <v>85000</v>
      </c>
      <c r="F98" s="5">
        <f t="shared" si="5"/>
        <v>10200000</v>
      </c>
    </row>
    <row r="99" spans="1:6" x14ac:dyDescent="0.35">
      <c r="A99">
        <v>13</v>
      </c>
      <c r="B99" t="s">
        <v>171</v>
      </c>
      <c r="C99" s="100">
        <v>4</v>
      </c>
      <c r="D99" t="s">
        <v>179</v>
      </c>
      <c r="E99" s="6">
        <v>1000000</v>
      </c>
      <c r="F99" s="5">
        <f t="shared" si="5"/>
        <v>4000000</v>
      </c>
    </row>
    <row r="100" spans="1:6" x14ac:dyDescent="0.35">
      <c r="A100">
        <v>14</v>
      </c>
      <c r="B100" t="s">
        <v>166</v>
      </c>
      <c r="C100">
        <v>10</v>
      </c>
      <c r="D100" t="s">
        <v>179</v>
      </c>
      <c r="E100" s="6">
        <v>130000</v>
      </c>
      <c r="F100" s="5">
        <f t="shared" si="5"/>
        <v>1300000</v>
      </c>
    </row>
    <row r="101" spans="1:6" x14ac:dyDescent="0.35">
      <c r="A101">
        <v>15</v>
      </c>
      <c r="B101" t="s">
        <v>180</v>
      </c>
      <c r="C101">
        <v>2</v>
      </c>
      <c r="D101" t="s">
        <v>181</v>
      </c>
      <c r="E101" s="6">
        <v>35000</v>
      </c>
      <c r="F101" s="5">
        <f t="shared" si="5"/>
        <v>70000</v>
      </c>
    </row>
    <row r="102" spans="1:6" x14ac:dyDescent="0.35">
      <c r="A102">
        <v>16</v>
      </c>
      <c r="B102" t="s">
        <v>182</v>
      </c>
      <c r="C102">
        <v>2</v>
      </c>
      <c r="D102" t="s">
        <v>57</v>
      </c>
      <c r="E102" s="6">
        <v>100000</v>
      </c>
      <c r="F102" s="5">
        <f t="shared" si="5"/>
        <v>200000</v>
      </c>
    </row>
    <row r="103" spans="1:6" x14ac:dyDescent="0.35">
      <c r="A103">
        <v>17</v>
      </c>
      <c r="B103" t="s">
        <v>183</v>
      </c>
      <c r="C103">
        <v>2</v>
      </c>
      <c r="D103" t="s">
        <v>57</v>
      </c>
      <c r="E103" s="6">
        <v>50000</v>
      </c>
      <c r="F103" s="5">
        <f t="shared" si="5"/>
        <v>100000</v>
      </c>
    </row>
    <row r="104" spans="1:6" x14ac:dyDescent="0.35">
      <c r="F104" s="5">
        <f>SUM(F87:F103)</f>
        <v>65660000</v>
      </c>
    </row>
    <row r="105" spans="1:6" x14ac:dyDescent="0.35">
      <c r="F105" s="5"/>
    </row>
  </sheetData>
  <mergeCells count="47">
    <mergeCell ref="D82:E82"/>
    <mergeCell ref="F82:G82"/>
    <mergeCell ref="D83:E83"/>
    <mergeCell ref="F83:G83"/>
    <mergeCell ref="D84:E84"/>
    <mergeCell ref="F84:G84"/>
    <mergeCell ref="D79:E79"/>
    <mergeCell ref="F79:G79"/>
    <mergeCell ref="D80:E80"/>
    <mergeCell ref="F80:G80"/>
    <mergeCell ref="D81:E81"/>
    <mergeCell ref="F81:G81"/>
    <mergeCell ref="A76:A77"/>
    <mergeCell ref="B76:B77"/>
    <mergeCell ref="C76:G76"/>
    <mergeCell ref="D77:E77"/>
    <mergeCell ref="F77:G77"/>
    <mergeCell ref="D78:E78"/>
    <mergeCell ref="F78:G78"/>
    <mergeCell ref="D71:E71"/>
    <mergeCell ref="F71:G71"/>
    <mergeCell ref="D72:E72"/>
    <mergeCell ref="F72:G72"/>
    <mergeCell ref="D73:E73"/>
    <mergeCell ref="F73:G73"/>
    <mergeCell ref="D70:E70"/>
    <mergeCell ref="F70:G70"/>
    <mergeCell ref="B63:G63"/>
    <mergeCell ref="D64:E64"/>
    <mergeCell ref="F64:G64"/>
    <mergeCell ref="D65:E65"/>
    <mergeCell ref="F65:G65"/>
    <mergeCell ref="D66:E66"/>
    <mergeCell ref="F66:G66"/>
    <mergeCell ref="B67:G67"/>
    <mergeCell ref="D68:E68"/>
    <mergeCell ref="F68:G68"/>
    <mergeCell ref="D69:E69"/>
    <mergeCell ref="F69:G69"/>
    <mergeCell ref="B44:C44"/>
    <mergeCell ref="B51:D51"/>
    <mergeCell ref="B58:F58"/>
    <mergeCell ref="A61:A62"/>
    <mergeCell ref="B61:B62"/>
    <mergeCell ref="C61:G61"/>
    <mergeCell ref="D62:E62"/>
    <mergeCell ref="F62:G62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ADAD1-1096-4EF8-A208-858C961ABE41}">
  <dimension ref="A1:K117"/>
  <sheetViews>
    <sheetView tabSelected="1" view="pageBreakPreview" topLeftCell="A65" zoomScale="125" zoomScaleNormal="100" zoomScaleSheetLayoutView="80" workbookViewId="0">
      <selection activeCell="C75" sqref="C75:G75"/>
    </sheetView>
  </sheetViews>
  <sheetFormatPr defaultColWidth="8.83203125" defaultRowHeight="14.5" x14ac:dyDescent="0.35"/>
  <cols>
    <col min="1" max="1" width="4.83203125" style="102" customWidth="1"/>
    <col min="2" max="2" width="24.58203125" style="102" customWidth="1"/>
    <col min="3" max="3" width="15.58203125" style="102" customWidth="1"/>
    <col min="4" max="4" width="9.6640625" style="102" customWidth="1"/>
    <col min="5" max="5" width="13.5" style="103" customWidth="1"/>
    <col min="6" max="6" width="14.83203125" style="102" customWidth="1"/>
    <col min="7" max="7" width="15.08203125" style="102" customWidth="1"/>
    <col min="8" max="10" width="8.83203125" style="102"/>
    <col min="11" max="11" width="17" style="102" customWidth="1"/>
    <col min="12" max="16384" width="8.83203125" style="102"/>
  </cols>
  <sheetData>
    <row r="1" spans="1:8" ht="15.5" x14ac:dyDescent="0.35">
      <c r="A1" s="201" t="s">
        <v>0</v>
      </c>
      <c r="B1" s="132"/>
      <c r="C1" s="132"/>
      <c r="D1" s="132"/>
      <c r="E1" s="199"/>
    </row>
    <row r="2" spans="1:8" x14ac:dyDescent="0.35">
      <c r="A2" s="198" t="s">
        <v>1</v>
      </c>
      <c r="B2" s="132"/>
      <c r="C2" s="132"/>
      <c r="D2" s="132"/>
      <c r="E2" s="199"/>
    </row>
    <row r="3" spans="1:8" x14ac:dyDescent="0.35">
      <c r="A3" s="200" t="s">
        <v>257</v>
      </c>
      <c r="B3" s="132"/>
      <c r="C3" s="132"/>
      <c r="D3" s="200" t="s">
        <v>231</v>
      </c>
      <c r="E3" s="199"/>
    </row>
    <row r="4" spans="1:8" x14ac:dyDescent="0.35">
      <c r="A4" s="200" t="s">
        <v>258</v>
      </c>
      <c r="B4" s="132"/>
      <c r="C4" s="132"/>
      <c r="D4" s="200" t="s">
        <v>5</v>
      </c>
      <c r="E4" s="199"/>
    </row>
    <row r="5" spans="1:8" x14ac:dyDescent="0.35">
      <c r="A5" s="200" t="s">
        <v>259</v>
      </c>
      <c r="B5" s="132"/>
      <c r="C5" s="132"/>
      <c r="D5" s="200" t="s">
        <v>7</v>
      </c>
      <c r="E5" s="199"/>
    </row>
    <row r="6" spans="1:8" x14ac:dyDescent="0.35">
      <c r="A6" s="200" t="s">
        <v>260</v>
      </c>
      <c r="B6" s="132"/>
      <c r="C6" s="132"/>
      <c r="D6" s="200" t="s">
        <v>9</v>
      </c>
      <c r="E6" s="199"/>
    </row>
    <row r="7" spans="1:8" x14ac:dyDescent="0.35">
      <c r="A7" s="200" t="s">
        <v>261</v>
      </c>
      <c r="B7" s="132"/>
      <c r="C7" s="132"/>
      <c r="D7" s="200" t="s">
        <v>232</v>
      </c>
      <c r="E7" s="199"/>
    </row>
    <row r="8" spans="1:8" x14ac:dyDescent="0.35">
      <c r="A8" s="200" t="s">
        <v>262</v>
      </c>
      <c r="B8" s="132"/>
      <c r="C8" s="132"/>
      <c r="D8" s="200" t="s">
        <v>233</v>
      </c>
      <c r="E8" s="199"/>
    </row>
    <row r="9" spans="1:8" x14ac:dyDescent="0.35">
      <c r="A9" s="200" t="s">
        <v>263</v>
      </c>
      <c r="B9" s="132"/>
      <c r="C9" s="132"/>
      <c r="D9" s="255" t="s">
        <v>255</v>
      </c>
      <c r="E9" s="255"/>
      <c r="G9" s="103"/>
      <c r="H9" s="105"/>
    </row>
    <row r="10" spans="1:8" x14ac:dyDescent="0.35">
      <c r="A10" s="200" t="s">
        <v>264</v>
      </c>
      <c r="B10" s="132"/>
      <c r="C10" s="132"/>
      <c r="D10" s="200" t="s">
        <v>234</v>
      </c>
      <c r="E10" s="199"/>
    </row>
    <row r="11" spans="1:8" x14ac:dyDescent="0.35">
      <c r="A11" s="101"/>
    </row>
    <row r="12" spans="1:8" x14ac:dyDescent="0.35">
      <c r="A12" s="104" t="s">
        <v>268</v>
      </c>
    </row>
    <row r="13" spans="1:8" x14ac:dyDescent="0.35">
      <c r="A13" s="106" t="s">
        <v>210</v>
      </c>
    </row>
    <row r="14" spans="1:8" s="110" customFormat="1" ht="43.5" x14ac:dyDescent="0.35">
      <c r="A14" s="204" t="s">
        <v>20</v>
      </c>
      <c r="B14" s="205" t="s">
        <v>21</v>
      </c>
      <c r="C14" s="205" t="s">
        <v>22</v>
      </c>
      <c r="D14" s="205" t="s">
        <v>23</v>
      </c>
      <c r="E14" s="206" t="s">
        <v>24</v>
      </c>
      <c r="F14" s="205" t="s">
        <v>25</v>
      </c>
      <c r="G14" s="205" t="s">
        <v>31</v>
      </c>
    </row>
    <row r="15" spans="1:8" ht="15" thickBot="1" x14ac:dyDescent="0.4">
      <c r="A15" s="111" t="s">
        <v>26</v>
      </c>
      <c r="B15" s="229" t="s">
        <v>27</v>
      </c>
      <c r="C15" s="230"/>
      <c r="D15" s="230"/>
      <c r="E15" s="230"/>
      <c r="F15" s="230"/>
      <c r="G15" s="231"/>
    </row>
    <row r="16" spans="1:8" ht="15" thickBot="1" x14ac:dyDescent="0.4">
      <c r="A16" s="190" t="s">
        <v>28</v>
      </c>
      <c r="B16" s="191" t="s">
        <v>235</v>
      </c>
      <c r="C16" s="192">
        <v>1</v>
      </c>
      <c r="D16" s="192" t="s">
        <v>54</v>
      </c>
      <c r="E16" s="193">
        <v>2000000</v>
      </c>
      <c r="F16" s="192">
        <v>1</v>
      </c>
      <c r="G16" s="193">
        <v>2000000</v>
      </c>
    </row>
    <row r="17" spans="1:7" ht="15" thickBot="1" x14ac:dyDescent="0.4">
      <c r="A17" s="194" t="s">
        <v>37</v>
      </c>
      <c r="B17" s="195" t="s">
        <v>150</v>
      </c>
      <c r="C17" s="196">
        <v>2</v>
      </c>
      <c r="D17" s="196" t="s">
        <v>253</v>
      </c>
      <c r="E17" s="197">
        <v>5000000</v>
      </c>
      <c r="F17" s="196">
        <v>1</v>
      </c>
      <c r="G17" s="197">
        <v>5000000</v>
      </c>
    </row>
    <row r="18" spans="1:7" x14ac:dyDescent="0.35">
      <c r="A18" s="111" t="s">
        <v>33</v>
      </c>
      <c r="B18" s="229" t="s">
        <v>51</v>
      </c>
      <c r="C18" s="230"/>
      <c r="D18" s="230"/>
      <c r="E18" s="230"/>
      <c r="F18" s="230"/>
      <c r="G18" s="231"/>
    </row>
    <row r="19" spans="1:7" x14ac:dyDescent="0.35">
      <c r="A19" s="117"/>
      <c r="B19" s="117" t="s">
        <v>52</v>
      </c>
      <c r="C19" s="118"/>
      <c r="D19" s="118"/>
      <c r="E19" s="119"/>
      <c r="F19" s="118"/>
      <c r="G19" s="117"/>
    </row>
    <row r="20" spans="1:7" x14ac:dyDescent="0.35">
      <c r="A20" s="117" t="s">
        <v>28</v>
      </c>
      <c r="B20" s="117" t="s">
        <v>236</v>
      </c>
      <c r="C20" s="120">
        <v>1</v>
      </c>
      <c r="D20" s="120" t="s">
        <v>54</v>
      </c>
      <c r="E20" s="121">
        <v>18000000</v>
      </c>
      <c r="F20" s="120">
        <v>1</v>
      </c>
      <c r="G20" s="122">
        <f>C20*E20*F20</f>
        <v>18000000</v>
      </c>
    </row>
    <row r="21" spans="1:7" x14ac:dyDescent="0.35">
      <c r="A21" s="126"/>
      <c r="B21" s="126" t="s">
        <v>58</v>
      </c>
      <c r="C21" s="120"/>
      <c r="D21" s="120"/>
      <c r="E21" s="121"/>
      <c r="F21" s="120"/>
      <c r="G21" s="126"/>
    </row>
    <row r="22" spans="1:7" x14ac:dyDescent="0.35">
      <c r="A22" s="127" t="s">
        <v>28</v>
      </c>
      <c r="B22" s="127" t="s">
        <v>248</v>
      </c>
      <c r="C22" s="128">
        <v>13</v>
      </c>
      <c r="D22" s="123" t="s">
        <v>237</v>
      </c>
      <c r="E22" s="124">
        <v>250000</v>
      </c>
      <c r="F22" s="123">
        <v>2</v>
      </c>
      <c r="G22" s="125">
        <f>F22*E22*C22</f>
        <v>6500000</v>
      </c>
    </row>
    <row r="23" spans="1:7" x14ac:dyDescent="0.35">
      <c r="A23" s="115"/>
      <c r="B23" s="229" t="s">
        <v>60</v>
      </c>
      <c r="C23" s="230"/>
      <c r="D23" s="230"/>
      <c r="E23" s="230"/>
      <c r="F23" s="231"/>
      <c r="G23" s="129">
        <f>SUM(G20:G22)</f>
        <v>24500000</v>
      </c>
    </row>
    <row r="24" spans="1:7" x14ac:dyDescent="0.35">
      <c r="A24" s="130"/>
      <c r="B24" s="229" t="s">
        <v>61</v>
      </c>
      <c r="C24" s="230"/>
      <c r="D24" s="230"/>
      <c r="E24" s="230"/>
      <c r="F24" s="231"/>
      <c r="G24" s="131">
        <f>G23+G17</f>
        <v>29500000</v>
      </c>
    </row>
    <row r="26" spans="1:7" x14ac:dyDescent="0.35">
      <c r="B26" s="132" t="s">
        <v>62</v>
      </c>
    </row>
    <row r="27" spans="1:7" ht="43.5" x14ac:dyDescent="0.35">
      <c r="A27" s="204" t="s">
        <v>124</v>
      </c>
      <c r="B27" s="205" t="s">
        <v>21</v>
      </c>
      <c r="C27" s="205" t="s">
        <v>22</v>
      </c>
      <c r="D27" s="205" t="s">
        <v>23</v>
      </c>
      <c r="E27" s="206" t="s">
        <v>24</v>
      </c>
      <c r="F27" s="205" t="s">
        <v>25</v>
      </c>
      <c r="G27" s="205" t="s">
        <v>31</v>
      </c>
    </row>
    <row r="28" spans="1:7" x14ac:dyDescent="0.35">
      <c r="A28" s="107" t="s">
        <v>26</v>
      </c>
      <c r="B28" s="132" t="s">
        <v>111</v>
      </c>
      <c r="C28" s="133"/>
      <c r="D28" s="133"/>
      <c r="E28" s="134"/>
      <c r="F28" s="133"/>
      <c r="G28" s="135"/>
    </row>
    <row r="29" spans="1:7" ht="17.399999999999999" customHeight="1" x14ac:dyDescent="0.35">
      <c r="A29" s="136" t="s">
        <v>28</v>
      </c>
      <c r="B29" s="173" t="s">
        <v>112</v>
      </c>
      <c r="C29" s="173"/>
      <c r="D29" s="173"/>
      <c r="E29" s="174"/>
      <c r="F29" s="173"/>
      <c r="G29" s="175">
        <f>F29*E29</f>
        <v>0</v>
      </c>
    </row>
    <row r="30" spans="1:7" x14ac:dyDescent="0.35">
      <c r="A30" s="107"/>
      <c r="B30" s="229" t="s">
        <v>196</v>
      </c>
      <c r="C30" s="230"/>
      <c r="D30" s="230"/>
      <c r="E30" s="230"/>
      <c r="F30" s="230"/>
      <c r="G30" s="137">
        <f>G29</f>
        <v>0</v>
      </c>
    </row>
    <row r="31" spans="1:7" x14ac:dyDescent="0.35">
      <c r="A31" s="172" t="s">
        <v>33</v>
      </c>
      <c r="B31" s="234" t="s">
        <v>197</v>
      </c>
      <c r="C31" s="235"/>
      <c r="D31" s="235"/>
      <c r="E31" s="235"/>
      <c r="F31" s="235"/>
      <c r="G31" s="236"/>
    </row>
    <row r="32" spans="1:7" x14ac:dyDescent="0.35">
      <c r="A32" s="126" t="s">
        <v>28</v>
      </c>
      <c r="B32" s="126" t="s">
        <v>244</v>
      </c>
      <c r="C32" s="138">
        <v>20000</v>
      </c>
      <c r="D32" s="120" t="s">
        <v>39</v>
      </c>
      <c r="E32" s="121">
        <v>200</v>
      </c>
      <c r="F32" s="120">
        <v>1</v>
      </c>
      <c r="G32" s="122">
        <f t="shared" ref="G32:G36" si="0">C32*E32*F32</f>
        <v>4000000</v>
      </c>
    </row>
    <row r="33" spans="1:8" x14ac:dyDescent="0.35">
      <c r="A33" s="126" t="s">
        <v>37</v>
      </c>
      <c r="B33" s="126" t="s">
        <v>41</v>
      </c>
      <c r="C33" s="120">
        <v>16</v>
      </c>
      <c r="D33" s="120" t="s">
        <v>48</v>
      </c>
      <c r="E33" s="121">
        <v>260000</v>
      </c>
      <c r="F33" s="120">
        <v>1</v>
      </c>
      <c r="G33" s="122">
        <f t="shared" si="0"/>
        <v>4160000</v>
      </c>
    </row>
    <row r="34" spans="1:8" x14ac:dyDescent="0.35">
      <c r="A34" s="126" t="s">
        <v>40</v>
      </c>
      <c r="B34" s="126" t="s">
        <v>43</v>
      </c>
      <c r="C34" s="120">
        <v>10</v>
      </c>
      <c r="D34" s="120" t="s">
        <v>49</v>
      </c>
      <c r="E34" s="121">
        <v>20000</v>
      </c>
      <c r="F34" s="120">
        <v>1</v>
      </c>
      <c r="G34" s="122">
        <f t="shared" si="0"/>
        <v>200000</v>
      </c>
    </row>
    <row r="35" spans="1:8" x14ac:dyDescent="0.35">
      <c r="A35" s="126" t="s">
        <v>42</v>
      </c>
      <c r="B35" s="126" t="s">
        <v>245</v>
      </c>
      <c r="C35" s="120">
        <v>4</v>
      </c>
      <c r="D35" s="120" t="s">
        <v>54</v>
      </c>
      <c r="E35" s="121">
        <v>120000</v>
      </c>
      <c r="F35" s="120">
        <v>1</v>
      </c>
      <c r="G35" s="122">
        <f t="shared" si="0"/>
        <v>480000</v>
      </c>
    </row>
    <row r="36" spans="1:8" x14ac:dyDescent="0.35">
      <c r="A36" s="76" t="s">
        <v>44</v>
      </c>
      <c r="B36" s="185" t="s">
        <v>246</v>
      </c>
      <c r="C36" s="186">
        <v>7</v>
      </c>
      <c r="D36" s="186" t="s">
        <v>54</v>
      </c>
      <c r="E36" s="187">
        <v>450000</v>
      </c>
      <c r="F36" s="186">
        <v>1</v>
      </c>
      <c r="G36" s="188">
        <f t="shared" si="0"/>
        <v>3150000</v>
      </c>
    </row>
    <row r="37" spans="1:8" x14ac:dyDescent="0.35">
      <c r="A37" s="76"/>
      <c r="B37" s="237" t="s">
        <v>199</v>
      </c>
      <c r="C37" s="238"/>
      <c r="D37" s="238"/>
      <c r="E37" s="238"/>
      <c r="F37" s="238"/>
      <c r="G37" s="139">
        <f>SUM(G32:G36)</f>
        <v>11990000</v>
      </c>
    </row>
    <row r="38" spans="1:8" x14ac:dyDescent="0.35">
      <c r="A38" s="111" t="s">
        <v>50</v>
      </c>
      <c r="B38" s="229" t="s">
        <v>63</v>
      </c>
      <c r="C38" s="230"/>
      <c r="D38" s="230"/>
      <c r="E38" s="230"/>
      <c r="F38" s="230"/>
      <c r="G38" s="231"/>
    </row>
    <row r="39" spans="1:8" x14ac:dyDescent="0.35">
      <c r="A39" s="140" t="s">
        <v>28</v>
      </c>
      <c r="B39" s="140" t="s">
        <v>64</v>
      </c>
      <c r="C39" s="141">
        <v>24</v>
      </c>
      <c r="D39" s="141" t="s">
        <v>65</v>
      </c>
      <c r="E39" s="142">
        <v>800000</v>
      </c>
      <c r="F39" s="141">
        <v>2</v>
      </c>
      <c r="G39" s="143">
        <f>F39*E39*C39</f>
        <v>38400000</v>
      </c>
      <c r="H39" s="144"/>
    </row>
    <row r="40" spans="1:8" x14ac:dyDescent="0.35">
      <c r="A40" s="126" t="s">
        <v>37</v>
      </c>
      <c r="B40" s="126" t="s">
        <v>66</v>
      </c>
      <c r="C40" s="120">
        <v>10</v>
      </c>
      <c r="D40" s="120" t="s">
        <v>65</v>
      </c>
      <c r="E40" s="121">
        <v>500000</v>
      </c>
      <c r="F40" s="141">
        <v>2</v>
      </c>
      <c r="G40" s="122">
        <f t="shared" ref="G40:G53" si="1">F40*E40*C40</f>
        <v>10000000</v>
      </c>
    </row>
    <row r="41" spans="1:8" x14ac:dyDescent="0.35">
      <c r="A41" s="126" t="s">
        <v>40</v>
      </c>
      <c r="B41" s="126" t="s">
        <v>67</v>
      </c>
      <c r="C41" s="120">
        <v>10</v>
      </c>
      <c r="D41" s="120" t="s">
        <v>65</v>
      </c>
      <c r="E41" s="121">
        <v>500000</v>
      </c>
      <c r="F41" s="141">
        <v>2</v>
      </c>
      <c r="G41" s="122">
        <f t="shared" si="1"/>
        <v>10000000</v>
      </c>
    </row>
    <row r="42" spans="1:8" x14ac:dyDescent="0.35">
      <c r="A42" s="126" t="s">
        <v>44</v>
      </c>
      <c r="B42" s="126" t="s">
        <v>68</v>
      </c>
      <c r="C42" s="138">
        <v>1500</v>
      </c>
      <c r="D42" s="120" t="s">
        <v>87</v>
      </c>
      <c r="E42" s="121">
        <v>7000</v>
      </c>
      <c r="F42" s="141">
        <v>2</v>
      </c>
      <c r="G42" s="122">
        <f t="shared" si="1"/>
        <v>21000000</v>
      </c>
    </row>
    <row r="43" spans="1:8" x14ac:dyDescent="0.35">
      <c r="A43" s="126" t="s">
        <v>46</v>
      </c>
      <c r="B43" s="126" t="s">
        <v>69</v>
      </c>
      <c r="C43" s="138">
        <v>20</v>
      </c>
      <c r="D43" s="120" t="s">
        <v>73</v>
      </c>
      <c r="E43" s="121">
        <v>100000</v>
      </c>
      <c r="F43" s="141">
        <v>2</v>
      </c>
      <c r="G43" s="122">
        <f t="shared" si="1"/>
        <v>4000000</v>
      </c>
    </row>
    <row r="44" spans="1:8" x14ac:dyDescent="0.35">
      <c r="A44" s="126" t="s">
        <v>75</v>
      </c>
      <c r="B44" s="126" t="s">
        <v>70</v>
      </c>
      <c r="C44" s="120">
        <v>100</v>
      </c>
      <c r="D44" s="120" t="s">
        <v>65</v>
      </c>
      <c r="E44" s="121">
        <v>50000</v>
      </c>
      <c r="F44" s="141">
        <v>2</v>
      </c>
      <c r="G44" s="122">
        <f t="shared" si="1"/>
        <v>10000000</v>
      </c>
    </row>
    <row r="45" spans="1:8" x14ac:dyDescent="0.35">
      <c r="A45" s="126" t="s">
        <v>76</v>
      </c>
      <c r="B45" s="126" t="s">
        <v>71</v>
      </c>
      <c r="C45" s="120">
        <v>1</v>
      </c>
      <c r="D45" s="120" t="s">
        <v>74</v>
      </c>
      <c r="E45" s="121">
        <v>10000000</v>
      </c>
      <c r="F45" s="141">
        <v>2</v>
      </c>
      <c r="G45" s="122">
        <f t="shared" si="1"/>
        <v>20000000</v>
      </c>
    </row>
    <row r="46" spans="1:8" x14ac:dyDescent="0.35">
      <c r="A46" s="145" t="s">
        <v>77</v>
      </c>
      <c r="B46" s="145" t="s">
        <v>72</v>
      </c>
      <c r="C46" s="146">
        <v>1</v>
      </c>
      <c r="D46" s="146" t="s">
        <v>74</v>
      </c>
      <c r="E46" s="147">
        <v>10000000</v>
      </c>
      <c r="F46" s="141">
        <v>2</v>
      </c>
      <c r="G46" s="148">
        <f t="shared" si="1"/>
        <v>20000000</v>
      </c>
    </row>
    <row r="47" spans="1:8" x14ac:dyDescent="0.35">
      <c r="A47" s="130" t="s">
        <v>220</v>
      </c>
      <c r="B47" s="130" t="s">
        <v>238</v>
      </c>
      <c r="C47" s="178">
        <v>1</v>
      </c>
      <c r="D47" s="178" t="s">
        <v>74</v>
      </c>
      <c r="E47" s="179">
        <v>5000000</v>
      </c>
      <c r="F47" s="141">
        <v>2</v>
      </c>
      <c r="G47" s="180">
        <f t="shared" si="1"/>
        <v>10000000</v>
      </c>
    </row>
    <row r="48" spans="1:8" x14ac:dyDescent="0.35">
      <c r="A48" s="130" t="s">
        <v>222</v>
      </c>
      <c r="B48" s="130" t="s">
        <v>239</v>
      </c>
      <c r="C48" s="178">
        <v>10</v>
      </c>
      <c r="D48" s="178" t="s">
        <v>48</v>
      </c>
      <c r="E48" s="179">
        <v>550000</v>
      </c>
      <c r="F48" s="141">
        <v>2</v>
      </c>
      <c r="G48" s="180">
        <f t="shared" si="1"/>
        <v>11000000</v>
      </c>
    </row>
    <row r="49" spans="1:7" x14ac:dyDescent="0.35">
      <c r="A49" s="184">
        <v>12</v>
      </c>
      <c r="B49" s="130" t="s">
        <v>240</v>
      </c>
      <c r="C49" s="178">
        <v>50</v>
      </c>
      <c r="D49" s="178" t="s">
        <v>73</v>
      </c>
      <c r="E49" s="179">
        <v>8000</v>
      </c>
      <c r="F49" s="141">
        <v>2</v>
      </c>
      <c r="G49" s="180">
        <f t="shared" si="1"/>
        <v>800000</v>
      </c>
    </row>
    <row r="50" spans="1:7" x14ac:dyDescent="0.35">
      <c r="A50" s="145" t="s">
        <v>77</v>
      </c>
      <c r="B50" s="130" t="s">
        <v>241</v>
      </c>
      <c r="C50" s="178">
        <v>50</v>
      </c>
      <c r="D50" s="178" t="s">
        <v>155</v>
      </c>
      <c r="E50" s="179">
        <v>30000</v>
      </c>
      <c r="F50" s="141">
        <v>2</v>
      </c>
      <c r="G50" s="180">
        <f t="shared" si="1"/>
        <v>3000000</v>
      </c>
    </row>
    <row r="51" spans="1:7" x14ac:dyDescent="0.35">
      <c r="A51" s="130" t="s">
        <v>220</v>
      </c>
      <c r="B51" s="130" t="s">
        <v>242</v>
      </c>
      <c r="C51" s="178">
        <v>10</v>
      </c>
      <c r="D51" s="178" t="s">
        <v>48</v>
      </c>
      <c r="E51" s="179">
        <v>50000</v>
      </c>
      <c r="F51" s="141">
        <v>2</v>
      </c>
      <c r="G51" s="180">
        <f t="shared" si="1"/>
        <v>1000000</v>
      </c>
    </row>
    <row r="52" spans="1:7" x14ac:dyDescent="0.35">
      <c r="A52" s="130" t="s">
        <v>222</v>
      </c>
      <c r="B52" s="130" t="s">
        <v>243</v>
      </c>
      <c r="C52" s="178">
        <v>20</v>
      </c>
      <c r="D52" s="178" t="s">
        <v>48</v>
      </c>
      <c r="E52" s="179">
        <v>50000</v>
      </c>
      <c r="F52" s="141">
        <v>2</v>
      </c>
      <c r="G52" s="180">
        <f t="shared" si="1"/>
        <v>2000000</v>
      </c>
    </row>
    <row r="53" spans="1:7" x14ac:dyDescent="0.35">
      <c r="A53" s="184">
        <v>12</v>
      </c>
      <c r="B53" s="130" t="s">
        <v>247</v>
      </c>
      <c r="C53" s="178">
        <v>20</v>
      </c>
      <c r="D53" s="178" t="s">
        <v>49</v>
      </c>
      <c r="E53" s="179">
        <v>30000</v>
      </c>
      <c r="F53" s="141">
        <v>2</v>
      </c>
      <c r="G53" s="180">
        <f t="shared" si="1"/>
        <v>1200000</v>
      </c>
    </row>
    <row r="54" spans="1:7" x14ac:dyDescent="0.35">
      <c r="A54" s="115"/>
      <c r="B54" s="111" t="s">
        <v>60</v>
      </c>
      <c r="C54" s="111"/>
      <c r="D54" s="111"/>
      <c r="E54" s="116"/>
      <c r="F54" s="149"/>
      <c r="G54" s="129">
        <f>SUM(G39:G53)</f>
        <v>162400000</v>
      </c>
    </row>
    <row r="55" spans="1:7" ht="22.25" customHeight="1" x14ac:dyDescent="0.35">
      <c r="A55" s="115"/>
      <c r="B55" s="211" t="s">
        <v>84</v>
      </c>
      <c r="C55" s="211"/>
      <c r="D55" s="115"/>
      <c r="E55" s="150"/>
      <c r="F55" s="115"/>
      <c r="G55" s="129">
        <f>G54+G37+G30</f>
        <v>174390000</v>
      </c>
    </row>
    <row r="56" spans="1:7" ht="22.25" customHeight="1" x14ac:dyDescent="0.35">
      <c r="B56" s="202"/>
      <c r="C56" s="202"/>
      <c r="E56" s="203"/>
      <c r="G56" s="105"/>
    </row>
    <row r="57" spans="1:7" ht="13.75" customHeight="1" x14ac:dyDescent="0.35"/>
    <row r="58" spans="1:7" ht="19.75" customHeight="1" x14ac:dyDescent="0.35">
      <c r="B58" s="132" t="s">
        <v>79</v>
      </c>
    </row>
    <row r="59" spans="1:7" ht="43.5" x14ac:dyDescent="0.35">
      <c r="A59" s="205" t="s">
        <v>20</v>
      </c>
      <c r="B59" s="205" t="s">
        <v>21</v>
      </c>
      <c r="C59" s="205" t="s">
        <v>22</v>
      </c>
      <c r="D59" s="205" t="s">
        <v>23</v>
      </c>
      <c r="E59" s="206" t="s">
        <v>24</v>
      </c>
      <c r="F59" s="205" t="s">
        <v>25</v>
      </c>
      <c r="G59" s="205" t="s">
        <v>31</v>
      </c>
    </row>
    <row r="60" spans="1:7" x14ac:dyDescent="0.35">
      <c r="A60" s="140" t="s">
        <v>28</v>
      </c>
      <c r="B60" s="140" t="s">
        <v>80</v>
      </c>
      <c r="C60" s="141">
        <v>1</v>
      </c>
      <c r="D60" s="141" t="s">
        <v>74</v>
      </c>
      <c r="E60" s="142">
        <v>10000000</v>
      </c>
      <c r="F60" s="141">
        <v>2</v>
      </c>
      <c r="G60" s="143">
        <f>F60*E60*C60</f>
        <v>20000000</v>
      </c>
    </row>
    <row r="61" spans="1:7" x14ac:dyDescent="0.35">
      <c r="A61" s="117" t="s">
        <v>37</v>
      </c>
      <c r="B61" s="117" t="s">
        <v>225</v>
      </c>
      <c r="C61" s="118">
        <v>1</v>
      </c>
      <c r="D61" s="118" t="s">
        <v>74</v>
      </c>
      <c r="E61" s="119">
        <v>6000000</v>
      </c>
      <c r="F61" s="141">
        <v>2</v>
      </c>
      <c r="G61" s="189">
        <f>F61*E61*C61</f>
        <v>12000000</v>
      </c>
    </row>
    <row r="62" spans="1:7" x14ac:dyDescent="0.35">
      <c r="A62" s="126" t="s">
        <v>40</v>
      </c>
      <c r="B62" s="126" t="s">
        <v>81</v>
      </c>
      <c r="C62" s="120">
        <v>1</v>
      </c>
      <c r="D62" s="120" t="s">
        <v>74</v>
      </c>
      <c r="E62" s="121">
        <v>10000000</v>
      </c>
      <c r="F62" s="141">
        <v>2</v>
      </c>
      <c r="G62" s="122">
        <f t="shared" ref="G62:G63" si="2">F62*E62*C62</f>
        <v>20000000</v>
      </c>
    </row>
    <row r="63" spans="1:7" x14ac:dyDescent="0.35">
      <c r="A63" s="145" t="s">
        <v>42</v>
      </c>
      <c r="B63" s="145" t="s">
        <v>82</v>
      </c>
      <c r="C63" s="146">
        <v>1</v>
      </c>
      <c r="D63" s="146" t="s">
        <v>74</v>
      </c>
      <c r="E63" s="147">
        <v>10000000</v>
      </c>
      <c r="F63" s="141">
        <v>2</v>
      </c>
      <c r="G63" s="148">
        <f t="shared" si="2"/>
        <v>20000000</v>
      </c>
    </row>
    <row r="64" spans="1:7" x14ac:dyDescent="0.35">
      <c r="A64" s="115"/>
      <c r="B64" s="111" t="s">
        <v>211</v>
      </c>
      <c r="C64" s="111"/>
      <c r="D64" s="111"/>
      <c r="E64" s="116"/>
      <c r="F64" s="116"/>
      <c r="G64" s="129">
        <f>SUM(G60:G63)</f>
        <v>72000000</v>
      </c>
    </row>
    <row r="65" spans="1:11" ht="21" customHeight="1" x14ac:dyDescent="0.35">
      <c r="A65" s="115"/>
      <c r="B65" s="212" t="s">
        <v>85</v>
      </c>
      <c r="C65" s="212"/>
      <c r="D65" s="212"/>
      <c r="E65" s="150"/>
      <c r="F65" s="115"/>
      <c r="G65" s="129">
        <f>G64+G55+G24</f>
        <v>275890000</v>
      </c>
    </row>
    <row r="66" spans="1:11" ht="9.65" customHeight="1" x14ac:dyDescent="0.35"/>
    <row r="67" spans="1:11" x14ac:dyDescent="0.35">
      <c r="B67" s="102" t="s">
        <v>115</v>
      </c>
      <c r="H67" s="103"/>
    </row>
    <row r="68" spans="1:11" x14ac:dyDescent="0.35">
      <c r="B68" s="102" t="s">
        <v>116</v>
      </c>
      <c r="C68" s="102" t="s">
        <v>265</v>
      </c>
      <c r="G68" s="154"/>
      <c r="H68" s="103"/>
    </row>
    <row r="69" spans="1:11" x14ac:dyDescent="0.35">
      <c r="B69" s="102" t="s">
        <v>118</v>
      </c>
      <c r="C69" s="102" t="s">
        <v>266</v>
      </c>
      <c r="H69" s="103"/>
    </row>
    <row r="70" spans="1:11" ht="29" x14ac:dyDescent="0.35">
      <c r="A70" s="204" t="s">
        <v>20</v>
      </c>
      <c r="B70" s="207" t="s">
        <v>21</v>
      </c>
      <c r="C70" s="205" t="s">
        <v>22</v>
      </c>
      <c r="D70" s="205" t="s">
        <v>23</v>
      </c>
      <c r="E70" s="206" t="s">
        <v>24</v>
      </c>
      <c r="F70" s="205" t="s">
        <v>120</v>
      </c>
      <c r="G70" s="205" t="s">
        <v>31</v>
      </c>
      <c r="H70" s="103"/>
    </row>
    <row r="71" spans="1:11" x14ac:dyDescent="0.35">
      <c r="A71" s="140" t="s">
        <v>28</v>
      </c>
      <c r="B71" s="140" t="s">
        <v>249</v>
      </c>
      <c r="C71" s="152">
        <v>10000</v>
      </c>
      <c r="D71" s="141" t="s">
        <v>267</v>
      </c>
      <c r="E71" s="142">
        <v>20000</v>
      </c>
      <c r="F71" s="153">
        <v>2</v>
      </c>
      <c r="G71" s="143">
        <f>F71*E71*C71</f>
        <v>400000000</v>
      </c>
      <c r="H71" s="103"/>
    </row>
    <row r="72" spans="1:11" x14ac:dyDescent="0.35">
      <c r="A72" s="115"/>
      <c r="B72" s="213" t="s">
        <v>122</v>
      </c>
      <c r="C72" s="214"/>
      <c r="D72" s="214"/>
      <c r="E72" s="214"/>
      <c r="F72" s="215"/>
      <c r="G72" s="129">
        <f>SUM(G71:G71)</f>
        <v>400000000</v>
      </c>
      <c r="H72" s="103"/>
    </row>
    <row r="73" spans="1:11" ht="9.65" customHeight="1" x14ac:dyDescent="0.35">
      <c r="H73" s="103"/>
    </row>
    <row r="74" spans="1:11" x14ac:dyDescent="0.35">
      <c r="B74" s="102" t="s">
        <v>123</v>
      </c>
      <c r="G74" s="154"/>
      <c r="H74" s="103"/>
    </row>
    <row r="75" spans="1:11" x14ac:dyDescent="0.35">
      <c r="A75" s="256" t="s">
        <v>124</v>
      </c>
      <c r="B75" s="256" t="s">
        <v>125</v>
      </c>
      <c r="C75" s="256" t="s">
        <v>126</v>
      </c>
      <c r="D75" s="256"/>
      <c r="E75" s="256"/>
      <c r="F75" s="256"/>
      <c r="G75" s="256"/>
      <c r="H75" s="103"/>
    </row>
    <row r="76" spans="1:11" x14ac:dyDescent="0.35">
      <c r="A76" s="256"/>
      <c r="B76" s="256"/>
      <c r="C76" s="208">
        <v>1</v>
      </c>
      <c r="D76" s="256" t="s">
        <v>162</v>
      </c>
      <c r="E76" s="256"/>
      <c r="F76" s="209" t="s">
        <v>163</v>
      </c>
      <c r="G76" s="209" t="s">
        <v>185</v>
      </c>
      <c r="H76" s="103"/>
    </row>
    <row r="77" spans="1:11" x14ac:dyDescent="0.35">
      <c r="A77" s="115" t="s">
        <v>26</v>
      </c>
      <c r="B77" s="221" t="s">
        <v>127</v>
      </c>
      <c r="C77" s="221"/>
      <c r="D77" s="221"/>
      <c r="E77" s="221"/>
      <c r="F77" s="221"/>
      <c r="G77" s="221"/>
      <c r="H77" s="103"/>
    </row>
    <row r="78" spans="1:11" x14ac:dyDescent="0.35">
      <c r="A78" s="140" t="s">
        <v>28</v>
      </c>
      <c r="B78" s="140" t="s">
        <v>128</v>
      </c>
      <c r="C78" s="142">
        <f>G65</f>
        <v>275890000</v>
      </c>
      <c r="D78" s="216">
        <v>125000000</v>
      </c>
      <c r="E78" s="216"/>
      <c r="F78" s="157">
        <v>100000000</v>
      </c>
      <c r="G78" s="157">
        <f>F78</f>
        <v>100000000</v>
      </c>
      <c r="H78" s="103"/>
    </row>
    <row r="79" spans="1:11" ht="29" x14ac:dyDescent="0.35">
      <c r="A79" s="145" t="s">
        <v>37</v>
      </c>
      <c r="B79" s="158" t="s">
        <v>129</v>
      </c>
      <c r="C79" s="147"/>
      <c r="D79" s="217">
        <f>C98</f>
        <v>124110000</v>
      </c>
      <c r="E79" s="218"/>
      <c r="F79" s="159">
        <f>D98</f>
        <v>153250000</v>
      </c>
      <c r="G79" s="159">
        <f>F98</f>
        <v>153250000</v>
      </c>
      <c r="H79" s="103"/>
      <c r="J79" s="183"/>
      <c r="K79" s="177"/>
    </row>
    <row r="80" spans="1:11" x14ac:dyDescent="0.35">
      <c r="A80" s="115"/>
      <c r="B80" s="111" t="s">
        <v>130</v>
      </c>
      <c r="C80" s="129">
        <f>C78+C79</f>
        <v>275890000</v>
      </c>
      <c r="D80" s="219">
        <f>D78+D79</f>
        <v>249110000</v>
      </c>
      <c r="E80" s="220"/>
      <c r="F80" s="129">
        <f>F79+F78</f>
        <v>253250000</v>
      </c>
      <c r="G80" s="129">
        <f>G78+G79</f>
        <v>253250000</v>
      </c>
      <c r="H80" s="103"/>
    </row>
    <row r="81" spans="1:8" x14ac:dyDescent="0.35">
      <c r="A81" s="115" t="s">
        <v>33</v>
      </c>
      <c r="B81" s="221" t="s">
        <v>131</v>
      </c>
      <c r="C81" s="221"/>
      <c r="D81" s="221"/>
      <c r="E81" s="221"/>
      <c r="F81" s="221"/>
      <c r="G81" s="221"/>
      <c r="H81" s="103"/>
    </row>
    <row r="82" spans="1:8" x14ac:dyDescent="0.35">
      <c r="A82" s="140" t="s">
        <v>28</v>
      </c>
      <c r="B82" s="140" t="s">
        <v>132</v>
      </c>
      <c r="C82" s="142">
        <f>G24</f>
        <v>29500000</v>
      </c>
      <c r="D82" s="216">
        <f>G24-G20</f>
        <v>11500000</v>
      </c>
      <c r="E82" s="216"/>
      <c r="F82" s="157">
        <f>D82</f>
        <v>11500000</v>
      </c>
      <c r="G82" s="157">
        <f>F82</f>
        <v>11500000</v>
      </c>
      <c r="H82" s="103"/>
    </row>
    <row r="83" spans="1:8" x14ac:dyDescent="0.35">
      <c r="A83" s="126" t="s">
        <v>37</v>
      </c>
      <c r="B83" s="126" t="s">
        <v>133</v>
      </c>
      <c r="C83" s="121">
        <f>G55</f>
        <v>174390000</v>
      </c>
      <c r="D83" s="222">
        <f>G55-G36-G36-G35-G34-G33</f>
        <v>163250000</v>
      </c>
      <c r="E83" s="222"/>
      <c r="F83" s="160">
        <f>D83</f>
        <v>163250000</v>
      </c>
      <c r="G83" s="160">
        <f>F83</f>
        <v>163250000</v>
      </c>
      <c r="H83" s="103"/>
    </row>
    <row r="84" spans="1:8" x14ac:dyDescent="0.35">
      <c r="A84" s="126" t="s">
        <v>40</v>
      </c>
      <c r="B84" s="126" t="s">
        <v>134</v>
      </c>
      <c r="C84" s="121">
        <f>G64</f>
        <v>72000000</v>
      </c>
      <c r="D84" s="222">
        <f>G64</f>
        <v>72000000</v>
      </c>
      <c r="E84" s="222"/>
      <c r="F84" s="160">
        <f>D84</f>
        <v>72000000</v>
      </c>
      <c r="G84" s="160">
        <f>F84</f>
        <v>72000000</v>
      </c>
      <c r="H84" s="103"/>
    </row>
    <row r="85" spans="1:8" x14ac:dyDescent="0.35">
      <c r="A85" s="145" t="s">
        <v>42</v>
      </c>
      <c r="B85" s="145" t="s">
        <v>135</v>
      </c>
      <c r="C85" s="147"/>
      <c r="D85" s="223"/>
      <c r="E85" s="223"/>
      <c r="F85" s="159"/>
      <c r="G85" s="159"/>
      <c r="H85" s="103"/>
    </row>
    <row r="86" spans="1:8" x14ac:dyDescent="0.35">
      <c r="A86" s="115"/>
      <c r="B86" s="111" t="s">
        <v>136</v>
      </c>
      <c r="C86" s="129">
        <f>C82+C83+C84</f>
        <v>275890000</v>
      </c>
      <c r="D86" s="219">
        <f>D82+D83+D84</f>
        <v>246750000</v>
      </c>
      <c r="E86" s="219"/>
      <c r="F86" s="129">
        <f t="shared" ref="F86" si="3">F82+F83+F84</f>
        <v>246750000</v>
      </c>
      <c r="G86" s="129">
        <f>F86</f>
        <v>246750000</v>
      </c>
      <c r="H86" s="103"/>
    </row>
    <row r="87" spans="1:8" x14ac:dyDescent="0.35">
      <c r="A87" s="115"/>
      <c r="B87" s="111" t="s">
        <v>164</v>
      </c>
      <c r="C87" s="129">
        <f>C80-C86</f>
        <v>0</v>
      </c>
      <c r="D87" s="219">
        <f>D80-D86</f>
        <v>2360000</v>
      </c>
      <c r="E87" s="220"/>
      <c r="F87" s="129">
        <f>F80-F86</f>
        <v>6500000</v>
      </c>
      <c r="G87" s="129">
        <f>G80-G86</f>
        <v>6500000</v>
      </c>
      <c r="H87" s="103"/>
    </row>
    <row r="88" spans="1:8" ht="9" customHeight="1" x14ac:dyDescent="0.35">
      <c r="H88" s="103"/>
    </row>
    <row r="89" spans="1:8" x14ac:dyDescent="0.35">
      <c r="B89" s="102" t="s">
        <v>138</v>
      </c>
      <c r="H89" s="103"/>
    </row>
    <row r="90" spans="1:8" x14ac:dyDescent="0.35">
      <c r="A90" s="256" t="s">
        <v>124</v>
      </c>
      <c r="B90" s="256" t="s">
        <v>21</v>
      </c>
      <c r="C90" s="256" t="s">
        <v>126</v>
      </c>
      <c r="D90" s="256"/>
      <c r="E90" s="256"/>
      <c r="F90" s="256"/>
      <c r="G90" s="256"/>
      <c r="H90" s="103"/>
    </row>
    <row r="91" spans="1:8" x14ac:dyDescent="0.35">
      <c r="A91" s="256"/>
      <c r="B91" s="256"/>
      <c r="C91" s="208">
        <v>1</v>
      </c>
      <c r="D91" s="256" t="s">
        <v>162</v>
      </c>
      <c r="E91" s="256"/>
      <c r="F91" s="209" t="s">
        <v>163</v>
      </c>
      <c r="G91" s="209" t="s">
        <v>185</v>
      </c>
      <c r="H91" s="103"/>
    </row>
    <row r="92" spans="1:8" x14ac:dyDescent="0.35">
      <c r="A92" s="115" t="s">
        <v>26</v>
      </c>
      <c r="B92" s="115" t="s">
        <v>139</v>
      </c>
      <c r="C92" s="161">
        <f>G72</f>
        <v>400000000</v>
      </c>
      <c r="D92" s="226">
        <f>G72</f>
        <v>400000000</v>
      </c>
      <c r="E92" s="227"/>
      <c r="F92" s="162">
        <f>D92</f>
        <v>400000000</v>
      </c>
      <c r="G92" s="163">
        <f>F92</f>
        <v>400000000</v>
      </c>
      <c r="H92" s="103"/>
    </row>
    <row r="93" spans="1:8" x14ac:dyDescent="0.35">
      <c r="A93" s="115" t="s">
        <v>33</v>
      </c>
      <c r="B93" s="115" t="s">
        <v>140</v>
      </c>
      <c r="C93" s="150">
        <f>C86</f>
        <v>275890000</v>
      </c>
      <c r="D93" s="224">
        <f>D86</f>
        <v>246750000</v>
      </c>
      <c r="E93" s="224"/>
      <c r="F93" s="161">
        <f>F86</f>
        <v>246750000</v>
      </c>
      <c r="G93" s="161">
        <f>G86</f>
        <v>246750000</v>
      </c>
      <c r="H93" s="103"/>
    </row>
    <row r="94" spans="1:8" x14ac:dyDescent="0.35">
      <c r="A94" s="115" t="s">
        <v>50</v>
      </c>
      <c r="B94" s="164" t="s">
        <v>141</v>
      </c>
      <c r="C94" s="150">
        <f>C92-C93</f>
        <v>124110000</v>
      </c>
      <c r="D94" s="226">
        <f>D92-D93</f>
        <v>153250000</v>
      </c>
      <c r="E94" s="227"/>
      <c r="F94" s="162">
        <f>F92-F93</f>
        <v>153250000</v>
      </c>
      <c r="G94" s="163">
        <f>G92-G93</f>
        <v>153250000</v>
      </c>
      <c r="H94" s="103"/>
    </row>
    <row r="95" spans="1:8" x14ac:dyDescent="0.35">
      <c r="A95" s="115" t="s">
        <v>142</v>
      </c>
      <c r="B95" s="115" t="s">
        <v>143</v>
      </c>
      <c r="C95" s="129"/>
      <c r="D95" s="219"/>
      <c r="E95" s="220"/>
      <c r="F95" s="129"/>
      <c r="G95" s="111"/>
      <c r="H95" s="103"/>
    </row>
    <row r="96" spans="1:8" x14ac:dyDescent="0.35">
      <c r="A96" s="115" t="s">
        <v>144</v>
      </c>
      <c r="B96" s="115" t="s">
        <v>145</v>
      </c>
      <c r="C96" s="165">
        <f>C94</f>
        <v>124110000</v>
      </c>
      <c r="D96" s="232">
        <f>D94</f>
        <v>153250000</v>
      </c>
      <c r="E96" s="233"/>
      <c r="F96" s="166">
        <f>F94</f>
        <v>153250000</v>
      </c>
      <c r="G96" s="167">
        <f>G94</f>
        <v>153250000</v>
      </c>
      <c r="H96" s="103"/>
    </row>
    <row r="97" spans="1:8" x14ac:dyDescent="0.35">
      <c r="A97" s="115" t="s">
        <v>146</v>
      </c>
      <c r="B97" s="115" t="s">
        <v>135</v>
      </c>
      <c r="C97" s="150"/>
      <c r="D97" s="224"/>
      <c r="E97" s="224"/>
      <c r="F97" s="161"/>
      <c r="G97" s="161"/>
      <c r="H97" s="103"/>
    </row>
    <row r="98" spans="1:8" x14ac:dyDescent="0.35">
      <c r="A98" s="115" t="s">
        <v>147</v>
      </c>
      <c r="B98" s="115" t="s">
        <v>148</v>
      </c>
      <c r="C98" s="150">
        <f>C96</f>
        <v>124110000</v>
      </c>
      <c r="D98" s="224">
        <f>D96</f>
        <v>153250000</v>
      </c>
      <c r="E98" s="224"/>
      <c r="F98" s="161">
        <f>F96</f>
        <v>153250000</v>
      </c>
      <c r="G98" s="161">
        <f>G96</f>
        <v>153250000</v>
      </c>
      <c r="H98" s="103"/>
    </row>
    <row r="99" spans="1:8" x14ac:dyDescent="0.35">
      <c r="H99" s="103"/>
    </row>
    <row r="100" spans="1:8" x14ac:dyDescent="0.35">
      <c r="G100" s="154"/>
      <c r="H100" s="103"/>
    </row>
    <row r="101" spans="1:8" x14ac:dyDescent="0.35">
      <c r="F101" s="154"/>
      <c r="G101" s="154"/>
    </row>
    <row r="102" spans="1:8" x14ac:dyDescent="0.35">
      <c r="A102" s="168"/>
      <c r="B102" s="169"/>
      <c r="C102" s="210" t="s">
        <v>186</v>
      </c>
      <c r="D102" s="210"/>
      <c r="E102" s="210"/>
      <c r="F102" s="169"/>
      <c r="G102" s="170"/>
    </row>
    <row r="103" spans="1:8" x14ac:dyDescent="0.35">
      <c r="A103" s="168"/>
      <c r="B103" s="153" t="s">
        <v>187</v>
      </c>
      <c r="C103" s="153"/>
      <c r="D103" s="153"/>
      <c r="E103" s="153"/>
      <c r="F103" s="153" t="s">
        <v>188</v>
      </c>
      <c r="G103" s="168"/>
    </row>
    <row r="104" spans="1:8" x14ac:dyDescent="0.35">
      <c r="A104" s="168"/>
      <c r="B104" s="153"/>
      <c r="C104" s="153"/>
      <c r="D104" s="153"/>
      <c r="E104" s="153"/>
      <c r="F104" s="153"/>
      <c r="G104" s="168"/>
    </row>
    <row r="105" spans="1:8" x14ac:dyDescent="0.35">
      <c r="A105" s="168"/>
      <c r="B105" s="153"/>
      <c r="C105" s="153"/>
      <c r="D105" s="153"/>
      <c r="E105" s="153"/>
      <c r="F105" s="153"/>
      <c r="G105" s="168"/>
    </row>
    <row r="106" spans="1:8" x14ac:dyDescent="0.35">
      <c r="A106" s="168"/>
      <c r="B106" s="153"/>
      <c r="C106" s="153"/>
      <c r="D106" s="153"/>
      <c r="E106" s="153"/>
      <c r="F106" s="153"/>
      <c r="G106" s="168"/>
    </row>
    <row r="107" spans="1:8" x14ac:dyDescent="0.35">
      <c r="A107" s="168"/>
      <c r="B107" s="171" t="s">
        <v>254</v>
      </c>
      <c r="C107" s="171"/>
      <c r="D107" s="171"/>
      <c r="E107" s="171"/>
      <c r="F107" s="171" t="s">
        <v>250</v>
      </c>
      <c r="G107" s="168"/>
    </row>
    <row r="108" spans="1:8" x14ac:dyDescent="0.35">
      <c r="A108" s="168"/>
      <c r="B108" s="169"/>
      <c r="C108" s="168"/>
      <c r="D108" s="168"/>
      <c r="E108" s="169"/>
      <c r="F108" s="169"/>
      <c r="G108" s="168"/>
    </row>
    <row r="109" spans="1:8" x14ac:dyDescent="0.35">
      <c r="A109" s="168"/>
      <c r="B109" s="168"/>
      <c r="C109" s="210" t="s">
        <v>189</v>
      </c>
      <c r="D109" s="210"/>
      <c r="E109" s="210"/>
      <c r="F109" s="168"/>
      <c r="G109" s="168"/>
    </row>
    <row r="110" spans="1:8" x14ac:dyDescent="0.35">
      <c r="A110" s="168"/>
      <c r="B110" s="168"/>
      <c r="C110" s="168"/>
      <c r="D110" s="168"/>
      <c r="E110" s="168"/>
      <c r="F110" s="168"/>
      <c r="G110" s="168"/>
    </row>
    <row r="111" spans="1:8" x14ac:dyDescent="0.35">
      <c r="A111" s="168"/>
      <c r="B111" s="153" t="s">
        <v>190</v>
      </c>
      <c r="C111" s="153"/>
      <c r="D111" s="153"/>
      <c r="E111" s="153"/>
      <c r="F111" s="153"/>
      <c r="G111" s="168"/>
    </row>
    <row r="112" spans="1:8" x14ac:dyDescent="0.35">
      <c r="A112" s="168"/>
      <c r="B112" s="153" t="s">
        <v>256</v>
      </c>
      <c r="C112" s="153"/>
      <c r="D112" s="153"/>
      <c r="E112" s="153"/>
      <c r="F112" s="153" t="s">
        <v>191</v>
      </c>
      <c r="G112" s="168"/>
    </row>
    <row r="113" spans="1:7" x14ac:dyDescent="0.35">
      <c r="A113" s="168"/>
      <c r="B113" s="168"/>
      <c r="C113" s="168"/>
      <c r="D113" s="168"/>
      <c r="E113" s="168"/>
      <c r="F113" s="168"/>
      <c r="G113" s="168"/>
    </row>
    <row r="114" spans="1:7" x14ac:dyDescent="0.35">
      <c r="A114" s="168"/>
      <c r="B114" s="168"/>
      <c r="C114" s="168"/>
      <c r="D114" s="168"/>
      <c r="E114" s="168"/>
      <c r="F114" s="168"/>
      <c r="G114" s="168"/>
    </row>
    <row r="115" spans="1:7" x14ac:dyDescent="0.35">
      <c r="A115" s="168"/>
      <c r="B115" s="168"/>
      <c r="C115" s="168"/>
      <c r="D115" s="168"/>
      <c r="E115" s="168"/>
      <c r="F115" s="168"/>
      <c r="G115" s="168"/>
    </row>
    <row r="116" spans="1:7" x14ac:dyDescent="0.35">
      <c r="A116" s="168"/>
      <c r="B116" s="168"/>
      <c r="C116" s="168"/>
      <c r="D116" s="168"/>
      <c r="E116" s="168"/>
      <c r="F116" s="168"/>
      <c r="G116" s="168"/>
    </row>
    <row r="117" spans="1:7" x14ac:dyDescent="0.35">
      <c r="A117" s="168"/>
      <c r="B117" s="171" t="s">
        <v>252</v>
      </c>
      <c r="C117" s="171"/>
      <c r="D117" s="171"/>
      <c r="E117" s="171"/>
      <c r="F117" s="171" t="s">
        <v>251</v>
      </c>
      <c r="G117" s="168"/>
    </row>
  </sheetData>
  <mergeCells count="40">
    <mergeCell ref="D97:E97"/>
    <mergeCell ref="D98:E98"/>
    <mergeCell ref="C102:E102"/>
    <mergeCell ref="C109:E109"/>
    <mergeCell ref="D92:E92"/>
    <mergeCell ref="D93:E93"/>
    <mergeCell ref="D94:E94"/>
    <mergeCell ref="D95:E95"/>
    <mergeCell ref="D96:E96"/>
    <mergeCell ref="D86:E86"/>
    <mergeCell ref="D87:E87"/>
    <mergeCell ref="A90:A91"/>
    <mergeCell ref="B90:B91"/>
    <mergeCell ref="C90:G90"/>
    <mergeCell ref="D91:E91"/>
    <mergeCell ref="B81:G81"/>
    <mergeCell ref="D82:E82"/>
    <mergeCell ref="D83:E83"/>
    <mergeCell ref="D84:E84"/>
    <mergeCell ref="D85:E85"/>
    <mergeCell ref="B77:G77"/>
    <mergeCell ref="D78:E78"/>
    <mergeCell ref="D79:E79"/>
    <mergeCell ref="D80:E80"/>
    <mergeCell ref="B38:G38"/>
    <mergeCell ref="B55:C55"/>
    <mergeCell ref="B65:D65"/>
    <mergeCell ref="B72:F72"/>
    <mergeCell ref="B15:G15"/>
    <mergeCell ref="B18:G18"/>
    <mergeCell ref="D9:E9"/>
    <mergeCell ref="A75:A76"/>
    <mergeCell ref="B75:B76"/>
    <mergeCell ref="C75:G75"/>
    <mergeCell ref="D76:E76"/>
    <mergeCell ref="B23:F23"/>
    <mergeCell ref="B24:F24"/>
    <mergeCell ref="B30:F30"/>
    <mergeCell ref="B31:G31"/>
    <mergeCell ref="B37:F37"/>
  </mergeCells>
  <printOptions horizontalCentered="1"/>
  <pageMargins left="0.51181102362204722" right="0.31496062992125984" top="0.74803149606299213" bottom="0.74803149606299213" header="0.31496062992125984" footer="0.31496062992125984"/>
  <pageSetup paperSize="14" scale="88" orientation="portrait" horizontalDpi="0" verticalDpi="0" r:id="rId1"/>
  <rowBreaks count="1" manualBreakCount="1">
    <brk id="57" max="6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58D39-1925-4B42-AF03-BECA3409B933}">
  <dimension ref="A1:K117"/>
  <sheetViews>
    <sheetView topLeftCell="A18" workbookViewId="0">
      <selection activeCell="D12" sqref="D12"/>
    </sheetView>
  </sheetViews>
  <sheetFormatPr defaultColWidth="8.83203125" defaultRowHeight="14.5" x14ac:dyDescent="0.35"/>
  <cols>
    <col min="1" max="1" width="4.83203125" style="102" customWidth="1"/>
    <col min="2" max="2" width="24.58203125" style="102" customWidth="1"/>
    <col min="3" max="3" width="15.58203125" style="102" customWidth="1"/>
    <col min="4" max="4" width="9.6640625" style="102" customWidth="1"/>
    <col min="5" max="5" width="13.5" style="103" customWidth="1"/>
    <col min="6" max="6" width="14.83203125" style="102" customWidth="1"/>
    <col min="7" max="7" width="15.08203125" style="102" customWidth="1"/>
    <col min="8" max="10" width="8.83203125" style="102"/>
    <col min="11" max="11" width="17" style="102" customWidth="1"/>
    <col min="12" max="16384" width="8.83203125" style="102"/>
  </cols>
  <sheetData>
    <row r="1" spans="1:8" ht="15.5" x14ac:dyDescent="0.35">
      <c r="A1" s="201" t="s">
        <v>0</v>
      </c>
      <c r="B1" s="132"/>
      <c r="C1" s="132"/>
      <c r="D1" s="132"/>
      <c r="E1" s="199"/>
    </row>
    <row r="2" spans="1:8" x14ac:dyDescent="0.35">
      <c r="A2" s="198" t="s">
        <v>1</v>
      </c>
      <c r="B2" s="132"/>
      <c r="C2" s="132"/>
      <c r="D2" s="132"/>
      <c r="E2" s="199"/>
    </row>
    <row r="3" spans="1:8" x14ac:dyDescent="0.35">
      <c r="A3" s="200" t="s">
        <v>257</v>
      </c>
      <c r="B3" s="132"/>
      <c r="C3" s="132"/>
      <c r="D3" s="200" t="s">
        <v>231</v>
      </c>
      <c r="E3" s="199"/>
    </row>
    <row r="4" spans="1:8" x14ac:dyDescent="0.35">
      <c r="A4" s="200" t="s">
        <v>258</v>
      </c>
      <c r="B4" s="132"/>
      <c r="C4" s="132"/>
      <c r="D4" s="200" t="s">
        <v>5</v>
      </c>
      <c r="E4" s="199"/>
    </row>
    <row r="5" spans="1:8" x14ac:dyDescent="0.35">
      <c r="A5" s="200" t="s">
        <v>259</v>
      </c>
      <c r="B5" s="132"/>
      <c r="C5" s="132"/>
      <c r="D5" s="200" t="s">
        <v>7</v>
      </c>
      <c r="E5" s="199"/>
    </row>
    <row r="6" spans="1:8" x14ac:dyDescent="0.35">
      <c r="A6" s="200" t="s">
        <v>260</v>
      </c>
      <c r="B6" s="132"/>
      <c r="C6" s="132"/>
      <c r="D6" s="200" t="s">
        <v>9</v>
      </c>
      <c r="E6" s="199"/>
    </row>
    <row r="7" spans="1:8" x14ac:dyDescent="0.35">
      <c r="A7" s="200" t="s">
        <v>261</v>
      </c>
      <c r="B7" s="132"/>
      <c r="C7" s="132"/>
      <c r="D7" s="200" t="s">
        <v>232</v>
      </c>
      <c r="E7" s="199"/>
    </row>
    <row r="8" spans="1:8" x14ac:dyDescent="0.35">
      <c r="A8" s="200" t="s">
        <v>262</v>
      </c>
      <c r="B8" s="132"/>
      <c r="C8" s="132"/>
      <c r="D8" s="200" t="s">
        <v>233</v>
      </c>
      <c r="E8" s="199"/>
    </row>
    <row r="9" spans="1:8" x14ac:dyDescent="0.35">
      <c r="A9" s="200" t="s">
        <v>263</v>
      </c>
      <c r="B9" s="132"/>
      <c r="C9" s="132"/>
      <c r="D9" s="255" t="s">
        <v>255</v>
      </c>
      <c r="E9" s="255"/>
      <c r="G9" s="103"/>
      <c r="H9" s="105"/>
    </row>
    <row r="10" spans="1:8" x14ac:dyDescent="0.35">
      <c r="A10" s="200" t="s">
        <v>264</v>
      </c>
      <c r="B10" s="132"/>
      <c r="C10" s="132"/>
      <c r="D10" s="200" t="s">
        <v>234</v>
      </c>
      <c r="E10" s="199"/>
    </row>
    <row r="11" spans="1:8" x14ac:dyDescent="0.35">
      <c r="A11" s="101"/>
    </row>
    <row r="12" spans="1:8" x14ac:dyDescent="0.35">
      <c r="A12" s="104" t="s">
        <v>268</v>
      </c>
    </row>
    <row r="13" spans="1:8" x14ac:dyDescent="0.35">
      <c r="A13" s="106" t="s">
        <v>210</v>
      </c>
    </row>
    <row r="14" spans="1:8" s="110" customFormat="1" ht="43.5" x14ac:dyDescent="0.35">
      <c r="A14" s="204" t="s">
        <v>20</v>
      </c>
      <c r="B14" s="205" t="s">
        <v>21</v>
      </c>
      <c r="C14" s="205" t="s">
        <v>22</v>
      </c>
      <c r="D14" s="205" t="s">
        <v>23</v>
      </c>
      <c r="E14" s="206" t="s">
        <v>24</v>
      </c>
      <c r="F14" s="205" t="s">
        <v>25</v>
      </c>
      <c r="G14" s="205" t="s">
        <v>31</v>
      </c>
    </row>
    <row r="15" spans="1:8" ht="15" thickBot="1" x14ac:dyDescent="0.4">
      <c r="A15" s="111" t="s">
        <v>26</v>
      </c>
      <c r="B15" s="229" t="s">
        <v>27</v>
      </c>
      <c r="C15" s="230"/>
      <c r="D15" s="230"/>
      <c r="E15" s="230"/>
      <c r="F15" s="230"/>
      <c r="G15" s="231"/>
    </row>
    <row r="16" spans="1:8" ht="15" thickBot="1" x14ac:dyDescent="0.4">
      <c r="A16" s="190" t="s">
        <v>28</v>
      </c>
      <c r="B16" s="191" t="s">
        <v>235</v>
      </c>
      <c r="C16" s="192">
        <v>1</v>
      </c>
      <c r="D16" s="192" t="s">
        <v>54</v>
      </c>
      <c r="E16" s="193">
        <v>2000000</v>
      </c>
      <c r="F16" s="192">
        <v>1</v>
      </c>
      <c r="G16" s="193">
        <v>2000000</v>
      </c>
    </row>
    <row r="17" spans="1:7" ht="15" thickBot="1" x14ac:dyDescent="0.4">
      <c r="A17" s="194" t="s">
        <v>37</v>
      </c>
      <c r="B17" s="195" t="s">
        <v>150</v>
      </c>
      <c r="C17" s="196">
        <v>2</v>
      </c>
      <c r="D17" s="196" t="s">
        <v>253</v>
      </c>
      <c r="E17" s="197">
        <v>5000000</v>
      </c>
      <c r="F17" s="196">
        <v>1</v>
      </c>
      <c r="G17" s="197">
        <v>5000000</v>
      </c>
    </row>
    <row r="18" spans="1:7" x14ac:dyDescent="0.35">
      <c r="A18" s="111" t="s">
        <v>33</v>
      </c>
      <c r="B18" s="229" t="s">
        <v>51</v>
      </c>
      <c r="C18" s="230"/>
      <c r="D18" s="230"/>
      <c r="E18" s="230"/>
      <c r="F18" s="230"/>
      <c r="G18" s="231"/>
    </row>
    <row r="19" spans="1:7" x14ac:dyDescent="0.35">
      <c r="A19" s="117"/>
      <c r="B19" s="117" t="s">
        <v>52</v>
      </c>
      <c r="C19" s="118"/>
      <c r="D19" s="118"/>
      <c r="E19" s="119"/>
      <c r="F19" s="118"/>
      <c r="G19" s="117"/>
    </row>
    <row r="20" spans="1:7" x14ac:dyDescent="0.35">
      <c r="A20" s="117" t="s">
        <v>28</v>
      </c>
      <c r="B20" s="117" t="s">
        <v>236</v>
      </c>
      <c r="C20" s="120">
        <v>1</v>
      </c>
      <c r="D20" s="120" t="s">
        <v>54</v>
      </c>
      <c r="E20" s="121">
        <v>18000000</v>
      </c>
      <c r="F20" s="120">
        <v>1</v>
      </c>
      <c r="G20" s="122">
        <f>C20*E20*F20</f>
        <v>18000000</v>
      </c>
    </row>
    <row r="21" spans="1:7" x14ac:dyDescent="0.35">
      <c r="A21" s="126"/>
      <c r="B21" s="126" t="s">
        <v>58</v>
      </c>
      <c r="C21" s="120"/>
      <c r="D21" s="120"/>
      <c r="E21" s="121"/>
      <c r="F21" s="120"/>
      <c r="G21" s="126"/>
    </row>
    <row r="22" spans="1:7" x14ac:dyDescent="0.35">
      <c r="A22" s="127" t="s">
        <v>28</v>
      </c>
      <c r="B22" s="127" t="s">
        <v>248</v>
      </c>
      <c r="C22" s="128">
        <v>13</v>
      </c>
      <c r="D22" s="123" t="s">
        <v>237</v>
      </c>
      <c r="E22" s="124">
        <v>250000</v>
      </c>
      <c r="F22" s="123">
        <v>2</v>
      </c>
      <c r="G22" s="125">
        <f>F22*E22*C22</f>
        <v>6500000</v>
      </c>
    </row>
    <row r="23" spans="1:7" x14ac:dyDescent="0.35">
      <c r="A23" s="115"/>
      <c r="B23" s="229" t="s">
        <v>60</v>
      </c>
      <c r="C23" s="230"/>
      <c r="D23" s="230"/>
      <c r="E23" s="230"/>
      <c r="F23" s="231"/>
      <c r="G23" s="129">
        <f>SUM(G20:G22)</f>
        <v>24500000</v>
      </c>
    </row>
    <row r="24" spans="1:7" x14ac:dyDescent="0.35">
      <c r="A24" s="130"/>
      <c r="B24" s="229" t="s">
        <v>61</v>
      </c>
      <c r="C24" s="230"/>
      <c r="D24" s="230"/>
      <c r="E24" s="230"/>
      <c r="F24" s="231"/>
      <c r="G24" s="131">
        <f>G23+G17</f>
        <v>29500000</v>
      </c>
    </row>
    <row r="26" spans="1:7" x14ac:dyDescent="0.35">
      <c r="B26" s="132" t="s">
        <v>62</v>
      </c>
    </row>
    <row r="27" spans="1:7" ht="43.5" x14ac:dyDescent="0.35">
      <c r="A27" s="204" t="s">
        <v>124</v>
      </c>
      <c r="B27" s="205" t="s">
        <v>21</v>
      </c>
      <c r="C27" s="205" t="s">
        <v>22</v>
      </c>
      <c r="D27" s="205" t="s">
        <v>23</v>
      </c>
      <c r="E27" s="206" t="s">
        <v>24</v>
      </c>
      <c r="F27" s="205" t="s">
        <v>25</v>
      </c>
      <c r="G27" s="205" t="s">
        <v>31</v>
      </c>
    </row>
    <row r="28" spans="1:7" x14ac:dyDescent="0.35">
      <c r="A28" s="107" t="s">
        <v>26</v>
      </c>
      <c r="B28" s="132" t="s">
        <v>111</v>
      </c>
      <c r="C28" s="133"/>
      <c r="D28" s="133"/>
      <c r="E28" s="134"/>
      <c r="F28" s="133"/>
      <c r="G28" s="135"/>
    </row>
    <row r="29" spans="1:7" ht="17.399999999999999" customHeight="1" x14ac:dyDescent="0.35">
      <c r="A29" s="136" t="s">
        <v>28</v>
      </c>
      <c r="B29" s="173" t="s">
        <v>112</v>
      </c>
      <c r="C29" s="173"/>
      <c r="D29" s="173"/>
      <c r="E29" s="174"/>
      <c r="F29" s="173"/>
      <c r="G29" s="175">
        <f>F29*E29</f>
        <v>0</v>
      </c>
    </row>
    <row r="30" spans="1:7" x14ac:dyDescent="0.35">
      <c r="A30" s="107"/>
      <c r="B30" s="229" t="s">
        <v>196</v>
      </c>
      <c r="C30" s="230"/>
      <c r="D30" s="230"/>
      <c r="E30" s="230"/>
      <c r="F30" s="230"/>
      <c r="G30" s="137">
        <f>G29</f>
        <v>0</v>
      </c>
    </row>
    <row r="31" spans="1:7" x14ac:dyDescent="0.35">
      <c r="A31" s="172" t="s">
        <v>33</v>
      </c>
      <c r="B31" s="234" t="s">
        <v>197</v>
      </c>
      <c r="C31" s="235"/>
      <c r="D31" s="235"/>
      <c r="E31" s="235"/>
      <c r="F31" s="235"/>
      <c r="G31" s="236"/>
    </row>
    <row r="32" spans="1:7" x14ac:dyDescent="0.35">
      <c r="A32" s="126" t="s">
        <v>28</v>
      </c>
      <c r="B32" s="126" t="s">
        <v>244</v>
      </c>
      <c r="C32" s="138">
        <v>20000</v>
      </c>
      <c r="D32" s="120" t="s">
        <v>39</v>
      </c>
      <c r="E32" s="121">
        <v>200</v>
      </c>
      <c r="F32" s="120">
        <v>1</v>
      </c>
      <c r="G32" s="122">
        <f t="shared" ref="G32:G36" si="0">C32*E32*F32</f>
        <v>4000000</v>
      </c>
    </row>
    <row r="33" spans="1:8" x14ac:dyDescent="0.35">
      <c r="A33" s="126" t="s">
        <v>37</v>
      </c>
      <c r="B33" s="126" t="s">
        <v>41</v>
      </c>
      <c r="C33" s="120">
        <v>16</v>
      </c>
      <c r="D33" s="120" t="s">
        <v>48</v>
      </c>
      <c r="E33" s="121">
        <v>260000</v>
      </c>
      <c r="F33" s="120">
        <v>1</v>
      </c>
      <c r="G33" s="122">
        <f t="shared" si="0"/>
        <v>4160000</v>
      </c>
    </row>
    <row r="34" spans="1:8" x14ac:dyDescent="0.35">
      <c r="A34" s="126" t="s">
        <v>40</v>
      </c>
      <c r="B34" s="126" t="s">
        <v>43</v>
      </c>
      <c r="C34" s="120">
        <v>10</v>
      </c>
      <c r="D34" s="120" t="s">
        <v>49</v>
      </c>
      <c r="E34" s="121">
        <v>20000</v>
      </c>
      <c r="F34" s="120">
        <v>1</v>
      </c>
      <c r="G34" s="122">
        <f t="shared" si="0"/>
        <v>200000</v>
      </c>
    </row>
    <row r="35" spans="1:8" x14ac:dyDescent="0.35">
      <c r="A35" s="126" t="s">
        <v>42</v>
      </c>
      <c r="B35" s="126" t="s">
        <v>245</v>
      </c>
      <c r="C35" s="120">
        <v>4</v>
      </c>
      <c r="D35" s="120" t="s">
        <v>54</v>
      </c>
      <c r="E35" s="121">
        <v>120000</v>
      </c>
      <c r="F35" s="120">
        <v>1</v>
      </c>
      <c r="G35" s="122">
        <f t="shared" si="0"/>
        <v>480000</v>
      </c>
    </row>
    <row r="36" spans="1:8" x14ac:dyDescent="0.35">
      <c r="A36" s="76" t="s">
        <v>44</v>
      </c>
      <c r="B36" s="185" t="s">
        <v>246</v>
      </c>
      <c r="C36" s="186">
        <v>7</v>
      </c>
      <c r="D36" s="186" t="s">
        <v>54</v>
      </c>
      <c r="E36" s="187">
        <v>450000</v>
      </c>
      <c r="F36" s="186">
        <v>1</v>
      </c>
      <c r="G36" s="188">
        <f t="shared" si="0"/>
        <v>3150000</v>
      </c>
    </row>
    <row r="37" spans="1:8" x14ac:dyDescent="0.35">
      <c r="A37" s="76"/>
      <c r="B37" s="237" t="s">
        <v>199</v>
      </c>
      <c r="C37" s="238"/>
      <c r="D37" s="238"/>
      <c r="E37" s="238"/>
      <c r="F37" s="238"/>
      <c r="G37" s="139">
        <f>SUM(G32:G36)</f>
        <v>11990000</v>
      </c>
    </row>
    <row r="38" spans="1:8" x14ac:dyDescent="0.35">
      <c r="A38" s="111" t="s">
        <v>50</v>
      </c>
      <c r="B38" s="229" t="s">
        <v>63</v>
      </c>
      <c r="C38" s="230"/>
      <c r="D38" s="230"/>
      <c r="E38" s="230"/>
      <c r="F38" s="230"/>
      <c r="G38" s="231"/>
    </row>
    <row r="39" spans="1:8" x14ac:dyDescent="0.35">
      <c r="A39" s="140" t="s">
        <v>28</v>
      </c>
      <c r="B39" s="140" t="s">
        <v>64</v>
      </c>
      <c r="C39" s="141">
        <v>24</v>
      </c>
      <c r="D39" s="141" t="s">
        <v>65</v>
      </c>
      <c r="E39" s="142">
        <v>800000</v>
      </c>
      <c r="F39" s="141">
        <v>2</v>
      </c>
      <c r="G39" s="143">
        <f>F39*E39*C39</f>
        <v>38400000</v>
      </c>
      <c r="H39" s="144"/>
    </row>
    <row r="40" spans="1:8" x14ac:dyDescent="0.35">
      <c r="A40" s="126" t="s">
        <v>37</v>
      </c>
      <c r="B40" s="126" t="s">
        <v>66</v>
      </c>
      <c r="C40" s="120">
        <v>10</v>
      </c>
      <c r="D40" s="120" t="s">
        <v>65</v>
      </c>
      <c r="E40" s="121">
        <v>500000</v>
      </c>
      <c r="F40" s="120">
        <v>2</v>
      </c>
      <c r="G40" s="122">
        <f t="shared" ref="G40:G53" si="1">F40*E40*C40</f>
        <v>10000000</v>
      </c>
    </row>
    <row r="41" spans="1:8" x14ac:dyDescent="0.35">
      <c r="A41" s="126" t="s">
        <v>40</v>
      </c>
      <c r="B41" s="126" t="s">
        <v>67</v>
      </c>
      <c r="C41" s="120">
        <v>10</v>
      </c>
      <c r="D41" s="120" t="s">
        <v>65</v>
      </c>
      <c r="E41" s="121">
        <v>500000</v>
      </c>
      <c r="F41" s="120">
        <v>2</v>
      </c>
      <c r="G41" s="122">
        <f t="shared" si="1"/>
        <v>10000000</v>
      </c>
    </row>
    <row r="42" spans="1:8" x14ac:dyDescent="0.35">
      <c r="A42" s="126" t="s">
        <v>44</v>
      </c>
      <c r="B42" s="126" t="s">
        <v>68</v>
      </c>
      <c r="C42" s="138">
        <v>1500</v>
      </c>
      <c r="D42" s="120" t="s">
        <v>87</v>
      </c>
      <c r="E42" s="121">
        <v>7000</v>
      </c>
      <c r="F42" s="120">
        <v>2</v>
      </c>
      <c r="G42" s="122">
        <f t="shared" si="1"/>
        <v>21000000</v>
      </c>
    </row>
    <row r="43" spans="1:8" x14ac:dyDescent="0.35">
      <c r="A43" s="126" t="s">
        <v>46</v>
      </c>
      <c r="B43" s="126" t="s">
        <v>69</v>
      </c>
      <c r="C43" s="138">
        <v>20</v>
      </c>
      <c r="D43" s="120" t="s">
        <v>73</v>
      </c>
      <c r="E43" s="121">
        <v>100000</v>
      </c>
      <c r="F43" s="120">
        <v>2</v>
      </c>
      <c r="G43" s="122">
        <f t="shared" si="1"/>
        <v>4000000</v>
      </c>
    </row>
    <row r="44" spans="1:8" x14ac:dyDescent="0.35">
      <c r="A44" s="126" t="s">
        <v>75</v>
      </c>
      <c r="B44" s="126" t="s">
        <v>70</v>
      </c>
      <c r="C44" s="120">
        <v>100</v>
      </c>
      <c r="D44" s="120" t="s">
        <v>65</v>
      </c>
      <c r="E44" s="121">
        <v>50000</v>
      </c>
      <c r="F44" s="120">
        <v>2</v>
      </c>
      <c r="G44" s="122">
        <f t="shared" si="1"/>
        <v>10000000</v>
      </c>
    </row>
    <row r="45" spans="1:8" x14ac:dyDescent="0.35">
      <c r="A45" s="126" t="s">
        <v>76</v>
      </c>
      <c r="B45" s="126" t="s">
        <v>71</v>
      </c>
      <c r="C45" s="120">
        <v>1</v>
      </c>
      <c r="D45" s="120" t="s">
        <v>74</v>
      </c>
      <c r="E45" s="121">
        <v>10000000</v>
      </c>
      <c r="F45" s="120">
        <v>2</v>
      </c>
      <c r="G45" s="122">
        <f t="shared" si="1"/>
        <v>20000000</v>
      </c>
    </row>
    <row r="46" spans="1:8" x14ac:dyDescent="0.35">
      <c r="A46" s="145" t="s">
        <v>77</v>
      </c>
      <c r="B46" s="145" t="s">
        <v>72</v>
      </c>
      <c r="C46" s="146">
        <v>1</v>
      </c>
      <c r="D46" s="146" t="s">
        <v>74</v>
      </c>
      <c r="E46" s="147">
        <v>10000000</v>
      </c>
      <c r="F46" s="146">
        <v>2</v>
      </c>
      <c r="G46" s="148">
        <f t="shared" si="1"/>
        <v>20000000</v>
      </c>
    </row>
    <row r="47" spans="1:8" x14ac:dyDescent="0.35">
      <c r="A47" s="130" t="s">
        <v>220</v>
      </c>
      <c r="B47" s="130" t="s">
        <v>238</v>
      </c>
      <c r="C47" s="178">
        <v>1</v>
      </c>
      <c r="D47" s="178" t="s">
        <v>74</v>
      </c>
      <c r="E47" s="179">
        <v>5000000</v>
      </c>
      <c r="F47" s="178">
        <v>2</v>
      </c>
      <c r="G47" s="180">
        <f t="shared" si="1"/>
        <v>10000000</v>
      </c>
    </row>
    <row r="48" spans="1:8" x14ac:dyDescent="0.35">
      <c r="A48" s="130" t="s">
        <v>222</v>
      </c>
      <c r="B48" s="130" t="s">
        <v>239</v>
      </c>
      <c r="C48" s="178">
        <v>10</v>
      </c>
      <c r="D48" s="178" t="s">
        <v>48</v>
      </c>
      <c r="E48" s="179">
        <v>550000</v>
      </c>
      <c r="F48" s="178">
        <v>2</v>
      </c>
      <c r="G48" s="180">
        <f t="shared" si="1"/>
        <v>11000000</v>
      </c>
    </row>
    <row r="49" spans="1:7" x14ac:dyDescent="0.35">
      <c r="A49" s="184">
        <v>12</v>
      </c>
      <c r="B49" s="130" t="s">
        <v>240</v>
      </c>
      <c r="C49" s="178">
        <v>50</v>
      </c>
      <c r="D49" s="178" t="s">
        <v>73</v>
      </c>
      <c r="E49" s="179">
        <v>8000</v>
      </c>
      <c r="F49" s="178">
        <v>2</v>
      </c>
      <c r="G49" s="180">
        <f t="shared" si="1"/>
        <v>800000</v>
      </c>
    </row>
    <row r="50" spans="1:7" x14ac:dyDescent="0.35">
      <c r="A50" s="145" t="s">
        <v>77</v>
      </c>
      <c r="B50" s="130" t="s">
        <v>241</v>
      </c>
      <c r="C50" s="178">
        <v>50</v>
      </c>
      <c r="D50" s="178" t="s">
        <v>155</v>
      </c>
      <c r="E50" s="179">
        <v>30000</v>
      </c>
      <c r="F50" s="178">
        <v>2</v>
      </c>
      <c r="G50" s="180">
        <f t="shared" si="1"/>
        <v>3000000</v>
      </c>
    </row>
    <row r="51" spans="1:7" x14ac:dyDescent="0.35">
      <c r="A51" s="130" t="s">
        <v>220</v>
      </c>
      <c r="B51" s="130" t="s">
        <v>242</v>
      </c>
      <c r="C51" s="178">
        <v>10</v>
      </c>
      <c r="D51" s="178" t="s">
        <v>48</v>
      </c>
      <c r="E51" s="179">
        <v>50000</v>
      </c>
      <c r="F51" s="178">
        <v>1</v>
      </c>
      <c r="G51" s="180">
        <f t="shared" si="1"/>
        <v>500000</v>
      </c>
    </row>
    <row r="52" spans="1:7" x14ac:dyDescent="0.35">
      <c r="A52" s="130" t="s">
        <v>222</v>
      </c>
      <c r="B52" s="130" t="s">
        <v>243</v>
      </c>
      <c r="C52" s="178">
        <v>20</v>
      </c>
      <c r="D52" s="178" t="s">
        <v>48</v>
      </c>
      <c r="E52" s="179">
        <v>50000</v>
      </c>
      <c r="F52" s="178">
        <v>1</v>
      </c>
      <c r="G52" s="180">
        <f t="shared" si="1"/>
        <v>1000000</v>
      </c>
    </row>
    <row r="53" spans="1:7" x14ac:dyDescent="0.35">
      <c r="A53" s="184">
        <v>12</v>
      </c>
      <c r="B53" s="130" t="s">
        <v>247</v>
      </c>
      <c r="C53" s="178">
        <v>20</v>
      </c>
      <c r="D53" s="178" t="s">
        <v>49</v>
      </c>
      <c r="E53" s="179">
        <v>30000</v>
      </c>
      <c r="F53" s="178">
        <v>2</v>
      </c>
      <c r="G53" s="180">
        <f t="shared" si="1"/>
        <v>1200000</v>
      </c>
    </row>
    <row r="54" spans="1:7" x14ac:dyDescent="0.35">
      <c r="A54" s="115"/>
      <c r="B54" s="111" t="s">
        <v>60</v>
      </c>
      <c r="C54" s="111"/>
      <c r="D54" s="111"/>
      <c r="E54" s="116"/>
      <c r="F54" s="149"/>
      <c r="G54" s="129">
        <f>SUM(G39:G53)</f>
        <v>160900000</v>
      </c>
    </row>
    <row r="55" spans="1:7" ht="22.25" customHeight="1" x14ac:dyDescent="0.35">
      <c r="A55" s="115"/>
      <c r="B55" s="211" t="s">
        <v>84</v>
      </c>
      <c r="C55" s="211"/>
      <c r="D55" s="115"/>
      <c r="E55" s="150"/>
      <c r="F55" s="115"/>
      <c r="G55" s="129">
        <f>G54+G37+G30</f>
        <v>172890000</v>
      </c>
    </row>
    <row r="56" spans="1:7" ht="22.25" customHeight="1" x14ac:dyDescent="0.35">
      <c r="B56" s="202"/>
      <c r="C56" s="202"/>
      <c r="E56" s="203"/>
      <c r="G56" s="105"/>
    </row>
    <row r="57" spans="1:7" ht="13.75" customHeight="1" x14ac:dyDescent="0.35"/>
    <row r="58" spans="1:7" ht="19.75" customHeight="1" x14ac:dyDescent="0.35">
      <c r="B58" s="132" t="s">
        <v>79</v>
      </c>
    </row>
    <row r="59" spans="1:7" ht="43.5" x14ac:dyDescent="0.35">
      <c r="A59" s="205" t="s">
        <v>20</v>
      </c>
      <c r="B59" s="205" t="s">
        <v>21</v>
      </c>
      <c r="C59" s="205" t="s">
        <v>22</v>
      </c>
      <c r="D59" s="205" t="s">
        <v>23</v>
      </c>
      <c r="E59" s="206" t="s">
        <v>24</v>
      </c>
      <c r="F59" s="205" t="s">
        <v>25</v>
      </c>
      <c r="G59" s="205" t="s">
        <v>31</v>
      </c>
    </row>
    <row r="60" spans="1:7" x14ac:dyDescent="0.35">
      <c r="A60" s="140" t="s">
        <v>28</v>
      </c>
      <c r="B60" s="140" t="s">
        <v>80</v>
      </c>
      <c r="C60" s="141">
        <v>1</v>
      </c>
      <c r="D60" s="141" t="s">
        <v>74</v>
      </c>
      <c r="E60" s="142">
        <v>10000000</v>
      </c>
      <c r="F60" s="141">
        <v>2</v>
      </c>
      <c r="G60" s="143">
        <f>F60*E60*C60</f>
        <v>20000000</v>
      </c>
    </row>
    <row r="61" spans="1:7" x14ac:dyDescent="0.35">
      <c r="A61" s="117" t="s">
        <v>37</v>
      </c>
      <c r="B61" s="117" t="s">
        <v>225</v>
      </c>
      <c r="C61" s="118">
        <v>1</v>
      </c>
      <c r="D61" s="118" t="s">
        <v>74</v>
      </c>
      <c r="E61" s="119">
        <v>6000000</v>
      </c>
      <c r="F61" s="141">
        <v>2</v>
      </c>
      <c r="G61" s="189">
        <f>F61*E61*C61</f>
        <v>12000000</v>
      </c>
    </row>
    <row r="62" spans="1:7" x14ac:dyDescent="0.35">
      <c r="A62" s="126" t="s">
        <v>40</v>
      </c>
      <c r="B62" s="126" t="s">
        <v>81</v>
      </c>
      <c r="C62" s="120">
        <v>1</v>
      </c>
      <c r="D62" s="120" t="s">
        <v>74</v>
      </c>
      <c r="E62" s="121">
        <v>10000000</v>
      </c>
      <c r="F62" s="141">
        <v>2</v>
      </c>
      <c r="G62" s="122">
        <f t="shared" ref="G62:G63" si="2">F62*E62*C62</f>
        <v>20000000</v>
      </c>
    </row>
    <row r="63" spans="1:7" x14ac:dyDescent="0.35">
      <c r="A63" s="145" t="s">
        <v>42</v>
      </c>
      <c r="B63" s="145" t="s">
        <v>82</v>
      </c>
      <c r="C63" s="146">
        <v>1</v>
      </c>
      <c r="D63" s="146" t="s">
        <v>74</v>
      </c>
      <c r="E63" s="147">
        <v>10000000</v>
      </c>
      <c r="F63" s="141">
        <v>2</v>
      </c>
      <c r="G63" s="148">
        <f t="shared" si="2"/>
        <v>20000000</v>
      </c>
    </row>
    <row r="64" spans="1:7" x14ac:dyDescent="0.35">
      <c r="A64" s="115"/>
      <c r="B64" s="111" t="s">
        <v>211</v>
      </c>
      <c r="C64" s="111"/>
      <c r="D64" s="111"/>
      <c r="E64" s="116"/>
      <c r="F64" s="116"/>
      <c r="G64" s="129">
        <f>SUM(G60:G63)</f>
        <v>72000000</v>
      </c>
    </row>
    <row r="65" spans="1:11" ht="21" customHeight="1" x14ac:dyDescent="0.35">
      <c r="A65" s="115"/>
      <c r="B65" s="212" t="s">
        <v>85</v>
      </c>
      <c r="C65" s="212"/>
      <c r="D65" s="212"/>
      <c r="E65" s="150"/>
      <c r="F65" s="115"/>
      <c r="G65" s="129">
        <f>G64+G55+G24</f>
        <v>274390000</v>
      </c>
    </row>
    <row r="66" spans="1:11" ht="9.65" customHeight="1" x14ac:dyDescent="0.35"/>
    <row r="67" spans="1:11" x14ac:dyDescent="0.35">
      <c r="B67" s="102" t="s">
        <v>115</v>
      </c>
      <c r="H67" s="103"/>
    </row>
    <row r="68" spans="1:11" x14ac:dyDescent="0.35">
      <c r="B68" s="102" t="s">
        <v>116</v>
      </c>
      <c r="C68" s="102" t="s">
        <v>265</v>
      </c>
      <c r="G68" s="154"/>
      <c r="H68" s="103"/>
    </row>
    <row r="69" spans="1:11" x14ac:dyDescent="0.35">
      <c r="B69" s="102" t="s">
        <v>118</v>
      </c>
      <c r="C69" s="102" t="s">
        <v>266</v>
      </c>
      <c r="H69" s="103"/>
    </row>
    <row r="70" spans="1:11" ht="29" x14ac:dyDescent="0.35">
      <c r="A70" s="204" t="s">
        <v>20</v>
      </c>
      <c r="B70" s="207" t="s">
        <v>21</v>
      </c>
      <c r="C70" s="205" t="s">
        <v>22</v>
      </c>
      <c r="D70" s="205" t="s">
        <v>23</v>
      </c>
      <c r="E70" s="206" t="s">
        <v>24</v>
      </c>
      <c r="F70" s="205" t="s">
        <v>120</v>
      </c>
      <c r="G70" s="205" t="s">
        <v>31</v>
      </c>
      <c r="H70" s="103"/>
    </row>
    <row r="71" spans="1:11" x14ac:dyDescent="0.35">
      <c r="A71" s="140" t="s">
        <v>28</v>
      </c>
      <c r="B71" s="140" t="s">
        <v>249</v>
      </c>
      <c r="C71" s="152">
        <v>10000</v>
      </c>
      <c r="D71" s="141" t="s">
        <v>267</v>
      </c>
      <c r="E71" s="142">
        <v>20000</v>
      </c>
      <c r="F71" s="153">
        <v>2</v>
      </c>
      <c r="G71" s="143">
        <f>F71*E71*C71</f>
        <v>400000000</v>
      </c>
      <c r="H71" s="103"/>
    </row>
    <row r="72" spans="1:11" x14ac:dyDescent="0.35">
      <c r="A72" s="115"/>
      <c r="B72" s="213" t="s">
        <v>122</v>
      </c>
      <c r="C72" s="214"/>
      <c r="D72" s="214"/>
      <c r="E72" s="214"/>
      <c r="F72" s="215"/>
      <c r="G72" s="129">
        <f>SUM(G71:G71)</f>
        <v>400000000</v>
      </c>
      <c r="H72" s="103"/>
    </row>
    <row r="73" spans="1:11" ht="9.65" customHeight="1" x14ac:dyDescent="0.35">
      <c r="H73" s="103"/>
    </row>
    <row r="74" spans="1:11" x14ac:dyDescent="0.35">
      <c r="B74" s="102" t="s">
        <v>123</v>
      </c>
      <c r="G74" s="154"/>
      <c r="H74" s="103"/>
    </row>
    <row r="75" spans="1:11" x14ac:dyDescent="0.35">
      <c r="A75" s="256" t="s">
        <v>124</v>
      </c>
      <c r="B75" s="256" t="s">
        <v>125</v>
      </c>
      <c r="C75" s="256" t="s">
        <v>126</v>
      </c>
      <c r="D75" s="256"/>
      <c r="E75" s="256"/>
      <c r="F75" s="256"/>
      <c r="G75" s="256"/>
      <c r="H75" s="103"/>
    </row>
    <row r="76" spans="1:11" x14ac:dyDescent="0.35">
      <c r="A76" s="256"/>
      <c r="B76" s="256"/>
      <c r="C76" s="208">
        <v>1</v>
      </c>
      <c r="D76" s="256" t="s">
        <v>162</v>
      </c>
      <c r="E76" s="256"/>
      <c r="F76" s="209" t="s">
        <v>163</v>
      </c>
      <c r="G76" s="209" t="s">
        <v>185</v>
      </c>
      <c r="H76" s="103"/>
    </row>
    <row r="77" spans="1:11" x14ac:dyDescent="0.35">
      <c r="A77" s="115" t="s">
        <v>26</v>
      </c>
      <c r="B77" s="221" t="s">
        <v>127</v>
      </c>
      <c r="C77" s="221"/>
      <c r="D77" s="221"/>
      <c r="E77" s="221"/>
      <c r="F77" s="221"/>
      <c r="G77" s="221"/>
      <c r="H77" s="103"/>
    </row>
    <row r="78" spans="1:11" x14ac:dyDescent="0.35">
      <c r="A78" s="140" t="s">
        <v>28</v>
      </c>
      <c r="B78" s="140" t="s">
        <v>128</v>
      </c>
      <c r="C78" s="142">
        <f>G65</f>
        <v>274390000</v>
      </c>
      <c r="D78" s="216">
        <f>G65-G20-G33-G34-G35-G36</f>
        <v>248400000</v>
      </c>
      <c r="E78" s="216"/>
      <c r="F78" s="157">
        <f>D78</f>
        <v>248400000</v>
      </c>
      <c r="G78" s="157">
        <f>F78</f>
        <v>248400000</v>
      </c>
      <c r="H78" s="103"/>
    </row>
    <row r="79" spans="1:11" ht="29" x14ac:dyDescent="0.35">
      <c r="A79" s="145" t="s">
        <v>37</v>
      </c>
      <c r="B79" s="158" t="s">
        <v>129</v>
      </c>
      <c r="C79" s="147"/>
      <c r="D79" s="217">
        <f>G72-C78</f>
        <v>125610000</v>
      </c>
      <c r="E79" s="218"/>
      <c r="F79" s="159">
        <f>G72-D78</f>
        <v>151600000</v>
      </c>
      <c r="G79" s="159">
        <f>G72-F78</f>
        <v>151600000</v>
      </c>
      <c r="H79" s="103"/>
      <c r="J79" s="183"/>
      <c r="K79" s="177"/>
    </row>
    <row r="80" spans="1:11" x14ac:dyDescent="0.35">
      <c r="A80" s="115"/>
      <c r="B80" s="111" t="s">
        <v>130</v>
      </c>
      <c r="C80" s="129">
        <f>C78+C79</f>
        <v>274390000</v>
      </c>
      <c r="D80" s="219">
        <f>D78+D79</f>
        <v>374010000</v>
      </c>
      <c r="E80" s="220"/>
      <c r="F80" s="129">
        <f>F79+F78</f>
        <v>400000000</v>
      </c>
      <c r="G80" s="129">
        <f>G78+G79</f>
        <v>400000000</v>
      </c>
      <c r="H80" s="103"/>
    </row>
    <row r="81" spans="1:8" x14ac:dyDescent="0.35">
      <c r="A81" s="115" t="s">
        <v>33</v>
      </c>
      <c r="B81" s="221" t="s">
        <v>131</v>
      </c>
      <c r="C81" s="221"/>
      <c r="D81" s="221"/>
      <c r="E81" s="221"/>
      <c r="F81" s="221"/>
      <c r="G81" s="221"/>
      <c r="H81" s="103"/>
    </row>
    <row r="82" spans="1:8" x14ac:dyDescent="0.35">
      <c r="A82" s="140" t="s">
        <v>28</v>
      </c>
      <c r="B82" s="140" t="s">
        <v>132</v>
      </c>
      <c r="C82" s="142">
        <f>G24</f>
        <v>29500000</v>
      </c>
      <c r="D82" s="216">
        <f>G24-G20</f>
        <v>11500000</v>
      </c>
      <c r="E82" s="216"/>
      <c r="F82" s="157">
        <f>D82</f>
        <v>11500000</v>
      </c>
      <c r="G82" s="157">
        <f>F82</f>
        <v>11500000</v>
      </c>
      <c r="H82" s="103"/>
    </row>
    <row r="83" spans="1:8" x14ac:dyDescent="0.35">
      <c r="A83" s="126" t="s">
        <v>37</v>
      </c>
      <c r="B83" s="126" t="s">
        <v>133</v>
      </c>
      <c r="C83" s="121">
        <f>G55</f>
        <v>172890000</v>
      </c>
      <c r="D83" s="222">
        <f>G55-G36-G36-G35-G34-G33</f>
        <v>161750000</v>
      </c>
      <c r="E83" s="222"/>
      <c r="F83" s="160">
        <f>D83</f>
        <v>161750000</v>
      </c>
      <c r="G83" s="160">
        <f>F83</f>
        <v>161750000</v>
      </c>
      <c r="H83" s="103"/>
    </row>
    <row r="84" spans="1:8" x14ac:dyDescent="0.35">
      <c r="A84" s="126" t="s">
        <v>40</v>
      </c>
      <c r="B84" s="126" t="s">
        <v>134</v>
      </c>
      <c r="C84" s="121">
        <f>G64</f>
        <v>72000000</v>
      </c>
      <c r="D84" s="222">
        <f>G64</f>
        <v>72000000</v>
      </c>
      <c r="E84" s="222"/>
      <c r="F84" s="160">
        <f>D84</f>
        <v>72000000</v>
      </c>
      <c r="G84" s="160">
        <f>F84</f>
        <v>72000000</v>
      </c>
      <c r="H84" s="103"/>
    </row>
    <row r="85" spans="1:8" x14ac:dyDescent="0.35">
      <c r="A85" s="145" t="s">
        <v>42</v>
      </c>
      <c r="B85" s="145" t="s">
        <v>135</v>
      </c>
      <c r="C85" s="147"/>
      <c r="D85" s="223"/>
      <c r="E85" s="223"/>
      <c r="F85" s="159"/>
      <c r="G85" s="159"/>
      <c r="H85" s="103"/>
    </row>
    <row r="86" spans="1:8" x14ac:dyDescent="0.35">
      <c r="A86" s="115"/>
      <c r="B86" s="111" t="s">
        <v>136</v>
      </c>
      <c r="C86" s="129">
        <f>C82+C83+C84</f>
        <v>274390000</v>
      </c>
      <c r="D86" s="219">
        <f>D82+D83+D84</f>
        <v>245250000</v>
      </c>
      <c r="E86" s="219"/>
      <c r="F86" s="129">
        <f t="shared" ref="F86" si="3">F82+F83+F84</f>
        <v>245250000</v>
      </c>
      <c r="G86" s="129">
        <f>F86</f>
        <v>245250000</v>
      </c>
      <c r="H86" s="103"/>
    </row>
    <row r="87" spans="1:8" x14ac:dyDescent="0.35">
      <c r="A87" s="115"/>
      <c r="B87" s="111" t="s">
        <v>164</v>
      </c>
      <c r="C87" s="129">
        <f>C80-C86</f>
        <v>0</v>
      </c>
      <c r="D87" s="219">
        <f>D80-D86</f>
        <v>128760000</v>
      </c>
      <c r="E87" s="220"/>
      <c r="F87" s="129">
        <f>F80-F86</f>
        <v>154750000</v>
      </c>
      <c r="G87" s="129">
        <f>G80-G86</f>
        <v>154750000</v>
      </c>
      <c r="H87" s="103"/>
    </row>
    <row r="88" spans="1:8" ht="9" customHeight="1" x14ac:dyDescent="0.35">
      <c r="H88" s="103"/>
    </row>
    <row r="89" spans="1:8" x14ac:dyDescent="0.35">
      <c r="B89" s="102" t="s">
        <v>138</v>
      </c>
      <c r="H89" s="103"/>
    </row>
    <row r="90" spans="1:8" x14ac:dyDescent="0.35">
      <c r="A90" s="256" t="s">
        <v>124</v>
      </c>
      <c r="B90" s="256" t="s">
        <v>21</v>
      </c>
      <c r="C90" s="256" t="s">
        <v>126</v>
      </c>
      <c r="D90" s="256"/>
      <c r="E90" s="256"/>
      <c r="F90" s="256"/>
      <c r="G90" s="256"/>
      <c r="H90" s="103"/>
    </row>
    <row r="91" spans="1:8" x14ac:dyDescent="0.35">
      <c r="A91" s="256"/>
      <c r="B91" s="256"/>
      <c r="C91" s="208">
        <v>1</v>
      </c>
      <c r="D91" s="256" t="s">
        <v>162</v>
      </c>
      <c r="E91" s="256"/>
      <c r="F91" s="209" t="s">
        <v>163</v>
      </c>
      <c r="G91" s="209" t="s">
        <v>185</v>
      </c>
      <c r="H91" s="103"/>
    </row>
    <row r="92" spans="1:8" x14ac:dyDescent="0.35">
      <c r="A92" s="115" t="s">
        <v>26</v>
      </c>
      <c r="B92" s="115" t="s">
        <v>139</v>
      </c>
      <c r="C92" s="161">
        <f>G72</f>
        <v>400000000</v>
      </c>
      <c r="D92" s="226">
        <f>G72</f>
        <v>400000000</v>
      </c>
      <c r="E92" s="227"/>
      <c r="F92" s="162">
        <f>D92</f>
        <v>400000000</v>
      </c>
      <c r="G92" s="163">
        <f>F92</f>
        <v>400000000</v>
      </c>
      <c r="H92" s="103"/>
    </row>
    <row r="93" spans="1:8" x14ac:dyDescent="0.35">
      <c r="A93" s="115" t="s">
        <v>33</v>
      </c>
      <c r="B93" s="115" t="s">
        <v>140</v>
      </c>
      <c r="C93" s="150">
        <f>C86</f>
        <v>274390000</v>
      </c>
      <c r="D93" s="224">
        <f>D86</f>
        <v>245250000</v>
      </c>
      <c r="E93" s="224"/>
      <c r="F93" s="161">
        <f>F86</f>
        <v>245250000</v>
      </c>
      <c r="G93" s="161">
        <f>G86</f>
        <v>245250000</v>
      </c>
      <c r="H93" s="103"/>
    </row>
    <row r="94" spans="1:8" x14ac:dyDescent="0.35">
      <c r="A94" s="115" t="s">
        <v>50</v>
      </c>
      <c r="B94" s="164" t="s">
        <v>141</v>
      </c>
      <c r="C94" s="150">
        <f>C92-C93</f>
        <v>125610000</v>
      </c>
      <c r="D94" s="226">
        <f>D92-D93</f>
        <v>154750000</v>
      </c>
      <c r="E94" s="227"/>
      <c r="F94" s="162">
        <f>F92-F93</f>
        <v>154750000</v>
      </c>
      <c r="G94" s="163">
        <f>G92-G93</f>
        <v>154750000</v>
      </c>
      <c r="H94" s="103"/>
    </row>
    <row r="95" spans="1:8" x14ac:dyDescent="0.35">
      <c r="A95" s="115" t="s">
        <v>142</v>
      </c>
      <c r="B95" s="115" t="s">
        <v>143</v>
      </c>
      <c r="C95" s="129"/>
      <c r="D95" s="219"/>
      <c r="E95" s="220"/>
      <c r="F95" s="129"/>
      <c r="G95" s="111"/>
      <c r="H95" s="103"/>
    </row>
    <row r="96" spans="1:8" x14ac:dyDescent="0.35">
      <c r="A96" s="115" t="s">
        <v>144</v>
      </c>
      <c r="B96" s="115" t="s">
        <v>145</v>
      </c>
      <c r="C96" s="165">
        <f>C94</f>
        <v>125610000</v>
      </c>
      <c r="D96" s="232">
        <f>D94</f>
        <v>154750000</v>
      </c>
      <c r="E96" s="233"/>
      <c r="F96" s="166">
        <f>F94</f>
        <v>154750000</v>
      </c>
      <c r="G96" s="167">
        <f>G94</f>
        <v>154750000</v>
      </c>
      <c r="H96" s="103"/>
    </row>
    <row r="97" spans="1:8" x14ac:dyDescent="0.35">
      <c r="A97" s="115" t="s">
        <v>146</v>
      </c>
      <c r="B97" s="115" t="s">
        <v>135</v>
      </c>
      <c r="C97" s="150"/>
      <c r="D97" s="224"/>
      <c r="E97" s="224"/>
      <c r="F97" s="161"/>
      <c r="G97" s="161"/>
      <c r="H97" s="103"/>
    </row>
    <row r="98" spans="1:8" x14ac:dyDescent="0.35">
      <c r="A98" s="115" t="s">
        <v>147</v>
      </c>
      <c r="B98" s="115" t="s">
        <v>148</v>
      </c>
      <c r="C98" s="150">
        <f>C96</f>
        <v>125610000</v>
      </c>
      <c r="D98" s="224">
        <f>D96</f>
        <v>154750000</v>
      </c>
      <c r="E98" s="224"/>
      <c r="F98" s="161">
        <f>F96</f>
        <v>154750000</v>
      </c>
      <c r="G98" s="161">
        <f>G96</f>
        <v>154750000</v>
      </c>
      <c r="H98" s="103"/>
    </row>
    <row r="99" spans="1:8" x14ac:dyDescent="0.35">
      <c r="H99" s="103"/>
    </row>
    <row r="100" spans="1:8" x14ac:dyDescent="0.35">
      <c r="G100" s="154"/>
      <c r="H100" s="103"/>
    </row>
    <row r="101" spans="1:8" x14ac:dyDescent="0.35">
      <c r="F101" s="154"/>
      <c r="G101" s="154"/>
    </row>
    <row r="102" spans="1:8" x14ac:dyDescent="0.35">
      <c r="A102" s="168"/>
      <c r="B102" s="169"/>
      <c r="C102" s="210" t="s">
        <v>186</v>
      </c>
      <c r="D102" s="210"/>
      <c r="E102" s="210"/>
      <c r="F102" s="169"/>
      <c r="G102" s="170"/>
    </row>
    <row r="103" spans="1:8" x14ac:dyDescent="0.35">
      <c r="A103" s="168"/>
      <c r="B103" s="153" t="s">
        <v>187</v>
      </c>
      <c r="C103" s="153"/>
      <c r="D103" s="153"/>
      <c r="E103" s="153"/>
      <c r="F103" s="153" t="s">
        <v>188</v>
      </c>
      <c r="G103" s="168"/>
    </row>
    <row r="104" spans="1:8" x14ac:dyDescent="0.35">
      <c r="A104" s="168"/>
      <c r="B104" s="153"/>
      <c r="C104" s="153"/>
      <c r="D104" s="153"/>
      <c r="E104" s="153"/>
      <c r="F104" s="153"/>
      <c r="G104" s="168"/>
    </row>
    <row r="105" spans="1:8" x14ac:dyDescent="0.35">
      <c r="A105" s="168"/>
      <c r="B105" s="153"/>
      <c r="C105" s="153"/>
      <c r="D105" s="153"/>
      <c r="E105" s="153"/>
      <c r="F105" s="153"/>
      <c r="G105" s="168"/>
    </row>
    <row r="106" spans="1:8" x14ac:dyDescent="0.35">
      <c r="A106" s="168"/>
      <c r="B106" s="153"/>
      <c r="C106" s="153"/>
      <c r="D106" s="153"/>
      <c r="E106" s="153"/>
      <c r="F106" s="153"/>
      <c r="G106" s="168"/>
    </row>
    <row r="107" spans="1:8" x14ac:dyDescent="0.35">
      <c r="A107" s="168"/>
      <c r="B107" s="171" t="s">
        <v>254</v>
      </c>
      <c r="C107" s="171"/>
      <c r="D107" s="171"/>
      <c r="E107" s="171"/>
      <c r="F107" s="171" t="s">
        <v>250</v>
      </c>
      <c r="G107" s="168"/>
    </row>
    <row r="108" spans="1:8" x14ac:dyDescent="0.35">
      <c r="A108" s="168"/>
      <c r="B108" s="169"/>
      <c r="C108" s="168"/>
      <c r="D108" s="168"/>
      <c r="E108" s="169"/>
      <c r="F108" s="169"/>
      <c r="G108" s="168"/>
    </row>
    <row r="109" spans="1:8" x14ac:dyDescent="0.35">
      <c r="A109" s="168"/>
      <c r="B109" s="168"/>
      <c r="C109" s="210" t="s">
        <v>189</v>
      </c>
      <c r="D109" s="210"/>
      <c r="E109" s="210"/>
      <c r="F109" s="168"/>
      <c r="G109" s="168"/>
    </row>
    <row r="110" spans="1:8" x14ac:dyDescent="0.35">
      <c r="A110" s="168"/>
      <c r="B110" s="168"/>
      <c r="C110" s="168"/>
      <c r="D110" s="168"/>
      <c r="E110" s="168"/>
      <c r="F110" s="168"/>
      <c r="G110" s="168"/>
    </row>
    <row r="111" spans="1:8" x14ac:dyDescent="0.35">
      <c r="A111" s="168"/>
      <c r="B111" s="153" t="s">
        <v>190</v>
      </c>
      <c r="C111" s="153"/>
      <c r="D111" s="153"/>
      <c r="E111" s="153"/>
      <c r="F111" s="153"/>
      <c r="G111" s="168"/>
    </row>
    <row r="112" spans="1:8" x14ac:dyDescent="0.35">
      <c r="A112" s="168"/>
      <c r="B112" s="153" t="s">
        <v>256</v>
      </c>
      <c r="C112" s="153"/>
      <c r="D112" s="153"/>
      <c r="E112" s="153"/>
      <c r="F112" s="153" t="s">
        <v>191</v>
      </c>
      <c r="G112" s="168"/>
    </row>
    <row r="113" spans="1:7" x14ac:dyDescent="0.35">
      <c r="A113" s="168"/>
      <c r="B113" s="168"/>
      <c r="C113" s="168"/>
      <c r="D113" s="168"/>
      <c r="E113" s="168"/>
      <c r="F113" s="168"/>
      <c r="G113" s="168"/>
    </row>
    <row r="114" spans="1:7" x14ac:dyDescent="0.35">
      <c r="A114" s="168"/>
      <c r="B114" s="168"/>
      <c r="C114" s="168"/>
      <c r="D114" s="168"/>
      <c r="E114" s="168"/>
      <c r="F114" s="168"/>
      <c r="G114" s="168"/>
    </row>
    <row r="115" spans="1:7" x14ac:dyDescent="0.35">
      <c r="A115" s="168"/>
      <c r="B115" s="168"/>
      <c r="C115" s="168"/>
      <c r="D115" s="168"/>
      <c r="E115" s="168"/>
      <c r="F115" s="168"/>
      <c r="G115" s="168"/>
    </row>
    <row r="116" spans="1:7" x14ac:dyDescent="0.35">
      <c r="A116" s="168"/>
      <c r="B116" s="168"/>
      <c r="C116" s="168"/>
      <c r="D116" s="168"/>
      <c r="E116" s="168"/>
      <c r="F116" s="168"/>
      <c r="G116" s="168"/>
    </row>
    <row r="117" spans="1:7" x14ac:dyDescent="0.35">
      <c r="A117" s="168"/>
      <c r="B117" s="171" t="s">
        <v>252</v>
      </c>
      <c r="C117" s="171"/>
      <c r="D117" s="171"/>
      <c r="E117" s="171"/>
      <c r="F117" s="171" t="s">
        <v>251</v>
      </c>
      <c r="G117" s="168"/>
    </row>
  </sheetData>
  <mergeCells count="40">
    <mergeCell ref="D98:E98"/>
    <mergeCell ref="C102:E102"/>
    <mergeCell ref="C109:E109"/>
    <mergeCell ref="D92:E92"/>
    <mergeCell ref="D93:E93"/>
    <mergeCell ref="D94:E94"/>
    <mergeCell ref="D95:E95"/>
    <mergeCell ref="D96:E96"/>
    <mergeCell ref="D97:E97"/>
    <mergeCell ref="D85:E85"/>
    <mergeCell ref="D86:E86"/>
    <mergeCell ref="D87:E87"/>
    <mergeCell ref="A90:A91"/>
    <mergeCell ref="B90:B91"/>
    <mergeCell ref="C90:G90"/>
    <mergeCell ref="D91:E91"/>
    <mergeCell ref="D84:E84"/>
    <mergeCell ref="A75:A76"/>
    <mergeCell ref="B75:B76"/>
    <mergeCell ref="C75:G75"/>
    <mergeCell ref="D76:E76"/>
    <mergeCell ref="B77:G77"/>
    <mergeCell ref="D78:E78"/>
    <mergeCell ref="D79:E79"/>
    <mergeCell ref="D80:E80"/>
    <mergeCell ref="B81:G81"/>
    <mergeCell ref="D82:E82"/>
    <mergeCell ref="D83:E83"/>
    <mergeCell ref="B72:F72"/>
    <mergeCell ref="D9:E9"/>
    <mergeCell ref="B15:G15"/>
    <mergeCell ref="B18:G18"/>
    <mergeCell ref="B23:F23"/>
    <mergeCell ref="B24:F24"/>
    <mergeCell ref="B30:F30"/>
    <mergeCell ref="B31:G31"/>
    <mergeCell ref="B37:F37"/>
    <mergeCell ref="B38:G38"/>
    <mergeCell ref="B55:C55"/>
    <mergeCell ref="B65:D6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Pepaya</vt:lpstr>
      <vt:lpstr>Padi</vt:lpstr>
      <vt:lpstr>Lele</vt:lpstr>
      <vt:lpstr>Kambing</vt:lpstr>
      <vt:lpstr>Cabe</vt:lpstr>
      <vt:lpstr>Sheet1</vt:lpstr>
      <vt:lpstr>Pepaya!Print_Area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 Cot Darat</dc:creator>
  <cp:lastModifiedBy>Cot Mesjid 01</cp:lastModifiedBy>
  <cp:lastPrinted>2025-04-14T07:54:21Z</cp:lastPrinted>
  <dcterms:created xsi:type="dcterms:W3CDTF">2025-03-02T14:50:11Z</dcterms:created>
  <dcterms:modified xsi:type="dcterms:W3CDTF">2025-04-17T08:31:13Z</dcterms:modified>
</cp:coreProperties>
</file>