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Myproject\DPspider\Report\"/>
    </mc:Choice>
  </mc:AlternateContent>
  <bookViews>
    <workbookView xWindow="945" yWindow="2085" windowWidth="28800" windowHeight="16260" tabRatio="874" activeTab="15"/>
  </bookViews>
  <sheets>
    <sheet name="关键指标" sheetId="1" r:id="rId1"/>
    <sheet name="关键指标-竞对" sheetId="2" r:id="rId2"/>
    <sheet name="关键指标-咨询转化" sheetId="3" r:id="rId3"/>
    <sheet name="销售-团购（线上）" sheetId="4" r:id="rId4"/>
    <sheet name="实际消费分布（线下）" sheetId="5" r:id="rId5"/>
    <sheet name="体验报告" sheetId="6" r:id="rId6"/>
    <sheet name="CPC" sheetId="7" state="hidden" r:id="rId7"/>
    <sheet name="透视表" sheetId="8" r:id="rId8"/>
    <sheet name="midtable" sheetId="18" r:id="rId9"/>
    <sheet name="竞对数据" sheetId="9" r:id="rId10"/>
    <sheet name="流量" sheetId="10" r:id="rId11"/>
    <sheet name="咨询明细" sheetId="11" r:id="rId12"/>
    <sheet name="预约数据" sheetId="12" r:id="rId13"/>
    <sheet name="消费数据明细（线上）" sheetId="13" r:id="rId14"/>
    <sheet name="线下" sheetId="14" r:id="rId15"/>
    <sheet name="口碑数据" sheetId="15" r:id="rId16"/>
    <sheet name="回复口碑" sheetId="16" r:id="rId17"/>
    <sheet name="CPC数据" sheetId="17" state="hidden" r:id="rId18"/>
  </sheets>
  <definedNames>
    <definedName name="_xlnm._FilterDatabase" localSheetId="15" hidden="1">口碑数据!$A$1:$O$1</definedName>
    <definedName name="_xlnm._FilterDatabase" localSheetId="10" hidden="1">流量!$A$1:$G$1</definedName>
    <definedName name="_xlnm._FilterDatabase" localSheetId="13" hidden="1">'消费数据明细（线上）'!$D$1:$M$10</definedName>
    <definedName name="_xlnm._FilterDatabase" localSheetId="12" hidden="1">预约数据!$A$1:$I$207</definedName>
    <definedName name="_xlnm._FilterDatabase" localSheetId="11" hidden="1">咨询明细!$A$1:$G$298</definedName>
  </definedNames>
  <calcPr calcId="162913"/>
  <pivotCaches>
    <pivotCache cacheId="0" r:id="rId19"/>
    <pivotCache cacheId="1" r:id="rId20"/>
    <pivotCache cacheId="2" r:id="rId21"/>
    <pivotCache cacheId="3" r:id="rId22"/>
    <pivotCache cacheId="4" r:id="rId23"/>
    <pivotCache cacheId="5" r:id="rId24"/>
    <pivotCache cacheId="6" r:id="rId25"/>
  </pivotCaches>
</workbook>
</file>

<file path=xl/calcChain.xml><?xml version="1.0" encoding="utf-8"?>
<calcChain xmlns="http://schemas.openxmlformats.org/spreadsheetml/2006/main">
  <c r="F4" i="6" l="1"/>
  <c r="E4" i="6"/>
  <c r="D3" i="6"/>
  <c r="C3" i="6"/>
  <c r="G4" i="6"/>
  <c r="L24" i="8" l="1"/>
  <c r="K24" i="8"/>
  <c r="Q23" i="8"/>
  <c r="P23" i="8"/>
  <c r="L23" i="8"/>
  <c r="K23" i="8"/>
  <c r="Q22" i="8"/>
  <c r="P22" i="8"/>
  <c r="L22" i="8"/>
  <c r="F10" i="3" s="1"/>
  <c r="K22" i="8"/>
  <c r="Q21" i="8"/>
  <c r="P21" i="8"/>
  <c r="L21" i="8"/>
  <c r="F11" i="3" s="1"/>
  <c r="K21" i="8"/>
  <c r="Q20" i="8"/>
  <c r="P20" i="8"/>
  <c r="L20" i="8"/>
  <c r="F7" i="3" s="1"/>
  <c r="K20" i="8"/>
  <c r="Q19" i="8"/>
  <c r="Q24" i="8" s="1"/>
  <c r="P19" i="8"/>
  <c r="P24" i="8" s="1"/>
  <c r="L19" i="8"/>
  <c r="F8" i="3" s="1"/>
  <c r="F6" i="3" s="1"/>
  <c r="K19" i="8"/>
  <c r="E10" i="7"/>
  <c r="F9" i="7"/>
  <c r="E8" i="7"/>
  <c r="F8" i="7" s="1"/>
  <c r="G7" i="7"/>
  <c r="G8" i="7" s="1"/>
  <c r="E7" i="7"/>
  <c r="F7" i="7" s="1"/>
  <c r="D7" i="7"/>
  <c r="C7" i="7"/>
  <c r="G6" i="7"/>
  <c r="E6" i="7"/>
  <c r="D6" i="7" s="1"/>
  <c r="C6" i="7"/>
  <c r="G4" i="7"/>
  <c r="E4" i="7"/>
  <c r="E5" i="7" s="1"/>
  <c r="C4" i="7"/>
  <c r="D4" i="7" s="1"/>
  <c r="G3" i="7"/>
  <c r="G10" i="7" s="1"/>
  <c r="E3" i="7"/>
  <c r="D3" i="7"/>
  <c r="C3" i="7"/>
  <c r="C5" i="7" s="1"/>
  <c r="D5" i="7" s="1"/>
  <c r="G16" i="6"/>
  <c r="F16" i="6"/>
  <c r="G15" i="6"/>
  <c r="E15" i="6"/>
  <c r="D15" i="6"/>
  <c r="N12" i="6"/>
  <c r="M12" i="6"/>
  <c r="J12" i="6"/>
  <c r="I12" i="6"/>
  <c r="F12" i="6"/>
  <c r="E12" i="6"/>
  <c r="N11" i="6"/>
  <c r="L11" i="6"/>
  <c r="K11" i="6"/>
  <c r="J11" i="6"/>
  <c r="H11" i="6"/>
  <c r="G11" i="6"/>
  <c r="F11" i="6"/>
  <c r="D11" i="6"/>
  <c r="C11" i="6"/>
  <c r="L8" i="6"/>
  <c r="K8" i="6"/>
  <c r="J8" i="6"/>
  <c r="I8" i="6"/>
  <c r="D8" i="6"/>
  <c r="C8" i="6"/>
  <c r="N7" i="6"/>
  <c r="M7" i="6"/>
  <c r="L7" i="6"/>
  <c r="J7" i="6"/>
  <c r="I7" i="6"/>
  <c r="H7" i="6"/>
  <c r="G7" i="6"/>
  <c r="F7" i="6"/>
  <c r="D7" i="6"/>
  <c r="C7" i="6"/>
  <c r="L3" i="6"/>
  <c r="K3" i="6"/>
  <c r="J3" i="6"/>
  <c r="H3" i="6"/>
  <c r="G3" i="6"/>
  <c r="F3" i="6"/>
  <c r="G10" i="5"/>
  <c r="D10" i="5"/>
  <c r="G9" i="5"/>
  <c r="D9" i="5"/>
  <c r="G8" i="5"/>
  <c r="D8" i="5"/>
  <c r="G7" i="5"/>
  <c r="D7" i="5"/>
  <c r="G6" i="5"/>
  <c r="D6" i="5"/>
  <c r="G5" i="5"/>
  <c r="D5" i="5"/>
  <c r="H4" i="5"/>
  <c r="F4" i="5"/>
  <c r="G4" i="5" s="1"/>
  <c r="E4" i="5"/>
  <c r="D4" i="5" s="1"/>
  <c r="C4" i="5"/>
  <c r="H3" i="5"/>
  <c r="G3" i="5"/>
  <c r="F3" i="5"/>
  <c r="E3" i="5"/>
  <c r="D3" i="5"/>
  <c r="C3" i="5"/>
  <c r="G18" i="4"/>
  <c r="D18" i="4"/>
  <c r="G17" i="4"/>
  <c r="D17" i="4"/>
  <c r="G16" i="4"/>
  <c r="D16" i="4"/>
  <c r="G15" i="4"/>
  <c r="D15" i="4"/>
  <c r="G14" i="4"/>
  <c r="D14" i="4"/>
  <c r="G13" i="4"/>
  <c r="D13" i="4"/>
  <c r="G12" i="4"/>
  <c r="D12" i="4"/>
  <c r="G11" i="4"/>
  <c r="D11" i="4"/>
  <c r="G10" i="4"/>
  <c r="D10" i="4"/>
  <c r="G9" i="4"/>
  <c r="D9" i="4"/>
  <c r="G8" i="4"/>
  <c r="D8" i="4"/>
  <c r="G7" i="4"/>
  <c r="D7" i="4"/>
  <c r="G6" i="4"/>
  <c r="D6" i="4"/>
  <c r="G5" i="4"/>
  <c r="D5" i="4"/>
  <c r="H4" i="4"/>
  <c r="F4" i="4"/>
  <c r="G4" i="4" s="1"/>
  <c r="E4" i="4"/>
  <c r="D4" i="4" s="1"/>
  <c r="C4" i="4"/>
  <c r="H3" i="4"/>
  <c r="G3" i="4"/>
  <c r="F3" i="4"/>
  <c r="E3" i="4"/>
  <c r="D3" i="4"/>
  <c r="C3" i="4"/>
  <c r="J19" i="3"/>
  <c r="J18" i="3"/>
  <c r="J17" i="3"/>
  <c r="J16" i="3"/>
  <c r="J15" i="3"/>
  <c r="J14" i="3"/>
  <c r="J13" i="3"/>
  <c r="J12" i="3"/>
  <c r="J11" i="3"/>
  <c r="D11" i="3"/>
  <c r="E11" i="3" s="1"/>
  <c r="J10" i="3"/>
  <c r="D10" i="3"/>
  <c r="D9" i="3" s="1"/>
  <c r="J9" i="3"/>
  <c r="J8" i="3"/>
  <c r="D8" i="3"/>
  <c r="J7" i="3"/>
  <c r="D7" i="3"/>
  <c r="J6" i="3"/>
  <c r="J5" i="3"/>
  <c r="J4" i="3"/>
  <c r="F4" i="3"/>
  <c r="D4" i="3"/>
  <c r="J3" i="3"/>
  <c r="K2" i="3"/>
  <c r="J2" i="3"/>
  <c r="I2" i="3"/>
  <c r="F2" i="3"/>
  <c r="E2" i="3"/>
  <c r="D2" i="3"/>
  <c r="K8" i="2"/>
  <c r="H8" i="2"/>
  <c r="E8" i="2"/>
  <c r="K7" i="2"/>
  <c r="H7" i="2"/>
  <c r="E7" i="2"/>
  <c r="K6" i="2"/>
  <c r="H6" i="2"/>
  <c r="E6" i="2"/>
  <c r="K5" i="2"/>
  <c r="H5" i="2"/>
  <c r="E5" i="2"/>
  <c r="J4" i="2"/>
  <c r="I4" i="2"/>
  <c r="G4" i="2"/>
  <c r="F4" i="2"/>
  <c r="D4" i="2"/>
  <c r="C4" i="2"/>
  <c r="F17" i="1"/>
  <c r="D17" i="1"/>
  <c r="E17" i="1" s="1"/>
  <c r="G17" i="1" s="1"/>
  <c r="F15" i="1"/>
  <c r="D15" i="1"/>
  <c r="E15" i="1" s="1"/>
  <c r="G15" i="1" s="1"/>
  <c r="G14" i="1"/>
  <c r="E14" i="1"/>
  <c r="E13" i="1"/>
  <c r="G13" i="1" s="1"/>
  <c r="F12" i="1"/>
  <c r="D12" i="1"/>
  <c r="E12" i="1" s="1"/>
  <c r="G12" i="1" s="1"/>
  <c r="G11" i="1"/>
  <c r="E11" i="1"/>
  <c r="E9" i="1"/>
  <c r="G9" i="1" s="1"/>
  <c r="F2" i="1"/>
  <c r="E2" i="1"/>
  <c r="D2" i="1"/>
  <c r="F12" i="3"/>
  <c r="H4" i="6"/>
  <c r="D12" i="3"/>
  <c r="K25" i="8"/>
  <c r="F5" i="1"/>
  <c r="D5" i="1"/>
  <c r="D6" i="1"/>
  <c r="D4" i="1"/>
  <c r="F4" i="1"/>
  <c r="F3" i="1"/>
  <c r="F6" i="1"/>
  <c r="D3" i="1"/>
  <c r="D3" i="3" l="1"/>
  <c r="D7" i="1"/>
  <c r="E3" i="1"/>
  <c r="G3" i="1" s="1"/>
  <c r="E6" i="1"/>
  <c r="G6" i="1" s="1"/>
  <c r="E5" i="1"/>
  <c r="G5" i="1" s="1"/>
  <c r="E12" i="3"/>
  <c r="E4" i="1"/>
  <c r="G4" i="1" s="1"/>
  <c r="J4" i="6"/>
  <c r="I4" i="6"/>
  <c r="E7" i="3"/>
  <c r="C4" i="6"/>
  <c r="D16" i="1"/>
  <c r="F10" i="7"/>
  <c r="F16" i="1"/>
  <c r="D4" i="6"/>
  <c r="H8" i="6" s="1"/>
  <c r="E8" i="3"/>
  <c r="N8" i="6"/>
  <c r="D5" i="3"/>
  <c r="F9" i="3"/>
  <c r="E9" i="3" s="1"/>
  <c r="D6" i="3"/>
  <c r="E6" i="3" s="1"/>
  <c r="E4" i="3"/>
  <c r="E10" i="3"/>
  <c r="E8" i="6"/>
  <c r="G5" i="7"/>
  <c r="F5" i="7" s="1"/>
  <c r="F6" i="7"/>
  <c r="F8" i="6"/>
  <c r="F3" i="7"/>
  <c r="F4" i="7"/>
  <c r="L25" i="8"/>
  <c r="F3" i="3" l="1"/>
  <c r="F5" i="3" s="1"/>
  <c r="E5" i="3" s="1"/>
  <c r="F7" i="1"/>
  <c r="E16" i="1"/>
  <c r="G16" i="1" s="1"/>
  <c r="L4" i="6"/>
  <c r="G8" i="6"/>
  <c r="M8" i="6"/>
  <c r="D10" i="1"/>
  <c r="E7" i="1"/>
  <c r="G7" i="1" s="1"/>
  <c r="D8" i="1"/>
  <c r="K4" i="6"/>
  <c r="E3" i="3" l="1"/>
  <c r="F8" i="1"/>
  <c r="E8" i="1" s="1"/>
  <c r="G8" i="1" s="1"/>
  <c r="F10" i="1"/>
  <c r="E10" i="1" s="1"/>
  <c r="G10" i="1" s="1"/>
</calcChain>
</file>

<file path=xl/sharedStrings.xml><?xml version="1.0" encoding="utf-8"?>
<sst xmlns="http://schemas.openxmlformats.org/spreadsheetml/2006/main" count="3258" uniqueCount="1736">
  <si>
    <t>注：所有比率数据都采用差值方式</t>
  </si>
  <si>
    <t>KPI（关键指标）汇总</t>
  </si>
  <si>
    <t>月环比数据健康度</t>
  </si>
  <si>
    <t>同行较优转化率参考</t>
  </si>
  <si>
    <t>流量</t>
  </si>
  <si>
    <t>PV（次）</t>
  </si>
  <si>
    <t>UV（人）</t>
  </si>
  <si>
    <t>跳失率</t>
  </si>
  <si>
    <t>平均页面浏览时间（秒）</t>
  </si>
  <si>
    <t>咨询</t>
  </si>
  <si>
    <t>咨询总数</t>
  </si>
  <si>
    <t>咨询占比</t>
  </si>
  <si>
    <t>到院人数</t>
  </si>
  <si>
    <t>到院率</t>
  </si>
  <si>
    <t>40%-45%</t>
  </si>
  <si>
    <t>成交人数</t>
  </si>
  <si>
    <t>成单率</t>
  </si>
  <si>
    <t>60%-70%</t>
  </si>
  <si>
    <t>销售</t>
  </si>
  <si>
    <t>代运营销售额</t>
  </si>
  <si>
    <t>代运营销售量</t>
  </si>
  <si>
    <t>客单价</t>
  </si>
  <si>
    <t>口碑</t>
  </si>
  <si>
    <t>体验报告数</t>
  </si>
  <si>
    <t>案例数</t>
  </si>
  <si>
    <t>1、目前流量仅为行业有序水平的三分之一。当前门店星级5星，建议配合进行CPC的投放，增大曝光，引入流量。多参加平台活动。
2、咨询当前需体现专业性与亲和性，当前50%咨询处于恢复不及时状态，利用机构微信等转化工具。
3、当前45个案例，本月截止当前上线5个，需持续保持（建议上线水光针、光子嫩肤等项目2-3个案例。肉毒素项目本月开发较多，建议上线3-5个肉毒素的案例）
4、前端96个体验报告，截止当前上线1个，需要持续保持。（肉毒素项目线下开发较好，建议定期进行回访，引导客户留下真实的体验报告）
5、当前韩版抗衰提拉的特色活动已下线。询问一下机构那边活动的效果，以及是否需要恢复上线。</t>
  </si>
  <si>
    <t>本页数据排名均为时间节点的近7天排名数据</t>
  </si>
  <si>
    <t>此为数据为排名名次，数据越小排名越高</t>
  </si>
  <si>
    <t>天津时光</t>
  </si>
  <si>
    <t>意式风情街</t>
  </si>
  <si>
    <t>河北区</t>
  </si>
  <si>
    <t>天津市</t>
  </si>
  <si>
    <t>排名差值</t>
  </si>
  <si>
    <t>曝光指数</t>
  </si>
  <si>
    <t>人气指数</t>
  </si>
  <si>
    <t>人均页面浏览</t>
  </si>
  <si>
    <t>交易指数</t>
  </si>
  <si>
    <t>1、当前主要问题为在天津市内的曝光和人气指数不足，建议尽快投放CPC，增大曝光，引入流量。</t>
  </si>
  <si>
    <t>标黄为机构提供数据</t>
  </si>
  <si>
    <t>咨询Total</t>
  </si>
  <si>
    <t>客户来源</t>
  </si>
  <si>
    <t>咨询项目</t>
  </si>
  <si>
    <t>水光针</t>
  </si>
  <si>
    <t>玻尿酸</t>
  </si>
  <si>
    <t>其他</t>
  </si>
  <si>
    <t>400电话　</t>
  </si>
  <si>
    <t>总数</t>
  </si>
  <si>
    <t>祛痣</t>
  </si>
  <si>
    <t>已接</t>
  </si>
  <si>
    <t>口腔</t>
  </si>
  <si>
    <t>未接</t>
  </si>
  <si>
    <t>肉毒素</t>
  </si>
  <si>
    <t>预约按钮</t>
  </si>
  <si>
    <t>皮肤修复</t>
  </si>
  <si>
    <t>门店</t>
  </si>
  <si>
    <t>美体塑形</t>
  </si>
  <si>
    <t>医生</t>
  </si>
  <si>
    <t>唇部</t>
  </si>
  <si>
    <t>会员消息</t>
  </si>
  <si>
    <t>祛斑</t>
  </si>
  <si>
    <t>1、当期咨询仍然存在回复不及时、回复话术不亲切的问题，建议机构组织咨询的专业性培训。
2、截止当前咨询较多项目未水光针项目，可配合此项目做特色活动，具体详见特色活动方案</t>
  </si>
  <si>
    <t>嫩肤</t>
  </si>
  <si>
    <t>祛痘</t>
  </si>
  <si>
    <t>鼻部整形</t>
  </si>
  <si>
    <t>眼部整形</t>
  </si>
  <si>
    <t>半永久</t>
  </si>
  <si>
    <t>皮肤清洁</t>
  </si>
  <si>
    <t>埋线</t>
  </si>
  <si>
    <t>消费</t>
  </si>
  <si>
    <t>线上消费量</t>
  </si>
  <si>
    <t>线上消费额</t>
  </si>
  <si>
    <t>[2017.11.02]无针水光赠小气泡[98.00元][14207170]</t>
  </si>
  <si>
    <t>[2017.11.15]果酸焕肤祛痘缩毛孔除闭口[179.00元][14200147]</t>
  </si>
  <si>
    <t>[2017.11.03]激光点痣[50.00元][14192246]</t>
  </si>
  <si>
    <t>[2017.11.02]时光洗牙自信微笑[128.00元][14197533]</t>
  </si>
  <si>
    <t>[2017.11.03]衡力肉毒素20单位除皱[499.00元][14197354]</t>
  </si>
  <si>
    <t>[2018.05.10]Stylage玻尿酸平价版乔雅登1ml[750.00元][14196368]</t>
  </si>
  <si>
    <t>[2017.11.02]彩光嫩肤祛斑美颜[268.00元][14198067]</t>
  </si>
  <si>
    <t>[2017.11.03]激光点痣[50.00元][28050840]</t>
  </si>
  <si>
    <t>[2017.11.03]衡力肉毒素100单位瘦脸[850.00元][14197129]</t>
  </si>
  <si>
    <t>[2017.11.02]彩光嫩肤祛斑美颜[268.00元][28024904]</t>
  </si>
  <si>
    <t>[2017.11.03]精致V脸衡力肉毒素瘦脸针[850.00元][14197129]</t>
  </si>
  <si>
    <t>[2017.11.02]单人痘肌护理[189.00元][14197323]</t>
  </si>
  <si>
    <t>[2017.11.02]小气泡清洁赠无针水光[98.00元][28033069]</t>
  </si>
  <si>
    <t>[2017.11.03]激光点痣痣无痕无[50.00元][14192246]</t>
  </si>
  <si>
    <t>上月TOP3：无针水光、果酸、祛痣
本月TOP3：无针水光、果酸、祛痣
目前热卖产品均为引流产品，玻尿酸、双眼皮等关注度较高的的项目均无卖量。（建议这些目前平台关注度较高的项目参加平台活动，增大曝光并配合刷单动作以及前端体验报告和案例的上线。）</t>
  </si>
  <si>
    <t>实际消费量</t>
  </si>
  <si>
    <t>实际消费额</t>
  </si>
  <si>
    <t>点痣</t>
  </si>
  <si>
    <t xml:space="preserve">肉毒项目机构线下开发较好，建议线下可设置套餐进行开发销售。
</t>
  </si>
  <si>
    <t>活跃度</t>
  </si>
  <si>
    <t>体验报告总数</t>
  </si>
  <si>
    <t>回复量</t>
  </si>
  <si>
    <t>差量</t>
  </si>
  <si>
    <t>好差评</t>
  </si>
  <si>
    <t>运营分</t>
  </si>
  <si>
    <t>效果</t>
  </si>
  <si>
    <t>环境</t>
  </si>
  <si>
    <t>服务</t>
  </si>
  <si>
    <t>内容分</t>
  </si>
  <si>
    <t>案例总数</t>
  </si>
  <si>
    <t>新增案例数</t>
  </si>
  <si>
    <t>截止8月</t>
  </si>
  <si>
    <t>未投放CPC，无此数据</t>
  </si>
  <si>
    <t>时光整形</t>
  </si>
  <si>
    <t>环比</t>
  </si>
  <si>
    <t>花费</t>
  </si>
  <si>
    <t>点击</t>
  </si>
  <si>
    <t>点击均价</t>
  </si>
  <si>
    <t>曝光</t>
  </si>
  <si>
    <t>商户浏览量</t>
  </si>
  <si>
    <t>浏览量ROI</t>
  </si>
  <si>
    <t>点评总消费额</t>
  </si>
  <si>
    <t>ROI</t>
  </si>
  <si>
    <t>当月流量</t>
  </si>
  <si>
    <t>当月咨询</t>
  </si>
  <si>
    <t>当月预约</t>
  </si>
  <si>
    <t>上月预约</t>
  </si>
  <si>
    <t>当月口碑</t>
  </si>
  <si>
    <t>上月口碑</t>
  </si>
  <si>
    <t>当月口碑回复</t>
  </si>
  <si>
    <t>年</t>
  </si>
  <si>
    <t>(多项)</t>
  </si>
  <si>
    <t>月</t>
  </si>
  <si>
    <t>列标签</t>
  </si>
  <si>
    <t>日期</t>
  </si>
  <si>
    <t>(全部)</t>
  </si>
  <si>
    <t>日</t>
  </si>
  <si>
    <t>(空白)</t>
  </si>
  <si>
    <t>评价时间</t>
  </si>
  <si>
    <t>7月</t>
  </si>
  <si>
    <t>8月</t>
  </si>
  <si>
    <t>浏览量</t>
  </si>
  <si>
    <t>访客数</t>
  </si>
  <si>
    <t>平均停留时长</t>
  </si>
  <si>
    <t>计数项:姓名</t>
  </si>
  <si>
    <t>行标签</t>
  </si>
  <si>
    <t>计数项:订单来源</t>
  </si>
  <si>
    <t>计数项:星级</t>
  </si>
  <si>
    <t>计数项:用户昵称</t>
  </si>
  <si>
    <t>计数 / 套餐信息</t>
  </si>
  <si>
    <t>求和 / 成交价格</t>
  </si>
  <si>
    <t>总计</t>
  </si>
  <si>
    <t>上月流量</t>
  </si>
  <si>
    <t>上月咨询</t>
  </si>
  <si>
    <t>上月口碑回复</t>
  </si>
  <si>
    <t>预约</t>
  </si>
  <si>
    <t>当月</t>
  </si>
  <si>
    <t>上月</t>
  </si>
  <si>
    <t>400未接</t>
  </si>
  <si>
    <t>1星</t>
  </si>
  <si>
    <t>400已接</t>
  </si>
  <si>
    <t>2星</t>
  </si>
  <si>
    <t>技师预约</t>
  </si>
  <si>
    <t>3星</t>
  </si>
  <si>
    <t>计数项:顾客标签</t>
  </si>
  <si>
    <t>门店预约</t>
  </si>
  <si>
    <t>4星</t>
  </si>
  <si>
    <t>项目预约</t>
  </si>
  <si>
    <t>项目</t>
  </si>
  <si>
    <t>5星</t>
  </si>
  <si>
    <t>时间</t>
  </si>
  <si>
    <t>当月天数</t>
  </si>
  <si>
    <t>上月天数</t>
  </si>
  <si>
    <t>竞对分析</t>
  </si>
  <si>
    <t>1月</t>
  </si>
  <si>
    <t>2月</t>
  </si>
  <si>
    <t>3.1-3.14</t>
  </si>
  <si>
    <t>3月</t>
  </si>
  <si>
    <t>4.1-4.15</t>
  </si>
  <si>
    <t>4月</t>
  </si>
  <si>
    <t>5.1-5.15</t>
  </si>
  <si>
    <t>5月</t>
  </si>
  <si>
    <t>6.1-6.13</t>
  </si>
  <si>
    <t>6月</t>
  </si>
  <si>
    <t>7.1-7.15</t>
  </si>
  <si>
    <t>3.1-3.15</t>
  </si>
  <si>
    <t>截止4.15</t>
  </si>
  <si>
    <t>案例</t>
  </si>
  <si>
    <t>星级</t>
  </si>
  <si>
    <t>成单额</t>
  </si>
  <si>
    <t>成单量</t>
  </si>
  <si>
    <t>浏览量/次</t>
  </si>
  <si>
    <t>访客数/人</t>
  </si>
  <si>
    <t>平均停留时长/秒</t>
  </si>
  <si>
    <t>跳失率/%</t>
  </si>
  <si>
    <t>姓名</t>
  </si>
  <si>
    <t>首次沟通时间</t>
  </si>
  <si>
    <t>最后沟通时间</t>
  </si>
  <si>
    <t>顾客标签</t>
  </si>
  <si>
    <t>所属门店</t>
  </si>
  <si>
    <t>夜,微凉_8982</t>
  </si>
  <si>
    <t>2018-09-12 17:02:13</t>
  </si>
  <si>
    <t>2018-09-12 17:05:47</t>
  </si>
  <si>
    <t>无</t>
  </si>
  <si>
    <t>天津时光整形</t>
  </si>
  <si>
    <t>sylviaaaccc</t>
  </si>
  <si>
    <t>2018-09-12 13:32:55</t>
  </si>
  <si>
    <t>2018-09-12 13:58:11</t>
  </si>
  <si>
    <t>tlj18621521212</t>
  </si>
  <si>
    <t>2018-09-12 11:46:54</t>
  </si>
  <si>
    <t>2018-09-12 12:01:13</t>
  </si>
  <si>
    <t>最爱武悦呀</t>
  </si>
  <si>
    <t>2018-09-12 10:13:18</t>
  </si>
  <si>
    <t>2018-09-12 10:29:05</t>
  </si>
  <si>
    <t>傻美傻美</t>
  </si>
  <si>
    <t>2018-09-11 17:15:26</t>
  </si>
  <si>
    <t>2018-09-11 17:15:47</t>
  </si>
  <si>
    <t>Gvr699922146</t>
  </si>
  <si>
    <t>2018-09-10 10:13:29</t>
  </si>
  <si>
    <t>2018-09-11 15:32:02</t>
  </si>
  <si>
    <t>眯眯眼儿。</t>
  </si>
  <si>
    <t>2017-12-05 12:24:28</t>
  </si>
  <si>
    <t>2018-09-11 14:29:21</t>
  </si>
  <si>
    <t>dp我不是37Y</t>
  </si>
  <si>
    <t>2018-09-10 10:09:37</t>
  </si>
  <si>
    <t>2018-09-10 14:57:06</t>
  </si>
  <si>
    <t>星宿哌tt</t>
  </si>
  <si>
    <t>2018-09-10 13:15:54</t>
  </si>
  <si>
    <t>2018-09-10 13:27:12</t>
  </si>
  <si>
    <t>绿草芳荫</t>
  </si>
  <si>
    <t>2017-12-05 10:22:35</t>
  </si>
  <si>
    <t>2018-09-10 11:20:58</t>
  </si>
  <si>
    <t>Cassie7372</t>
  </si>
  <si>
    <t>2018-09-09 11:00:57</t>
  </si>
  <si>
    <t>2018-09-10 09:47:25</t>
  </si>
  <si>
    <t>rxp997972810</t>
  </si>
  <si>
    <t>2018-09-09 21:44:09</t>
  </si>
  <si>
    <t>2018-09-09 21:47:12</t>
  </si>
  <si>
    <t>dqD197602098</t>
  </si>
  <si>
    <t>2018-09-09 19:09:06</t>
  </si>
  <si>
    <t>2018-09-09 19:48:43</t>
  </si>
  <si>
    <t>PQk752562725</t>
  </si>
  <si>
    <t>2018-09-09 18:03:06</t>
  </si>
  <si>
    <t>2018-09-09 18:12:05</t>
  </si>
  <si>
    <t>是蕊蕊啦</t>
  </si>
  <si>
    <t>2018-09-09 13:06:00</t>
  </si>
  <si>
    <t>2018-09-09 13:35:43</t>
  </si>
  <si>
    <t>DgG710801118</t>
  </si>
  <si>
    <t>2018-09-09 13:15:41</t>
  </si>
  <si>
    <t>2018-09-09 13:20:29</t>
  </si>
  <si>
    <t>雅然_1913</t>
  </si>
  <si>
    <t>2018-09-09 12:08:55</t>
  </si>
  <si>
    <t>2018-09-09 12:13:16</t>
  </si>
  <si>
    <t>越凯欣</t>
  </si>
  <si>
    <t>2018-09-08 16:34:35</t>
  </si>
  <si>
    <t>2018-09-08 16:55:26</t>
  </si>
  <si>
    <t>dpuser_36573123701</t>
  </si>
  <si>
    <t>2018-09-07 23:21:38</t>
  </si>
  <si>
    <t>2018-09-07 23:39:36</t>
  </si>
  <si>
    <t>hkj233490428</t>
  </si>
  <si>
    <t>2018-09-07 18:03:35</t>
  </si>
  <si>
    <t>2018-09-07 18:19:39</t>
  </si>
  <si>
    <t>dpuser_2726180018</t>
  </si>
  <si>
    <t>2018-09-07 15:55:10</t>
  </si>
  <si>
    <t>2018-09-07 16:17:09</t>
  </si>
  <si>
    <t>QeA446905848</t>
  </si>
  <si>
    <t>2018-09-07 14:04:46</t>
  </si>
  <si>
    <t>2018-09-07 14:18:13</t>
  </si>
  <si>
    <t>Qzy677498854</t>
  </si>
  <si>
    <t>2018-08-21 13:28:41</t>
  </si>
  <si>
    <t>2018-09-07 09:10:24</t>
  </si>
  <si>
    <t>UUbaby1314</t>
  </si>
  <si>
    <t>2018-09-06 09:50:51</t>
  </si>
  <si>
    <t>2018-09-06 09:59:10</t>
  </si>
  <si>
    <t>LIES4302</t>
  </si>
  <si>
    <t>2018-09-05 18:37:16</t>
  </si>
  <si>
    <t>2018-09-05 18:44:10</t>
  </si>
  <si>
    <t>Young杨雪</t>
  </si>
  <si>
    <t>2018-09-05 18:17:29</t>
  </si>
  <si>
    <t>2018-09-05 18:18:29</t>
  </si>
  <si>
    <t>皮肤美白</t>
  </si>
  <si>
    <t>dpuser_7365422221</t>
  </si>
  <si>
    <t>2018-09-05 17:43:27</t>
  </si>
  <si>
    <t>2018-09-05 17:47:23</t>
  </si>
  <si>
    <t>xOD516625373</t>
  </si>
  <si>
    <t>2018-09-03 12:59:34</t>
  </si>
  <si>
    <t>2018-09-03 14:05:04</t>
  </si>
  <si>
    <t>小宝吗</t>
  </si>
  <si>
    <t>2018-09-03 09:56:48</t>
  </si>
  <si>
    <t>2018-09-03 10:09:57</t>
  </si>
  <si>
    <t>幸福是一个哑巴</t>
  </si>
  <si>
    <t>2018-09-02 12:59:14</t>
  </si>
  <si>
    <t>2018-09-02 13:02:36</t>
  </si>
  <si>
    <t>MaG787975274</t>
  </si>
  <si>
    <t>2018-09-02 11:40:28</t>
  </si>
  <si>
    <t>2018-09-02 12:27:53</t>
  </si>
  <si>
    <t>崔白话</t>
  </si>
  <si>
    <t>2018-09-02 09:30:04</t>
  </si>
  <si>
    <t>2018-09-02 09:32:45</t>
  </si>
  <si>
    <t>gDd416448527</t>
  </si>
  <si>
    <t>2018-05-05 09:15:00</t>
  </si>
  <si>
    <t>2018-09-02 08:03:03</t>
  </si>
  <si>
    <t>dQL355742563</t>
  </si>
  <si>
    <t>2018-08-31 12:42:49</t>
  </si>
  <si>
    <t>2018-08-31 12:51:02</t>
  </si>
  <si>
    <t>机智月小圆</t>
  </si>
  <si>
    <t>2018-08-30 19:01:02</t>
  </si>
  <si>
    <t>2018-08-30 20:41:49</t>
  </si>
  <si>
    <t>二零零九67</t>
  </si>
  <si>
    <t>2018-08-29 21:35:37</t>
  </si>
  <si>
    <t>2018-08-30 17:17:36</t>
  </si>
  <si>
    <t>YNS429739077</t>
  </si>
  <si>
    <t>2018-08-29 16:50:16</t>
  </si>
  <si>
    <t>2018-08-29 17:42:03</t>
  </si>
  <si>
    <t>要好好给别人</t>
  </si>
  <si>
    <t>2018-08-29 15:18:43</t>
  </si>
  <si>
    <t>2018-08-29 16:30:49</t>
  </si>
  <si>
    <t>大牙妹0824</t>
  </si>
  <si>
    <t>2018-08-29 00:52:14</t>
  </si>
  <si>
    <t>2018-08-29 09:42:43</t>
  </si>
  <si>
    <t>pcd683682729</t>
  </si>
  <si>
    <t>2018-08-28 22:16:39</t>
  </si>
  <si>
    <t>2018-08-29 08:10:50</t>
  </si>
  <si>
    <t>dpuser_9256711315</t>
  </si>
  <si>
    <t>2018-08-27 12:33:16</t>
  </si>
  <si>
    <t>2018-08-27 12:34:31</t>
  </si>
  <si>
    <t>rkh863042926</t>
  </si>
  <si>
    <t>2018-08-27 09:25:08</t>
  </si>
  <si>
    <t>2018-08-27 10:21:47</t>
  </si>
  <si>
    <t>星星0208</t>
  </si>
  <si>
    <t>2018-08-26 21:16:09</t>
  </si>
  <si>
    <t>2018-08-26 22:51:16</t>
  </si>
  <si>
    <t>爸比娃娃</t>
  </si>
  <si>
    <t>2018-08-26 19:29:21</t>
  </si>
  <si>
    <t>2018-08-26 21:15:10</t>
  </si>
  <si>
    <t>dpuser_3869713890</t>
  </si>
  <si>
    <t>2018-08-25 16:41:08</t>
  </si>
  <si>
    <t>2018-08-25 16:57:07</t>
  </si>
  <si>
    <t>广告</t>
  </si>
  <si>
    <t>有容妹妹</t>
  </si>
  <si>
    <t>2018-08-23 14:13:51</t>
  </si>
  <si>
    <t>2018-08-23 14:58:09</t>
  </si>
  <si>
    <t>_qqz651348555021</t>
  </si>
  <si>
    <t>2018-08-23 08:38:51</t>
  </si>
  <si>
    <t>2018-08-23 10:00:56</t>
  </si>
  <si>
    <t>dfx764311809</t>
  </si>
  <si>
    <t>2018-08-23 07:27:31</t>
  </si>
  <si>
    <t>2018-08-23 08:38:56</t>
  </si>
  <si>
    <t>RXY100778534</t>
  </si>
  <si>
    <t>2018-08-22 19:59:00</t>
  </si>
  <si>
    <t>2018-08-22 20:41:45</t>
  </si>
  <si>
    <t>543347sasa</t>
  </si>
  <si>
    <t>2018-08-22 18:32:33</t>
  </si>
  <si>
    <t>2018-08-22 18:35:41</t>
  </si>
  <si>
    <t>Qdw574670882</t>
  </si>
  <si>
    <t>2018-08-22 12:18:20</t>
  </si>
  <si>
    <t>2018-08-22 12:21:44</t>
  </si>
  <si>
    <t>一颗赛艇123456</t>
  </si>
  <si>
    <t>2018-08-21 20:47:46</t>
  </si>
  <si>
    <t>2018-08-22 07:50:17</t>
  </si>
  <si>
    <t>郝会萍123</t>
  </si>
  <si>
    <t>2018-08-21 10:39:25</t>
  </si>
  <si>
    <t>2018-08-21 11:38:21</t>
  </si>
  <si>
    <t>RFR470224153</t>
  </si>
  <si>
    <t>2018-08-19 13:36:01</t>
  </si>
  <si>
    <t>2018-08-20 23:28:06</t>
  </si>
  <si>
    <t>仅此而已5208</t>
  </si>
  <si>
    <t>2018-08-20 23:23:48</t>
  </si>
  <si>
    <t>2018-08-20 23:25:33</t>
  </si>
  <si>
    <t>Ekn901974473</t>
  </si>
  <si>
    <t>2018-08-20 22:15:58</t>
  </si>
  <si>
    <t>2018-08-20 22:16:31</t>
  </si>
  <si>
    <t>嘉嘉、baby</t>
  </si>
  <si>
    <t>2018-08-18 17:15:50</t>
  </si>
  <si>
    <t>2018-08-19 12:09:04</t>
  </si>
  <si>
    <t>xOl312844457</t>
  </si>
  <si>
    <t>2018-08-19 10:24:31</t>
  </si>
  <si>
    <t>2018-08-19 11:22:18</t>
  </si>
  <si>
    <t>崔莹道别</t>
  </si>
  <si>
    <t>2018-08-18 20:18:12</t>
  </si>
  <si>
    <t>2018-08-18 21:08:09</t>
  </si>
  <si>
    <t>tTb280037968</t>
  </si>
  <si>
    <t>2018-08-18 16:00:55</t>
  </si>
  <si>
    <t>2018-08-18 16:56:08</t>
  </si>
  <si>
    <t>不愿将就_810</t>
  </si>
  <si>
    <t>2018-08-18 00:32:42</t>
  </si>
  <si>
    <t>2018-08-18 13:57:28</t>
  </si>
  <si>
    <t>党就是革命</t>
  </si>
  <si>
    <t>2018-08-17 23:56:46</t>
  </si>
  <si>
    <t>2018-08-18 09:05:08</t>
  </si>
  <si>
    <t>dpuser_9399181293</t>
  </si>
  <si>
    <t>2018-08-01 11:50:04</t>
  </si>
  <si>
    <t>2018-08-16 13:06:17</t>
  </si>
  <si>
    <t>孔小崽109</t>
  </si>
  <si>
    <t>2018-08-15 13:59:23</t>
  </si>
  <si>
    <t>2018-08-15 14:13:05</t>
  </si>
  <si>
    <t>翼曈</t>
  </si>
  <si>
    <t>2018-08-15 08:43:15</t>
  </si>
  <si>
    <t>2018-08-15 09:05:06</t>
  </si>
  <si>
    <t>可以吃很多</t>
  </si>
  <si>
    <t>2018-08-14 16:03:06</t>
  </si>
  <si>
    <t>2018-08-14 16:10:02</t>
  </si>
  <si>
    <t>Ztu920986898</t>
  </si>
  <si>
    <t>2018-08-14 13:33:43</t>
  </si>
  <si>
    <t>2018-08-14 13:35:25</t>
  </si>
  <si>
    <t>fqV919421430</t>
  </si>
  <si>
    <t>2018-08-13 08:43:35</t>
  </si>
  <si>
    <t>2018-08-13 08:52:33</t>
  </si>
  <si>
    <t>PDj106188127</t>
  </si>
  <si>
    <t>2018-08-12 13:01:12</t>
  </si>
  <si>
    <t>2018-08-12 13:07:57</t>
  </si>
  <si>
    <t>偷橘子的猪</t>
  </si>
  <si>
    <t>2018-08-07 05:52:08</t>
  </si>
  <si>
    <t>2018-08-12 07:38:14</t>
  </si>
  <si>
    <t>QTj365479107</t>
  </si>
  <si>
    <t>2018-08-10 21:10:19</t>
  </si>
  <si>
    <t>2018-08-11 14:33:36</t>
  </si>
  <si>
    <t>六个小太阳是晶晶</t>
  </si>
  <si>
    <t>2018-08-11 10:27:10</t>
  </si>
  <si>
    <t>2018-08-11 10:44:40</t>
  </si>
  <si>
    <t>八戒爱美妞</t>
  </si>
  <si>
    <t>2018-08-09 20:16:14</t>
  </si>
  <si>
    <t>2018-08-09 20:53:55</t>
  </si>
  <si>
    <t>sara_4034</t>
  </si>
  <si>
    <t>2018-08-09 01:48:22</t>
  </si>
  <si>
    <t>2018-08-09 09:45:51</t>
  </si>
  <si>
    <t>上善若水_68851</t>
  </si>
  <si>
    <t>2018-08-08 15:08:06</t>
  </si>
  <si>
    <t>2018-08-08 15:08:51</t>
  </si>
  <si>
    <t>mVi456194222</t>
  </si>
  <si>
    <t>2018-08-08 12:40:36</t>
  </si>
  <si>
    <t>2018-08-08 12:47:20</t>
  </si>
  <si>
    <t>寒冰仙子</t>
  </si>
  <si>
    <t>2018-08-08 11:25:58</t>
  </si>
  <si>
    <t>2018-08-08 11:58:24</t>
  </si>
  <si>
    <t>Hush_2099</t>
  </si>
  <si>
    <t>2018-08-07 23:33:53</t>
  </si>
  <si>
    <t>2018-08-08 10:25:39</t>
  </si>
  <si>
    <t>vv爱吃糖</t>
  </si>
  <si>
    <t>2018-08-08 01:29:14</t>
  </si>
  <si>
    <t>2018-08-08 08:05:46</t>
  </si>
  <si>
    <t>芒果夹鸡腿</t>
  </si>
  <si>
    <t>2018-08-08 01:56:34</t>
  </si>
  <si>
    <t>2018-08-08 08:04:22</t>
  </si>
  <si>
    <t>haohaoi李赫宰</t>
  </si>
  <si>
    <t>2018-08-07 23:00:45</t>
  </si>
  <si>
    <t>2018-08-07 23:01:41</t>
  </si>
  <si>
    <t>_qqsfk1379568151</t>
  </si>
  <si>
    <t>2018-08-07 11:53:09</t>
  </si>
  <si>
    <t>2018-08-07 12:16:23</t>
  </si>
  <si>
    <t>Qsn327014499</t>
  </si>
  <si>
    <t>2018-08-05 10:32:05</t>
  </si>
  <si>
    <t>2018-08-05 10:35:37</t>
  </si>
  <si>
    <t>哼哈_4146</t>
  </si>
  <si>
    <t>2018-08-03 23:22:55</t>
  </si>
  <si>
    <t>2018-08-04 10:35:32</t>
  </si>
  <si>
    <t>dpuser_3511189996</t>
  </si>
  <si>
    <t>2018-08-04 09:51:19</t>
  </si>
  <si>
    <t>2018-08-04 10:35:14</t>
  </si>
  <si>
    <t>杨adgjmptw</t>
  </si>
  <si>
    <t>2018-08-04 09:20:02</t>
  </si>
  <si>
    <t>2018-08-04 09:24:03</t>
  </si>
  <si>
    <t>uTY890794951</t>
  </si>
  <si>
    <t>2018-08-03 15:01:55</t>
  </si>
  <si>
    <t>2018-08-04 09:14:55</t>
  </si>
  <si>
    <t>oLM427007059</t>
  </si>
  <si>
    <t>2018-08-02 18:00:15</t>
  </si>
  <si>
    <t>2018-08-02 19:57:55</t>
  </si>
  <si>
    <t>阿苏_5977</t>
  </si>
  <si>
    <t>2018-08-02 14:41:27</t>
  </si>
  <si>
    <t>2018-08-02 15:26:47</t>
  </si>
  <si>
    <t>tHE874955032</t>
  </si>
  <si>
    <t>2018-08-01 15:25:00</t>
  </si>
  <si>
    <t>2018-08-01 15:39:18</t>
  </si>
  <si>
    <t>mtz310742138</t>
  </si>
  <si>
    <t>2018-08-01 11:26:27</t>
  </si>
  <si>
    <t>2018-08-01 11:31:12</t>
  </si>
  <si>
    <t>A.阿琦</t>
  </si>
  <si>
    <t>2018-07-31 11:46:19</t>
  </si>
  <si>
    <t>2018-07-31 11:47:47</t>
  </si>
  <si>
    <t>鲒二503</t>
  </si>
  <si>
    <t>2018-07-30 16:33:06</t>
  </si>
  <si>
    <t>2018-07-30 16:44:37</t>
  </si>
  <si>
    <t>RZt186564378</t>
  </si>
  <si>
    <t>2018-07-29 14:18:45</t>
  </si>
  <si>
    <t>2018-07-29 15:05:27</t>
  </si>
  <si>
    <t>小石头good</t>
  </si>
  <si>
    <t>2018-07-29 09:31:56</t>
  </si>
  <si>
    <t>2018-07-29 09:32:29</t>
  </si>
  <si>
    <t>Honey_战士</t>
  </si>
  <si>
    <t>2018-07-28 20:12:09</t>
  </si>
  <si>
    <t>2018-07-28 21:32:26</t>
  </si>
  <si>
    <t>再靠近一点点Ts</t>
  </si>
  <si>
    <t>2018-07-20 16:44:13</t>
  </si>
  <si>
    <t>2018-07-26 15:38:14</t>
  </si>
  <si>
    <t>TCp963292638</t>
  </si>
  <si>
    <t>2018-07-26 10:53:43</t>
  </si>
  <si>
    <t>2018-07-26 11:02:43</t>
  </si>
  <si>
    <t>选一种姿态65</t>
  </si>
  <si>
    <t>2018-07-25 19:51:26</t>
  </si>
  <si>
    <t>2018-07-25 20:23:22</t>
  </si>
  <si>
    <t>青纱舞风</t>
  </si>
  <si>
    <t>2018-07-22 22:52:31</t>
  </si>
  <si>
    <t>2018-07-22 22:58:02</t>
  </si>
  <si>
    <t>宇众不同的小公主</t>
  </si>
  <si>
    <t>2018-07-22 10:03:06</t>
  </si>
  <si>
    <t>2018-07-22 11:50:55</t>
  </si>
  <si>
    <t>zLR959669421</t>
  </si>
  <si>
    <t>2018-07-21 18:57:20</t>
  </si>
  <si>
    <t>2018-07-21 21:42:20</t>
  </si>
  <si>
    <t>猫7120</t>
  </si>
  <si>
    <t>2018-07-20 15:48:23</t>
  </si>
  <si>
    <t>2018-07-20 16:02:16</t>
  </si>
  <si>
    <t>广瑜_姚</t>
  </si>
  <si>
    <t>2018-07-20 14:13:19</t>
  </si>
  <si>
    <t>2018-07-20 14:25:57</t>
  </si>
  <si>
    <t>dpuser_9758926009</t>
  </si>
  <si>
    <t>2018-07-20 08:04:00</t>
  </si>
  <si>
    <t>2018-07-20 13:02:28</t>
  </si>
  <si>
    <t>Oqa886491258</t>
  </si>
  <si>
    <t>2018-07-19 13:26:13</t>
  </si>
  <si>
    <t>2018-07-19 13:30:22</t>
  </si>
  <si>
    <t>eHQ476202896</t>
  </si>
  <si>
    <t>2018-07-18 03:38:43</t>
  </si>
  <si>
    <t>2018-07-18 16:11:40</t>
  </si>
  <si>
    <t>柠檬有多萌cc</t>
  </si>
  <si>
    <t>2018-07-18 16:01:08</t>
  </si>
  <si>
    <t>2018-07-18 16:08:26</t>
  </si>
  <si>
    <t>z199389</t>
  </si>
  <si>
    <t>2018-07-17 00:40:24</t>
  </si>
  <si>
    <t>2018-07-17 11:20:39</t>
  </si>
  <si>
    <t>Widya.</t>
  </si>
  <si>
    <t>2018-07-17 07:43:26</t>
  </si>
  <si>
    <t>2018-07-17 07:52:47</t>
  </si>
  <si>
    <t>UgT634843312</t>
  </si>
  <si>
    <t>2018-07-13 20:54:23</t>
  </si>
  <si>
    <t>2018-07-15 12:52:11</t>
  </si>
  <si>
    <t>浮生</t>
  </si>
  <si>
    <t>2018-07-14 20:35:25</t>
  </si>
  <si>
    <t>2018-07-14 20:35:56</t>
  </si>
  <si>
    <t>快乐女孩_400</t>
  </si>
  <si>
    <t>2018-07-14 16:55:51</t>
  </si>
  <si>
    <t>2018-07-14 16:56:13</t>
  </si>
  <si>
    <t>独一无二梓怡</t>
  </si>
  <si>
    <t>2018-07-14 15:04:21</t>
  </si>
  <si>
    <t>2018-07-14 15:11:32</t>
  </si>
  <si>
    <t>Betty</t>
  </si>
  <si>
    <t>2018-07-13 12:45:51</t>
  </si>
  <si>
    <t>2018-07-13 12:59:04</t>
  </si>
  <si>
    <t>OQq588717141</t>
  </si>
  <si>
    <t>2018-07-12 15:46:49</t>
  </si>
  <si>
    <t>hellspider</t>
  </si>
  <si>
    <t>2018-07-11 10:02:56</t>
  </si>
  <si>
    <t>2018-07-11 10:20:33</t>
  </si>
  <si>
    <t>yixuan_2440</t>
  </si>
  <si>
    <t>2018-07-05 00:03:23</t>
  </si>
  <si>
    <t>2018-07-10 11:07:03</t>
  </si>
  <si>
    <t>阶柳庭花</t>
  </si>
  <si>
    <t>2018-07-09 20:27:46</t>
  </si>
  <si>
    <t>2018-07-09 20:46:34</t>
  </si>
  <si>
    <t>dpuser_5340973941</t>
  </si>
  <si>
    <t>2018-03-07 23:37:49</t>
  </si>
  <si>
    <t>2018-07-06 16:13:09</t>
  </si>
  <si>
    <t>ERROR914</t>
  </si>
  <si>
    <t>2018-07-05 20:03:51</t>
  </si>
  <si>
    <t>2018-07-06 15:50:15</t>
  </si>
  <si>
    <t>AAA嘉域祥美尹鹏飞_8418</t>
  </si>
  <si>
    <t>2018-07-05 17:47:19</t>
  </si>
  <si>
    <t>2018-07-05 17:51:35</t>
  </si>
  <si>
    <t>山楂冰棍儿</t>
  </si>
  <si>
    <t>2018-07-05 15:36:45</t>
  </si>
  <si>
    <t>2018-07-05 15:54:42</t>
  </si>
  <si>
    <t>kmJ581389492</t>
  </si>
  <si>
    <t>2018-07-04 21:49:15</t>
  </si>
  <si>
    <t>2018-07-05 10:36:21</t>
  </si>
  <si>
    <t>番茄_你个西红柿</t>
  </si>
  <si>
    <t>2018-07-04 22:03:56</t>
  </si>
  <si>
    <t>2018-07-05 10:34:18</t>
  </si>
  <si>
    <t>马新明_2267</t>
  </si>
  <si>
    <t>2018-07-05 10:24:45</t>
  </si>
  <si>
    <t>2018-07-05 10:32:06</t>
  </si>
  <si>
    <t>cPq672936290</t>
  </si>
  <si>
    <t>2018-07-05 08:41:06</t>
  </si>
  <si>
    <t>2018-07-05 10:31:30</t>
  </si>
  <si>
    <t>小虎子不吃蘑菇</t>
  </si>
  <si>
    <t>2018-07-03 21:33:49</t>
  </si>
  <si>
    <t>2018-07-03 21:39:32</t>
  </si>
  <si>
    <t>byb430409962</t>
  </si>
  <si>
    <t>2018-07-03 12:36:21</t>
  </si>
  <si>
    <t>2018-07-03 12:47:43</t>
  </si>
  <si>
    <t>烁鈅</t>
  </si>
  <si>
    <t>2018-06-28 09:17:59</t>
  </si>
  <si>
    <t>2018-06-28 09:40:59</t>
  </si>
  <si>
    <t>huan739888372</t>
  </si>
  <si>
    <t>2018-06-26 13:14:35</t>
  </si>
  <si>
    <t>2018-06-26 13:33:56</t>
  </si>
  <si>
    <t>昊昊HH妈妈</t>
  </si>
  <si>
    <t>2018-06-25 16:29:10</t>
  </si>
  <si>
    <t>2018-06-25 17:19:43</t>
  </si>
  <si>
    <t>dsH81762299</t>
  </si>
  <si>
    <t>2018-06-25 13:33:43</t>
  </si>
  <si>
    <t>2018-06-25 13:40:01</t>
  </si>
  <si>
    <t>欣寶19810823</t>
  </si>
  <si>
    <t>2018-06-25 12:22:11</t>
  </si>
  <si>
    <t>2018-06-25 12:26:30</t>
  </si>
  <si>
    <t>lLN202112649</t>
  </si>
  <si>
    <t>2018-06-23 20:57:17</t>
  </si>
  <si>
    <t>2018-06-24 18:11:14</t>
  </si>
  <si>
    <t>dGD228247521</t>
  </si>
  <si>
    <t>2018-06-23 16:34:21</t>
  </si>
  <si>
    <t>2018-06-23 18:23:28</t>
  </si>
  <si>
    <t>秞利</t>
  </si>
  <si>
    <t>2018-06-23 11:34:32</t>
  </si>
  <si>
    <t>2018-06-23 11:55:18</t>
  </si>
  <si>
    <t>annetta1994</t>
  </si>
  <si>
    <t>2018-06-22 00:24:33</t>
  </si>
  <si>
    <t>2018-06-22 15:11:12</t>
  </si>
  <si>
    <t>讲真的</t>
  </si>
  <si>
    <t>2018-06-16 09:44:45</t>
  </si>
  <si>
    <t>2018-06-22 14:17:50</t>
  </si>
  <si>
    <t>半生</t>
  </si>
  <si>
    <t>2018-06-22 12:08:52</t>
  </si>
  <si>
    <t>2018-06-22 12:58:52</t>
  </si>
  <si>
    <t>tvo970196859</t>
  </si>
  <si>
    <t>2018-06-22 11:06:52</t>
  </si>
  <si>
    <t>2018-06-22 11:22:27</t>
  </si>
  <si>
    <t>dpuser_6325727583</t>
  </si>
  <si>
    <t>2018-06-19 22:04:36</t>
  </si>
  <si>
    <t>2018-06-19 22:14:56</t>
  </si>
  <si>
    <t>勿忘初心wym</t>
  </si>
  <si>
    <t>2018-06-19 18:07:05</t>
  </si>
  <si>
    <t>2018-06-19 18:22:30</t>
  </si>
  <si>
    <t>dpuser_60829113864</t>
  </si>
  <si>
    <t>2018-06-18 17:25:18</t>
  </si>
  <si>
    <t>2018-06-18 17:56:51</t>
  </si>
  <si>
    <t>liutong1230</t>
  </si>
  <si>
    <t>2018-06-18 12:17:03</t>
  </si>
  <si>
    <t>2018-06-18 13:03:25</t>
  </si>
  <si>
    <t>nTD676292861</t>
  </si>
  <si>
    <t>2018-06-17 21:25:01</t>
  </si>
  <si>
    <t>2018-06-17 22:35:28</t>
  </si>
  <si>
    <t>dpuser_8388094997</t>
  </si>
  <si>
    <t>2018-06-16 21:37:46</t>
  </si>
  <si>
    <t>2018-06-16 22:24:21</t>
  </si>
  <si>
    <t>执念ss11</t>
  </si>
  <si>
    <t>2018-06-11 09:07:03</t>
  </si>
  <si>
    <t>2018-06-11 09:13:32</t>
  </si>
  <si>
    <t>蜗小牛牛牛牛</t>
  </si>
  <si>
    <t>2018-06-09 15:52:40</t>
  </si>
  <si>
    <t>2018-06-09 15:56:46</t>
  </si>
  <si>
    <t>面部轮廓</t>
  </si>
  <si>
    <t>QCX135042444</t>
  </si>
  <si>
    <t>2018-06-09 10:53:48</t>
  </si>
  <si>
    <t>2018-06-09 10:59:54</t>
  </si>
  <si>
    <t>啥玩意啦啦啦</t>
  </si>
  <si>
    <t>2018-06-06 23:37:04</t>
  </si>
  <si>
    <t>2018-06-07 15:53:33</t>
  </si>
  <si>
    <t>修修。_6633</t>
  </si>
  <si>
    <t>2018-06-06 16:39:08</t>
  </si>
  <si>
    <t>2018-06-06 16:41:47</t>
  </si>
  <si>
    <t>dpuser_3522691818</t>
  </si>
  <si>
    <t>2018-06-05 15:05:58</t>
  </si>
  <si>
    <t>2018-06-05 15:07:10</t>
  </si>
  <si>
    <t>Tiffany_9220</t>
  </si>
  <si>
    <t>2018-06-04 17:47:44</t>
  </si>
  <si>
    <t>2018-06-05 12:30:35</t>
  </si>
  <si>
    <t>永远永远爱宝贝</t>
  </si>
  <si>
    <t>2018-06-05 11:46:48</t>
  </si>
  <si>
    <t>2018-06-05 12:27:30</t>
  </si>
  <si>
    <t>晴_8618</t>
  </si>
  <si>
    <t>2018-05-30 09:58:17</t>
  </si>
  <si>
    <t>2018-06-05 12:23:28</t>
  </si>
  <si>
    <t>toxinxin1</t>
  </si>
  <si>
    <t>2018-06-05 11:04:01</t>
  </si>
  <si>
    <t>2018-06-05 12:23:08</t>
  </si>
  <si>
    <t>dpuser_68135673463</t>
  </si>
  <si>
    <t>2017-12-02 21:00:22</t>
  </si>
  <si>
    <t>2018-06-04 21:41:06</t>
  </si>
  <si>
    <t>桃子也很会</t>
  </si>
  <si>
    <t>2018-06-04 14:23:23</t>
  </si>
  <si>
    <t>2018-06-04 14:24:06</t>
  </si>
  <si>
    <t>美妙人生</t>
  </si>
  <si>
    <t>2018-06-04 11:43:44</t>
  </si>
  <si>
    <t>2018-06-04 12:38:27</t>
  </si>
  <si>
    <t>栾..</t>
  </si>
  <si>
    <t>2018-06-02 11:41:49</t>
  </si>
  <si>
    <t>2018-06-02 12:02:55</t>
  </si>
  <si>
    <t>醉生梦死</t>
  </si>
  <si>
    <t>2018-06-01 22:02:06</t>
  </si>
  <si>
    <t>2018-06-02 07:35:29</t>
  </si>
  <si>
    <t>两个小黄人</t>
  </si>
  <si>
    <t>2018-01-11 10:53:21</t>
  </si>
  <si>
    <t>2018-05-31 16:51:18</t>
  </si>
  <si>
    <t>雨落花台_1306</t>
  </si>
  <si>
    <t>2018-05-30 12:15:06</t>
  </si>
  <si>
    <t>2018-05-30 12:18:29</t>
  </si>
  <si>
    <t>dpuser_94394669641</t>
  </si>
  <si>
    <t>2018-05-30 11:51:16</t>
  </si>
  <si>
    <t>2018-05-30 11:56:36</t>
  </si>
  <si>
    <t>秀儿_2344</t>
  </si>
  <si>
    <t>2018-05-30 09:56:14</t>
  </si>
  <si>
    <t>2018-05-30 10:05:39</t>
  </si>
  <si>
    <t>FnO680086490</t>
  </si>
  <si>
    <t>2018-05-29 22:08:02</t>
  </si>
  <si>
    <t>2018-05-29 22:21:12</t>
  </si>
  <si>
    <t>泓枫</t>
  </si>
  <si>
    <t>2018-05-28 19:29:05</t>
  </si>
  <si>
    <t>2018-05-28 19:30:10</t>
  </si>
  <si>
    <t>MwR951767027</t>
  </si>
  <si>
    <t>2018-05-27 16:26:32</t>
  </si>
  <si>
    <t>2018-05-27 16:30:27</t>
  </si>
  <si>
    <t>dpuser_0827827745</t>
  </si>
  <si>
    <t>2018-05-27 10:08:30</t>
  </si>
  <si>
    <t>2018-05-27 10:13:01</t>
  </si>
  <si>
    <t>C</t>
  </si>
  <si>
    <t>2018-05-26 18:24:48</t>
  </si>
  <si>
    <t>2018-05-26 19:12:52</t>
  </si>
  <si>
    <t>威_2026</t>
  </si>
  <si>
    <t>2018-05-26 15:41:06</t>
  </si>
  <si>
    <t>2018-05-26 15:53:59</t>
  </si>
  <si>
    <t>dpuser_3761027442</t>
  </si>
  <si>
    <t>2018-05-26 10:05:18</t>
  </si>
  <si>
    <t>2018-05-26 10:07:06</t>
  </si>
  <si>
    <t>Hello_邊邊</t>
  </si>
  <si>
    <t>2018-05-25 15:25:40</t>
  </si>
  <si>
    <t>2018-05-26 08:28:51</t>
  </si>
  <si>
    <t>bkq794735872</t>
  </si>
  <si>
    <t>2018-05-26 06:54:48</t>
  </si>
  <si>
    <t>2018-05-26 08:28:23</t>
  </si>
  <si>
    <t>芳</t>
  </si>
  <si>
    <t>2018-05-24 20:13:39</t>
  </si>
  <si>
    <t>2018-05-24 20:17:34</t>
  </si>
  <si>
    <t>张晨_9528</t>
  </si>
  <si>
    <t>2018-05-23 16:02:53</t>
  </si>
  <si>
    <t>2018-05-23 16:37:35</t>
  </si>
  <si>
    <t>Wgb566710376</t>
  </si>
  <si>
    <t>2018-05-22 15:59:07</t>
  </si>
  <si>
    <t>2018-05-22 16:01:24</t>
  </si>
  <si>
    <t>eco_010</t>
  </si>
  <si>
    <t>2018-05-20 23:40:13</t>
  </si>
  <si>
    <t>2018-05-20 23:43:38</t>
  </si>
  <si>
    <t>Sxj512658330</t>
  </si>
  <si>
    <t>2018-05-17 13:52:02</t>
  </si>
  <si>
    <t>2018-05-17 13:54:16</t>
  </si>
  <si>
    <t>dpuser_16965528674</t>
  </si>
  <si>
    <t>2018-05-15 15:56:05</t>
  </si>
  <si>
    <t>2018-05-15 16:39:26</t>
  </si>
  <si>
    <t>Queen_981502</t>
  </si>
  <si>
    <t>2018-05-15 12:01:43</t>
  </si>
  <si>
    <t>2018-05-15 12:03:18</t>
  </si>
  <si>
    <t>太阳124</t>
  </si>
  <si>
    <t>2018-05-12 20:49:25</t>
  </si>
  <si>
    <t>2018-05-12 21:54:18</t>
  </si>
  <si>
    <t>lyj815219731</t>
  </si>
  <si>
    <t>2018-05-09 23:07:10</t>
  </si>
  <si>
    <t>2018-05-09 23:08:10</t>
  </si>
  <si>
    <t>睫毛精_8522</t>
  </si>
  <si>
    <t>2018-05-09 22:32:57</t>
  </si>
  <si>
    <t>2018-05-09 22:34:30</t>
  </si>
  <si>
    <t>松柏调也</t>
  </si>
  <si>
    <t>2018-05-09 19:28:43</t>
  </si>
  <si>
    <t>QHB921037939</t>
  </si>
  <si>
    <t>2018-05-09 11:36:36</t>
  </si>
  <si>
    <t>2018-05-09 11:45:31</t>
  </si>
  <si>
    <t>weijia_4609</t>
  </si>
  <si>
    <t>2018-05-04 06:56:12</t>
  </si>
  <si>
    <t>2018-05-04 14:48:18</t>
  </si>
  <si>
    <t>*萌胖胖*</t>
  </si>
  <si>
    <t>2018-04-29 00:02:30</t>
  </si>
  <si>
    <t>2018-04-29 00:17:58</t>
  </si>
  <si>
    <t>麒临777</t>
  </si>
  <si>
    <t>2018-04-27 18:57:07</t>
  </si>
  <si>
    <t>2018-04-27 19:42:41</t>
  </si>
  <si>
    <t>pVf586409120</t>
  </si>
  <si>
    <t>2018-04-27 11:33:30</t>
  </si>
  <si>
    <t>2018-04-27 12:34:20</t>
  </si>
  <si>
    <t>dpuser_2409062183</t>
  </si>
  <si>
    <t>2018-04-26 19:02:25</t>
  </si>
  <si>
    <t>2018-04-26 19:09:25</t>
  </si>
  <si>
    <t>多美0723</t>
  </si>
  <si>
    <t>2018-04-24 20:56:16</t>
  </si>
  <si>
    <t>2018-04-24 21:19:59</t>
  </si>
  <si>
    <t>尒嫙侓</t>
  </si>
  <si>
    <t>2018-04-23 11:51:09</t>
  </si>
  <si>
    <t>2018-04-23 11:54:35</t>
  </si>
  <si>
    <t>划啦</t>
  </si>
  <si>
    <t>2018-04-21 21:58:22</t>
  </si>
  <si>
    <t>2018-04-22 14:33:29</t>
  </si>
  <si>
    <t>WeiXin_4227951874</t>
  </si>
  <si>
    <t>2018-04-19 08:29:29</t>
  </si>
  <si>
    <t>2018-04-19 17:54:59</t>
  </si>
  <si>
    <t>xWi575459058</t>
  </si>
  <si>
    <t>2018-04-19 17:21:01</t>
  </si>
  <si>
    <t>2018-04-19 17:32:24</t>
  </si>
  <si>
    <t>草一枝</t>
  </si>
  <si>
    <t>2018-04-19 16:53:05</t>
  </si>
  <si>
    <t>2018-04-19 16:54:07</t>
  </si>
  <si>
    <t>Ester.M</t>
  </si>
  <si>
    <t>2018-04-18 00:22:03</t>
  </si>
  <si>
    <t>2018-04-18 08:29:40</t>
  </si>
  <si>
    <t>孟端端</t>
  </si>
  <si>
    <t>2018-03-21 15:34:47</t>
  </si>
  <si>
    <t>2018-04-17 19:07:09</t>
  </si>
  <si>
    <t>l_583005</t>
  </si>
  <si>
    <t>2018-04-17 11:19:01</t>
  </si>
  <si>
    <t>2018-04-17 13:14:34</t>
  </si>
  <si>
    <t>qEA490940265</t>
  </si>
  <si>
    <t>2018-04-15 13:22:57</t>
  </si>
  <si>
    <t>2018-04-15 14:05:29</t>
  </si>
  <si>
    <t>MEc771049517</t>
  </si>
  <si>
    <t>2018-04-15 13:27:09</t>
  </si>
  <si>
    <t>2018-04-15 13:39:43</t>
  </si>
  <si>
    <t>马什么冬梅阿</t>
  </si>
  <si>
    <t>2018-04-13 06:14:29</t>
  </si>
  <si>
    <t>2018-04-13 17:55:25</t>
  </si>
  <si>
    <t>佳期_6130</t>
  </si>
  <si>
    <t>2018-04-12 00:07:03</t>
  </si>
  <si>
    <t>2018-04-12 09:06:43</t>
  </si>
  <si>
    <t>monica0055</t>
  </si>
  <si>
    <t>2018-04-11 14:56:13</t>
  </si>
  <si>
    <t>2018-04-11 15:02:22</t>
  </si>
  <si>
    <t>liuchunming323</t>
  </si>
  <si>
    <t>2018-04-11 13:06:03</t>
  </si>
  <si>
    <t>2018-04-11 13:15:01</t>
  </si>
  <si>
    <t>cgP553707185</t>
  </si>
  <si>
    <t>2018-04-07 21:50:29</t>
  </si>
  <si>
    <t>2018-04-08 12:27:01</t>
  </si>
  <si>
    <t>快乐的我527</t>
  </si>
  <si>
    <t>2018-04-05 08:05:54</t>
  </si>
  <si>
    <t>2018-04-05 08:41:39</t>
  </si>
  <si>
    <t>甛甛68</t>
  </si>
  <si>
    <t>2018-04-04 09:44:22</t>
  </si>
  <si>
    <t>2018-04-05 08:39:49</t>
  </si>
  <si>
    <t>EAn450839184</t>
  </si>
  <si>
    <t>2018-04-04 15:00:06</t>
  </si>
  <si>
    <t>2018-04-04 19:14:03</t>
  </si>
  <si>
    <t>浅影811</t>
  </si>
  <si>
    <t>2018-04-03 21:34:54</t>
  </si>
  <si>
    <t>2018-04-03 21:46:36</t>
  </si>
  <si>
    <t>春上秋下_7960</t>
  </si>
  <si>
    <t>2018-03-28 21:35:43</t>
  </si>
  <si>
    <t>2018-04-02 09:32:54</t>
  </si>
  <si>
    <t>Baby张艺涵521</t>
  </si>
  <si>
    <t>2018-03-28 14:05:36</t>
  </si>
  <si>
    <t>2018-03-31 17:03:55</t>
  </si>
  <si>
    <t>浩轩_81</t>
  </si>
  <si>
    <t>2018-03-30 16:36:33</t>
  </si>
  <si>
    <t>2018-03-30 16:37:14</t>
  </si>
  <si>
    <t>TKJ385556595</t>
  </si>
  <si>
    <t>2018-03-30 12:18:10</t>
  </si>
  <si>
    <t>2018-03-30 15:43:21</t>
  </si>
  <si>
    <t>dpuser_8468965364</t>
  </si>
  <si>
    <t>2018-03-27 16:38:39</t>
  </si>
  <si>
    <t>2018-03-27 19:38:42</t>
  </si>
  <si>
    <t>万念一瞬_6743</t>
  </si>
  <si>
    <t>2018-03-26 11:57:18</t>
  </si>
  <si>
    <t>2018-03-26 15:22:50</t>
  </si>
  <si>
    <t>狠OK滴乀尐钕秂</t>
  </si>
  <si>
    <t>2018-03-24 13:48:21</t>
  </si>
  <si>
    <t>2018-03-24 18:00:06</t>
  </si>
  <si>
    <t>dpuser_7900213294</t>
  </si>
  <si>
    <t>2018-03-22 14:11:43</t>
  </si>
  <si>
    <t>2018-03-22 14:41:55</t>
  </si>
  <si>
    <t>嘟嘟哼哈1</t>
  </si>
  <si>
    <t>2018-03-21 14:29:13</t>
  </si>
  <si>
    <t>2018-03-22 11:18:13</t>
  </si>
  <si>
    <t>卡哇伊Ting</t>
  </si>
  <si>
    <t>2018-01-04 15:34:10</t>
  </si>
  <si>
    <t>2018-03-21 11:27:10</t>
  </si>
  <si>
    <t>FCM245741318</t>
  </si>
  <si>
    <t>2018-03-19 16:50:14</t>
  </si>
  <si>
    <t>2018-03-19 18:14:48</t>
  </si>
  <si>
    <t>ai142604</t>
  </si>
  <si>
    <t>2018-03-18 21:56:24</t>
  </si>
  <si>
    <t>2018-03-18 22:28:45</t>
  </si>
  <si>
    <t>O'rola美容美体半永久</t>
  </si>
  <si>
    <t>2018-03-18 13:26:03</t>
  </si>
  <si>
    <t>2018-03-18 13:38:34</t>
  </si>
  <si>
    <t>？8645</t>
  </si>
  <si>
    <t>2018-03-17 20:57:00</t>
  </si>
  <si>
    <t>2018-03-17 21:09:06</t>
  </si>
  <si>
    <t>幼稚园劝退生</t>
  </si>
  <si>
    <t>2018-03-17 15:21:25</t>
  </si>
  <si>
    <t>2018-03-17 15:27:55</t>
  </si>
  <si>
    <t>lindan11071</t>
  </si>
  <si>
    <t>2018-03-13 09:06:32</t>
  </si>
  <si>
    <t>2018-03-13 09:30:35</t>
  </si>
  <si>
    <t>晓旭_1191</t>
  </si>
  <si>
    <t>2018-03-11 21:05:08</t>
  </si>
  <si>
    <t>2018-03-11 21:22:42</t>
  </si>
  <si>
    <t>萌丶宝宝</t>
  </si>
  <si>
    <t>2018-03-11 17:54:04</t>
  </si>
  <si>
    <t>2018-03-11 18:07:24</t>
  </si>
  <si>
    <t>皮皮羊4</t>
  </si>
  <si>
    <t>2018-03-11 17:45:58</t>
  </si>
  <si>
    <t>2018-03-11 17:50:24</t>
  </si>
  <si>
    <t>_qqkmw1437898768</t>
  </si>
  <si>
    <t>2018-03-09 00:20:31</t>
  </si>
  <si>
    <t>2018-03-09 08:54:50</t>
  </si>
  <si>
    <t>SWY01290211</t>
  </si>
  <si>
    <t>2018-03-09 00:49:06</t>
  </si>
  <si>
    <t>2018-03-09 08:51:51</t>
  </si>
  <si>
    <t>圆圆花梨木</t>
  </si>
  <si>
    <t>2018-03-08 20:53:58</t>
  </si>
  <si>
    <t>2018-03-08 21:46:21</t>
  </si>
  <si>
    <t>毛发种植</t>
  </si>
  <si>
    <t>猫知道5657</t>
  </si>
  <si>
    <t>2018-03-07 23:10:57</t>
  </si>
  <si>
    <t>2018-03-08 17:31:04</t>
  </si>
  <si>
    <t>梦颜堂_728</t>
  </si>
  <si>
    <t>2018-03-07 22:08:02</t>
  </si>
  <si>
    <t>2018-03-07 22:13:34</t>
  </si>
  <si>
    <t>哇塞是马妍.426</t>
  </si>
  <si>
    <t>2018-03-07 11:44:20</t>
  </si>
  <si>
    <t>2018-03-07 11:59:08</t>
  </si>
  <si>
    <t>dpuser_26523138954</t>
  </si>
  <si>
    <t>2018-03-06 18:53:08</t>
  </si>
  <si>
    <t>2018-03-06 19:24:25</t>
  </si>
  <si>
    <t>潮湿记忆_</t>
  </si>
  <si>
    <t>2018-03-05 17:45:50</t>
  </si>
  <si>
    <t>2018-03-05 18:04:17</t>
  </si>
  <si>
    <t>dpuser_7729956681</t>
  </si>
  <si>
    <t>2018-02-27 08:33:10</t>
  </si>
  <si>
    <t>2018-03-05 14:47:04</t>
  </si>
  <si>
    <t>蜡笔大妞妞</t>
  </si>
  <si>
    <t>2018-03-03 20:10:12</t>
  </si>
  <si>
    <t>2018-03-04 11:59:41</t>
  </si>
  <si>
    <t>uDF203859764</t>
  </si>
  <si>
    <t>2018-03-02 13:33:06</t>
  </si>
  <si>
    <t>2018-03-02 14:52:37</t>
  </si>
  <si>
    <t>9God9</t>
  </si>
  <si>
    <t>2018-03-02 09:30:50</t>
  </si>
  <si>
    <t>2018-03-02 09:36:09</t>
  </si>
  <si>
    <t>dpuser_7379187504</t>
  </si>
  <si>
    <t>2018-02-28 21:49:33</t>
  </si>
  <si>
    <t>2018-03-01 17:51:39</t>
  </si>
  <si>
    <t>D'ear</t>
  </si>
  <si>
    <t>2018-02-27 22:10:22</t>
  </si>
  <si>
    <t>2018-02-27 22:54:22</t>
  </si>
  <si>
    <t>春暖花开zA</t>
  </si>
  <si>
    <t>2018-02-27 21:38:01</t>
  </si>
  <si>
    <t>2018-02-27 21:41:38</t>
  </si>
  <si>
    <t>叶子-啊</t>
  </si>
  <si>
    <t>2018-02-24 03:41:36</t>
  </si>
  <si>
    <t>2018-02-24 10:41:48</t>
  </si>
  <si>
    <t>一二三1234五</t>
  </si>
  <si>
    <t>2018-02-21 02:10:15</t>
  </si>
  <si>
    <t>2018-02-23 14:59:10</t>
  </si>
  <si>
    <t>高凌凌</t>
  </si>
  <si>
    <t>2018-02-22 22:32:42</t>
  </si>
  <si>
    <t>2018-02-23 10:57:11</t>
  </si>
  <si>
    <t>oCy971017002</t>
  </si>
  <si>
    <t>2018-02-22 19:52:12</t>
  </si>
  <si>
    <t>2018-02-22 19:52:31</t>
  </si>
  <si>
    <t>皇室女屌</t>
  </si>
  <si>
    <t>2018-02-22 12:30:52</t>
  </si>
  <si>
    <t>2018-02-22 12:39:05</t>
  </si>
  <si>
    <t>甜心萌爆宇宙</t>
  </si>
  <si>
    <t>2018-02-21 19:16:49</t>
  </si>
  <si>
    <t>2018-02-21 21:14:36</t>
  </si>
  <si>
    <t>张梦瑶999</t>
  </si>
  <si>
    <t>2018-02-20 17:53:39</t>
  </si>
  <si>
    <t>2018-02-20 18:01:23</t>
  </si>
  <si>
    <t>晚街听风404</t>
  </si>
  <si>
    <t>2018-02-20 17:00:01</t>
  </si>
  <si>
    <t>2018-02-20 17:03:26</t>
  </si>
  <si>
    <t>yuan111111y</t>
  </si>
  <si>
    <t>2018-02-20 16:25:07</t>
  </si>
  <si>
    <t>2018-02-20 16:55:01</t>
  </si>
  <si>
    <t>有毒的卷子</t>
  </si>
  <si>
    <t>2018-02-19 12:18:33</t>
  </si>
  <si>
    <t>2018-02-19 12:46:31</t>
  </si>
  <si>
    <t>Godisenergy</t>
  </si>
  <si>
    <t>2018-02-18 22:57:40</t>
  </si>
  <si>
    <t>2018-02-18 23:13:19</t>
  </si>
  <si>
    <t>桃子汽水9</t>
  </si>
  <si>
    <t>2018-02-18 21:33:17</t>
  </si>
  <si>
    <t>2018-02-18 21:49:18</t>
  </si>
  <si>
    <t>oBy680187660</t>
  </si>
  <si>
    <t>2018-02-18 16:57:54</t>
  </si>
  <si>
    <t>2018-02-18 17:17:22</t>
  </si>
  <si>
    <t>征服_2988</t>
  </si>
  <si>
    <t>2018-02-14 10:57:40</t>
  </si>
  <si>
    <t>2018-02-18 11:03:52</t>
  </si>
  <si>
    <t>竹影扫尘_2740</t>
  </si>
  <si>
    <t>2018-02-16 22:20:51</t>
  </si>
  <si>
    <t>2018-02-16 22:29:42</t>
  </si>
  <si>
    <t>dpuser_2398916618</t>
  </si>
  <si>
    <t>2018-02-16 13:54:33</t>
  </si>
  <si>
    <t>2018-02-16 22:24:01</t>
  </si>
  <si>
    <t>jeS730308478</t>
  </si>
  <si>
    <t>2018-02-07 21:07:24</t>
  </si>
  <si>
    <t>2018-02-07 21:17:41</t>
  </si>
  <si>
    <t>彭垚壵</t>
  </si>
  <si>
    <t>2018-02-07 14:30:35</t>
  </si>
  <si>
    <t>2018-02-07 14:33:55</t>
  </si>
  <si>
    <t>一一+_5283</t>
  </si>
  <si>
    <t>2018-02-04 09:59:00</t>
  </si>
  <si>
    <t>2018-02-04 11:44:47</t>
  </si>
  <si>
    <t>泽_7557</t>
  </si>
  <si>
    <t>2018-02-03 19:15:57</t>
  </si>
  <si>
    <t>2018-02-03 19:19:14</t>
  </si>
  <si>
    <t>省略号_2455</t>
  </si>
  <si>
    <t>2018-01-29 16:01:50</t>
  </si>
  <si>
    <t>2018-02-01 15:17:20</t>
  </si>
  <si>
    <t>NA_0619</t>
  </si>
  <si>
    <t>2018-02-01 13:07:13</t>
  </si>
  <si>
    <t>2018-02-01 13:23:44</t>
  </si>
  <si>
    <t>RUv455610634</t>
  </si>
  <si>
    <t>2018-01-28 13:21:22</t>
  </si>
  <si>
    <t>2018-01-28 14:39:14</t>
  </si>
  <si>
    <t>脱毛</t>
  </si>
  <si>
    <t>Coh767931716</t>
  </si>
  <si>
    <t>2018-01-26 18:30:58</t>
  </si>
  <si>
    <t>2018-01-26 22:47:48</t>
  </si>
  <si>
    <t>dpuser_9112117919</t>
  </si>
  <si>
    <t>2018-01-26 12:12:54</t>
  </si>
  <si>
    <t>2018-01-26 12:17:58</t>
  </si>
  <si>
    <t>忧嘻</t>
  </si>
  <si>
    <t>2018-01-25 15:33:02</t>
  </si>
  <si>
    <t>2018-01-25 16:29:06</t>
  </si>
  <si>
    <t>babyring-LL</t>
  </si>
  <si>
    <t>2018-01-24 16:59:09</t>
  </si>
  <si>
    <t>2018-01-24 17:22:48</t>
  </si>
  <si>
    <t>一念881</t>
  </si>
  <si>
    <t>2018-01-24 16:23:31</t>
  </si>
  <si>
    <t>2018-01-24 16:27:51</t>
  </si>
  <si>
    <t>dpuser_27161498754</t>
  </si>
  <si>
    <t>2018-01-23 16:48:32</t>
  </si>
  <si>
    <t>2018-01-23 17:04:40</t>
  </si>
  <si>
    <t>mll110213</t>
  </si>
  <si>
    <t>2018-01-22 13:11:38</t>
  </si>
  <si>
    <t>2018-01-23 14:23:12</t>
  </si>
  <si>
    <t>sephoraniu</t>
  </si>
  <si>
    <t>2018-01-22 17:00:55</t>
  </si>
  <si>
    <t>2018-01-22 17:05:52</t>
  </si>
  <si>
    <t>爱小鑫小鑫</t>
  </si>
  <si>
    <t>2017-11-17 10:51:10</t>
  </si>
  <si>
    <t>2018-01-22 13:19:06</t>
  </si>
  <si>
    <t>边翻译边学习</t>
  </si>
  <si>
    <t>2018-01-22 13:08:25</t>
  </si>
  <si>
    <t>2018-01-22 13:18:59</t>
  </si>
  <si>
    <t>张茜_7477</t>
  </si>
  <si>
    <t>2018-01-21 21:05:11</t>
  </si>
  <si>
    <t>2018-01-21 21:12:50</t>
  </si>
  <si>
    <t>babamh88</t>
  </si>
  <si>
    <t>2018-01-19 15:59:44</t>
  </si>
  <si>
    <t>2018-01-19 16:03:11</t>
  </si>
  <si>
    <t>茉莉花3101</t>
  </si>
  <si>
    <t>2018-01-18 14:46:44</t>
  </si>
  <si>
    <t>2018-01-18 15:59:10</t>
  </si>
  <si>
    <t>情动心痛_3556</t>
  </si>
  <si>
    <t>2018-01-17 13:33:20</t>
  </si>
  <si>
    <t>2018-01-18 12:01:37</t>
  </si>
  <si>
    <t>史帅_8776</t>
  </si>
  <si>
    <t>2018-01-18 11:10:40</t>
  </si>
  <si>
    <t>2018-01-18 11:42:48</t>
  </si>
  <si>
    <t>有几分迷人</t>
  </si>
  <si>
    <t>2018-01-18 02:34:57</t>
  </si>
  <si>
    <t>2018-01-18 07:57:01</t>
  </si>
  <si>
    <t>糖糖_13661</t>
  </si>
  <si>
    <t>2018-01-17 20:55:24</t>
  </si>
  <si>
    <t>2018-01-17 20:58:00</t>
  </si>
  <si>
    <t>ABT191661406</t>
  </si>
  <si>
    <t>2018-01-17 11:31:41</t>
  </si>
  <si>
    <t>2018-01-17 11:34:56</t>
  </si>
  <si>
    <t>dpuser_4056634180</t>
  </si>
  <si>
    <t>2018-01-15 16:37:29</t>
  </si>
  <si>
    <t>2018-01-15 16:53:32</t>
  </si>
  <si>
    <t>心如止水80513</t>
  </si>
  <si>
    <t>2018-01-14 19:17:57</t>
  </si>
  <si>
    <t>2018-01-14 19:26:44</t>
  </si>
  <si>
    <t>元气少女_131</t>
  </si>
  <si>
    <t>2018-01-14 15:19:33</t>
  </si>
  <si>
    <t>2018-01-14 15:25:22</t>
  </si>
  <si>
    <t>SaX394976871</t>
  </si>
  <si>
    <t>2018-01-12 16:48:59</t>
  </si>
  <si>
    <t>2018-01-14 10:39:38</t>
  </si>
  <si>
    <t>卡芬妮263</t>
  </si>
  <si>
    <t>2018-01-12 22:22:13</t>
  </si>
  <si>
    <t>2018-01-12 22:25:41</t>
  </si>
  <si>
    <t>DeJ339766926</t>
  </si>
  <si>
    <t>2018-01-12 16:38:09</t>
  </si>
  <si>
    <t>2018-01-12 16:38:44</t>
  </si>
  <si>
    <t>Seven、Z.</t>
  </si>
  <si>
    <t>2018-01-12 15:55:52</t>
  </si>
  <si>
    <t>2018-01-12 16:26:53</t>
  </si>
  <si>
    <t>*囍_7563</t>
  </si>
  <si>
    <t>2018-01-12 09:47:54</t>
  </si>
  <si>
    <t>2018-01-12 09:49:14</t>
  </si>
  <si>
    <t>芥末小姐G</t>
  </si>
  <si>
    <t>2017-11-18 12:23:22</t>
  </si>
  <si>
    <t>2018-01-11 10:34:31</t>
  </si>
  <si>
    <t>Hth613238383</t>
  </si>
  <si>
    <t>2018-01-10 21:01:26</t>
  </si>
  <si>
    <t>2018-01-10 21:09:37</t>
  </si>
  <si>
    <t>sqE965479828</t>
  </si>
  <si>
    <t>2018-01-10 12:23:53</t>
  </si>
  <si>
    <t>2018-01-10 12:47:46</t>
  </si>
  <si>
    <t>OQ桃源</t>
  </si>
  <si>
    <t>2018-01-09 20:38:21</t>
  </si>
  <si>
    <t>2018-01-09 21:05:42</t>
  </si>
  <si>
    <t>vum693525811</t>
  </si>
  <si>
    <t>2018-01-09 20:35:22</t>
  </si>
  <si>
    <t>2018-01-09 20:53:39</t>
  </si>
  <si>
    <t>买买买美美美</t>
  </si>
  <si>
    <t>2018-01-09 18:48:33</t>
  </si>
  <si>
    <t>2018-01-09 18:54:51</t>
  </si>
  <si>
    <t>QGd997537904</t>
  </si>
  <si>
    <t>2018-01-08 14:15:51</t>
  </si>
  <si>
    <t>2018-01-08 18:47:57</t>
  </si>
  <si>
    <t>dpuser_2351664953</t>
  </si>
  <si>
    <t>2018-01-08 09:49:17</t>
  </si>
  <si>
    <t>2018-01-08 09:57:09</t>
  </si>
  <si>
    <t>YOU－</t>
  </si>
  <si>
    <t>2018-01-07 14:40:17</t>
  </si>
  <si>
    <t>2018-01-07 14:46:16</t>
  </si>
  <si>
    <t>仙女YF</t>
  </si>
  <si>
    <t>2018-01-06 22:24:25</t>
  </si>
  <si>
    <t>2018-01-06 22:40:44</t>
  </si>
  <si>
    <t>504231666abc</t>
  </si>
  <si>
    <t>2017-12-31 13:07:22</t>
  </si>
  <si>
    <t>2017-12-31 13:10:31</t>
  </si>
  <si>
    <t>清风拂面_8195</t>
  </si>
  <si>
    <t>2017-12-30 16:38:55</t>
  </si>
  <si>
    <t>2017-12-30 16:40:26</t>
  </si>
  <si>
    <t>dpuser_6318953789</t>
  </si>
  <si>
    <t>2017-12-29 16:58:53</t>
  </si>
  <si>
    <t>2017-12-29 17:47:00</t>
  </si>
  <si>
    <t>EbM359600519</t>
  </si>
  <si>
    <t>2017-12-29 15:23:44</t>
  </si>
  <si>
    <t>2017-12-29 15:25:18</t>
  </si>
  <si>
    <t>咩Sherry</t>
  </si>
  <si>
    <t>2017-12-29 14:52:29</t>
  </si>
  <si>
    <t>2017-12-29 14:56:33</t>
  </si>
  <si>
    <t>dpuser_58598654750</t>
  </si>
  <si>
    <t>2017-12-28 10:31:04</t>
  </si>
  <si>
    <t>2017-12-28 12:41:20</t>
  </si>
  <si>
    <t>恋羞Dr</t>
  </si>
  <si>
    <t>2017-12-28 10:34:07</t>
  </si>
  <si>
    <t>2017-12-28 10:41:08</t>
  </si>
  <si>
    <t>娜小耳*</t>
  </si>
  <si>
    <t>2017-12-27 10:11:29</t>
  </si>
  <si>
    <t>2017-12-27 10:15:07</t>
  </si>
  <si>
    <t>小海826</t>
  </si>
  <si>
    <t>2017-12-23 18:25:36</t>
  </si>
  <si>
    <t>2017-12-23 18:26:49</t>
  </si>
  <si>
    <t>忆※难忘</t>
  </si>
  <si>
    <t>2017-12-21 12:54:23</t>
  </si>
  <si>
    <t>2017-12-22 12:59:08</t>
  </si>
  <si>
    <t>小福星Mignon</t>
  </si>
  <si>
    <t>2017-12-20 16:14:05</t>
  </si>
  <si>
    <t>2017-12-20 16:16:47</t>
  </si>
  <si>
    <t>Jolie_1232</t>
  </si>
  <si>
    <t>2017-11-23 09:25:02</t>
  </si>
  <si>
    <t>2017-12-20 16:09:44</t>
  </si>
  <si>
    <t>翅膀的等待</t>
  </si>
  <si>
    <t>2017-12-20 16:07:16</t>
  </si>
  <si>
    <t>2017-12-20 16:07:26</t>
  </si>
  <si>
    <t>听说你很美829</t>
  </si>
  <si>
    <t>2017-12-19 23:35:13</t>
  </si>
  <si>
    <t>2017-12-20 07:51:33</t>
  </si>
  <si>
    <t>笨笨党</t>
  </si>
  <si>
    <t>2017-12-19 21:55:57</t>
  </si>
  <si>
    <t>2017-12-19 22:11:43</t>
  </si>
  <si>
    <t>weP695302068</t>
  </si>
  <si>
    <t>2017-12-19 11:01:39</t>
  </si>
  <si>
    <t>2017-12-19 11:07:15</t>
  </si>
  <si>
    <t>小樱sherry</t>
  </si>
  <si>
    <t>2017-12-19 10:33:00</t>
  </si>
  <si>
    <t>2017-12-19 10:56:50</t>
  </si>
  <si>
    <t>方其8023</t>
  </si>
  <si>
    <t>2017-12-18 13:12:19</t>
  </si>
  <si>
    <t>2017-12-18 17:17:24</t>
  </si>
  <si>
    <t>靳邦133</t>
  </si>
  <si>
    <t>2017-12-18 14:51:17</t>
  </si>
  <si>
    <t>2017-12-18 14:56:04</t>
  </si>
  <si>
    <t>爱笑的眼睛耶</t>
  </si>
  <si>
    <t>2017-12-17 11:56:03</t>
  </si>
  <si>
    <t>2017-12-17 13:48:26</t>
  </si>
  <si>
    <t>麻豆范儿</t>
  </si>
  <si>
    <t>2017-12-15 09:28:54</t>
  </si>
  <si>
    <t>2017-12-16 11:03:05</t>
  </si>
  <si>
    <t>UGx280753941</t>
  </si>
  <si>
    <t>2017-12-15 21:41:01</t>
  </si>
  <si>
    <t>2017-12-15 23:16:38</t>
  </si>
  <si>
    <t>xHO556156179</t>
  </si>
  <si>
    <t>2017-12-14 22:51:24</t>
  </si>
  <si>
    <t>2017-12-14 22:54:28</t>
  </si>
  <si>
    <t>dpuser_0311387313</t>
  </si>
  <si>
    <t>2017-12-14 16:37:43</t>
  </si>
  <si>
    <t>2017-12-14 19:55:18</t>
  </si>
  <si>
    <t>奥凸曼＇</t>
  </si>
  <si>
    <t>2017-12-14 19:42:02</t>
  </si>
  <si>
    <t>2017-12-14 19:50:24</t>
  </si>
  <si>
    <t>dpuser_0132497079</t>
  </si>
  <si>
    <t>2017-12-14 10:15:51</t>
  </si>
  <si>
    <t>2017-12-14 10:22:56</t>
  </si>
  <si>
    <t>Jeanne_5135</t>
  </si>
  <si>
    <t>2017-12-13 18:12:56</t>
  </si>
  <si>
    <t>2017-12-13 19:03:44</t>
  </si>
  <si>
    <t>一人109702</t>
  </si>
  <si>
    <t>2017-12-13 19:01:16</t>
  </si>
  <si>
    <t>2017-12-13 19:02:47</t>
  </si>
  <si>
    <t>A～森缘</t>
  </si>
  <si>
    <t>2017-12-12 11:47:40</t>
  </si>
  <si>
    <t>2017-12-12 15:27:54</t>
  </si>
  <si>
    <t>dpuser_8752447705</t>
  </si>
  <si>
    <t>2017-12-11 10:36:54</t>
  </si>
  <si>
    <t>2017-12-11 15:41:29</t>
  </si>
  <si>
    <t>刘昭君_7557</t>
  </si>
  <si>
    <t>2017-12-11 15:36:55</t>
  </si>
  <si>
    <t>2017-12-11 15:40:52</t>
  </si>
  <si>
    <t>swan.gooes</t>
  </si>
  <si>
    <t>2017-11-17 10:29:14</t>
  </si>
  <si>
    <t>2017-12-10 17:14:49</t>
  </si>
  <si>
    <t>dpuser_2363673164</t>
  </si>
  <si>
    <t>2017-12-09 20:19:24</t>
  </si>
  <si>
    <t>2017-12-09 22:06:44</t>
  </si>
  <si>
    <t>dpuser_1803199364</t>
  </si>
  <si>
    <t>2017-12-07 16:34:11</t>
  </si>
  <si>
    <t>2017-12-08 13:52:00</t>
  </si>
  <si>
    <t>女生。</t>
  </si>
  <si>
    <t>2017-12-07 00:53:23</t>
  </si>
  <si>
    <t>2017-12-08 13:51:03</t>
  </si>
  <si>
    <t>【征心】</t>
  </si>
  <si>
    <t>2017-12-08 10:15:49</t>
  </si>
  <si>
    <t>2017-12-08 13:46:53</t>
  </si>
  <si>
    <t>枔娅</t>
  </si>
  <si>
    <t>2017-12-07 21:16:20</t>
  </si>
  <si>
    <t>2017-12-07 22:43:46</t>
  </si>
  <si>
    <t>爱伦微微笑</t>
  </si>
  <si>
    <t>2017-12-07 13:12:34</t>
  </si>
  <si>
    <t>2017-12-07 13:13:10</t>
  </si>
  <si>
    <t>不爱吃香菇</t>
  </si>
  <si>
    <t>2017-12-07 10:37:39</t>
  </si>
  <si>
    <t>2017-12-07 10:38:57</t>
  </si>
  <si>
    <t>努力奔跑滴栗子～</t>
  </si>
  <si>
    <t>2017-12-06 22:13:45</t>
  </si>
  <si>
    <t>2017-12-06 22:26:04</t>
  </si>
  <si>
    <t>李宗杨_7600</t>
  </si>
  <si>
    <t>2017-12-06 20:32:18</t>
  </si>
  <si>
    <t>2017-12-06 20:34:47</t>
  </si>
  <si>
    <t>王小妖妖妖</t>
  </si>
  <si>
    <t>2017-12-06 20:11:01</t>
  </si>
  <si>
    <t>2017-12-06 20:15:45</t>
  </si>
  <si>
    <t>伊吗呀</t>
  </si>
  <si>
    <t>2017-12-06 19:49:44</t>
  </si>
  <si>
    <t>2017-12-06 19:50:58</t>
  </si>
  <si>
    <t>苗子2013</t>
  </si>
  <si>
    <t>2017-12-06 15:55:02</t>
  </si>
  <si>
    <t>2017-12-06 15:56:58</t>
  </si>
  <si>
    <t>疯的很正经、、</t>
  </si>
  <si>
    <t>2017-12-05 18:39:18</t>
  </si>
  <si>
    <t>2017-12-05 18:49:43</t>
  </si>
  <si>
    <t>RrB353172455</t>
  </si>
  <si>
    <t>2017-12-05 14:28:44</t>
  </si>
  <si>
    <t>2017-12-05 16:46:05</t>
  </si>
  <si>
    <t>啊楠_6297</t>
  </si>
  <si>
    <t>2017-12-05 11:25:34</t>
  </si>
  <si>
    <t>2017-12-05 12:41:16</t>
  </si>
  <si>
    <t>陆馨</t>
  </si>
  <si>
    <t>2017-12-05 12:08:34</t>
  </si>
  <si>
    <t>2017-12-05 12:16:18</t>
  </si>
  <si>
    <t>欧巴_4619</t>
  </si>
  <si>
    <t>2017-12-04 15:11:00</t>
  </si>
  <si>
    <t>2017-12-04 15:12:47</t>
  </si>
  <si>
    <t>dpuser_3542042753</t>
  </si>
  <si>
    <t>2017-12-03 23:27:59</t>
  </si>
  <si>
    <t>2017-12-03 23:30:10</t>
  </si>
  <si>
    <t>WeiXin_9190942835</t>
  </si>
  <si>
    <t>2017-12-03 21:22:03</t>
  </si>
  <si>
    <t>2017-12-03 21:23:37</t>
  </si>
  <si>
    <t>WeiXin_0937407583</t>
  </si>
  <si>
    <t>2017-12-03 17:20:26</t>
  </si>
  <si>
    <t>2017-12-03 17:26:03</t>
  </si>
  <si>
    <t>QI_384479892</t>
  </si>
  <si>
    <t>2017-12-03 17:02:40</t>
  </si>
  <si>
    <t>2017-12-03 17:14:07</t>
  </si>
  <si>
    <t>静_46918</t>
  </si>
  <si>
    <t>2017-12-03 16:44:48</t>
  </si>
  <si>
    <t>2017-12-03 16:46:56</t>
  </si>
  <si>
    <t>滴滴答答D</t>
  </si>
  <si>
    <t>2017-12-03 16:41:25</t>
  </si>
  <si>
    <t>2017-12-03 16:42:38</t>
  </si>
  <si>
    <t>dpuser_2382341368</t>
  </si>
  <si>
    <t>2017-12-03 16:36:49</t>
  </si>
  <si>
    <t>2017-12-03 16:38:22</t>
  </si>
  <si>
    <t>宝宝_821129</t>
  </si>
  <si>
    <t>2017-12-03 14:59:46</t>
  </si>
  <si>
    <t>2017-12-03 15:53:24</t>
  </si>
  <si>
    <t>dpuser_2316215104</t>
  </si>
  <si>
    <t>2017-12-03 15:01:27</t>
  </si>
  <si>
    <t>2017-12-03 15:03:43</t>
  </si>
  <si>
    <t>dpuserAt_7729729332</t>
  </si>
  <si>
    <t>2017-12-02 22:06:34</t>
  </si>
  <si>
    <t>2017-12-02 22:15:22</t>
  </si>
  <si>
    <t>sp1113</t>
  </si>
  <si>
    <t>2017-12-02 20:55:56</t>
  </si>
  <si>
    <t>2017-12-02 21:13:48</t>
  </si>
  <si>
    <t>你好、陌生人_6384</t>
  </si>
  <si>
    <t>2017-12-02 18:57:37</t>
  </si>
  <si>
    <t>2017-12-02 21:04:11</t>
  </si>
  <si>
    <t>中国平安-周仙华</t>
  </si>
  <si>
    <t>2017-12-02 17:18:46</t>
  </si>
  <si>
    <t>2017-12-02 17:47:26</t>
  </si>
  <si>
    <t>dpuser_5122164228</t>
  </si>
  <si>
    <t>2017-12-02 17:41:33</t>
  </si>
  <si>
    <t>2017-12-02 17:47:19</t>
  </si>
  <si>
    <t>大晨_8766</t>
  </si>
  <si>
    <t>2017-12-02 09:50:43</t>
  </si>
  <si>
    <t>2017-12-02 09:51:33</t>
  </si>
  <si>
    <t>妞宝么么哒2018</t>
  </si>
  <si>
    <t>2017-12-01 22:06:31</t>
  </si>
  <si>
    <t>2017-12-01 22:23:29</t>
  </si>
  <si>
    <t>YTC524110833</t>
  </si>
  <si>
    <t>2017-11-29 16:04:17</t>
  </si>
  <si>
    <t>2017-11-30 09:53:10</t>
  </si>
  <si>
    <t>迷路回忆</t>
  </si>
  <si>
    <t>2017-11-29 13:27:02</t>
  </si>
  <si>
    <t>2017-11-29 13:33:43</t>
  </si>
  <si>
    <t>精艺融装饰工程有限公司</t>
  </si>
  <si>
    <t>2017-11-28 21:25:47</t>
  </si>
  <si>
    <t>2017-11-28 21:27:11</t>
  </si>
  <si>
    <t>朗朗403</t>
  </si>
  <si>
    <t>2017-11-21 11:38:45</t>
  </si>
  <si>
    <t>2017-11-28 10:28:41</t>
  </si>
  <si>
    <t>fpB324599320</t>
  </si>
  <si>
    <t>2017-11-28 08:02:47</t>
  </si>
  <si>
    <t>2017-11-28 08:26:03</t>
  </si>
  <si>
    <t>小宝爱臭美</t>
  </si>
  <si>
    <t>2017-11-17 10:51:11</t>
  </si>
  <si>
    <t>2017-11-27 10:47:30</t>
  </si>
  <si>
    <t>秋公子698</t>
  </si>
  <si>
    <t>2017-11-26 16:49:11</t>
  </si>
  <si>
    <t>2017-11-26 16:51:05</t>
  </si>
  <si>
    <t>PYi986561932</t>
  </si>
  <si>
    <t>2017-11-25 16:45:41</t>
  </si>
  <si>
    <t>2017-11-25 16:46:15</t>
  </si>
  <si>
    <t>也许，是也许而已</t>
  </si>
  <si>
    <t>2017-11-24 14:43:10</t>
  </si>
  <si>
    <t>2017-11-24 14:53:12</t>
  </si>
  <si>
    <t>qsG723976489</t>
  </si>
  <si>
    <t>2017-11-24 12:50:42</t>
  </si>
  <si>
    <t>2017-11-24 12:51:46</t>
  </si>
  <si>
    <t>夏目家的小紫萌</t>
  </si>
  <si>
    <t>2017-11-24 11:36:15</t>
  </si>
  <si>
    <t>2017-11-24 11:40:10</t>
  </si>
  <si>
    <t>林夕_</t>
  </si>
  <si>
    <t>2017-11-23 13:35:51</t>
  </si>
  <si>
    <t>2017-11-23 15:25:02</t>
  </si>
  <si>
    <t>ydzdmx</t>
  </si>
  <si>
    <t>2017-11-21 10:57:47</t>
  </si>
  <si>
    <t>2017-11-23 12:09:30</t>
  </si>
  <si>
    <t>ZJQ129</t>
  </si>
  <si>
    <t>2017-11-21 11:05:16</t>
  </si>
  <si>
    <t>2017-11-23 09:44:46</t>
  </si>
  <si>
    <t>dpuser_7425474099</t>
  </si>
  <si>
    <t>2017-11-22 18:49:58</t>
  </si>
  <si>
    <t>2017-11-22 18:50:27</t>
  </si>
  <si>
    <t>dpuser_6716062966</t>
  </si>
  <si>
    <t>2017-11-21 15:00:35</t>
  </si>
  <si>
    <t>2017-11-22 16:32:11</t>
  </si>
  <si>
    <t>宇航员PoNy</t>
  </si>
  <si>
    <t>2017-11-22 16:04:43</t>
  </si>
  <si>
    <t>2017-11-22 16:05:02</t>
  </si>
  <si>
    <t>仫亠尕嗒</t>
  </si>
  <si>
    <t>2017-11-21 17:01:11</t>
  </si>
  <si>
    <t>2017-11-22 14:19:22</t>
  </si>
  <si>
    <t>我是小小春</t>
  </si>
  <si>
    <t>2017-11-21 11:39:46</t>
  </si>
  <si>
    <t>2017-11-22 14:18:55</t>
  </si>
  <si>
    <t>芊25好4</t>
  </si>
  <si>
    <t>2017-11-21 11:08:19</t>
  </si>
  <si>
    <t>2017-11-22 14:06:00</t>
  </si>
  <si>
    <t>Qsg48868864</t>
  </si>
  <si>
    <t>2017-11-21 10:59:53</t>
  </si>
  <si>
    <t>2017-11-21 15:03:32</t>
  </si>
  <si>
    <t>温暖如源</t>
  </si>
  <si>
    <t>2017-11-20 04:49:15</t>
  </si>
  <si>
    <t>2017-11-20 08:31:54</t>
  </si>
  <si>
    <t>猪猪边站</t>
  </si>
  <si>
    <t>2017-11-17 11:29:33</t>
  </si>
  <si>
    <t>2017-11-17 11:30:55</t>
  </si>
  <si>
    <t>DkN919543390</t>
  </si>
  <si>
    <t>2017-10-31 07:19:58</t>
  </si>
  <si>
    <t>2017-11-01 16:33:59</t>
  </si>
  <si>
    <t>私密整形</t>
  </si>
  <si>
    <t>订单来源</t>
  </si>
  <si>
    <t>客户姓名</t>
  </si>
  <si>
    <t>联系方式</t>
  </si>
  <si>
    <t>顾客留言</t>
  </si>
  <si>
    <t>订单状态</t>
  </si>
  <si>
    <t>成交价格</t>
  </si>
  <si>
    <t>序列号</t>
  </si>
  <si>
    <t>用户手机号</t>
  </si>
  <si>
    <t>消费时间</t>
  </si>
  <si>
    <t>TIME</t>
  </si>
  <si>
    <t>套餐信息</t>
  </si>
  <si>
    <t>售价（元）</t>
  </si>
  <si>
    <t>商家优惠金额（元）</t>
  </si>
  <si>
    <t>结算价（元）</t>
  </si>
  <si>
    <t>分店名</t>
  </si>
  <si>
    <t>验券帐号</t>
  </si>
  <si>
    <t>137xxxx9720</t>
  </si>
  <si>
    <t>2018/09/12</t>
  </si>
  <si>
    <t>09:27:45</t>
  </si>
  <si>
    <t>[预付][2017.11.15]果酸焕肤祛痘缩毛孔除闭口[179.00元][14200147]</t>
  </si>
  <si>
    <t>tjsgzx520</t>
  </si>
  <si>
    <t>152xxxx4616</t>
  </si>
  <si>
    <t>2018/09/11</t>
  </si>
  <si>
    <t>15:38:14</t>
  </si>
  <si>
    <t>[预付][2017.11.03]衡力肉毒素100单位瘦脸[850.00元][14197129]</t>
  </si>
  <si>
    <t>tjsgzx002</t>
  </si>
  <si>
    <t>176xxxx2515</t>
  </si>
  <si>
    <t>12:11:50</t>
  </si>
  <si>
    <t>[预付][2017.11.02]无针水光赠小气泡[98.00元][14207170]</t>
  </si>
  <si>
    <t>12:10:58</t>
  </si>
  <si>
    <t>138xxxx1715</t>
  </si>
  <si>
    <t>2018/09/10</t>
  </si>
  <si>
    <t>17:10:22</t>
  </si>
  <si>
    <t>137xxxx4030</t>
  </si>
  <si>
    <t>13:43:26</t>
  </si>
  <si>
    <t>185xxxx6816</t>
  </si>
  <si>
    <t>10:34:06</t>
  </si>
  <si>
    <t>[预付][2017.11.03]激光点痣[50.00元][14192246]</t>
  </si>
  <si>
    <t>139xxxx7991</t>
  </si>
  <si>
    <t>2018/09/09</t>
  </si>
  <si>
    <t>11:01:33</t>
  </si>
  <si>
    <t>tjsgzx009</t>
  </si>
  <si>
    <t>11:01:14</t>
  </si>
  <si>
    <t>188xxxx1221</t>
  </si>
  <si>
    <t>2018/09/08</t>
  </si>
  <si>
    <t>14:03:03</t>
  </si>
  <si>
    <t>136xxxx4500</t>
  </si>
  <si>
    <t>2018/09/06</t>
  </si>
  <si>
    <t>12:53:12</t>
  </si>
  <si>
    <t>156xxxx7870</t>
  </si>
  <si>
    <t>2018/09/04</t>
  </si>
  <si>
    <t>11:41:28</t>
  </si>
  <si>
    <t>[预付][2017.11.03]衡力肉毒素20单位除皱[499.00元][14197354]</t>
  </si>
  <si>
    <t>152xxxx4661</t>
  </si>
  <si>
    <t>11:39:37</t>
  </si>
  <si>
    <t>11:38:35</t>
  </si>
  <si>
    <t>137xxxx5035</t>
  </si>
  <si>
    <t>2018/09/01</t>
  </si>
  <si>
    <t>17:20:27</t>
  </si>
  <si>
    <t>176xxxx2710</t>
  </si>
  <si>
    <t>2018/08/28</t>
  </si>
  <si>
    <t>14:34:37</t>
  </si>
  <si>
    <t>139xxxx2645</t>
  </si>
  <si>
    <t>2018/08/24</t>
  </si>
  <si>
    <t>16:23:38</t>
  </si>
  <si>
    <t>[预付][2017.11.02]彩光嫩肤祛斑美颜[268.00元][14198067]</t>
  </si>
  <si>
    <t>138xxxx1891</t>
  </si>
  <si>
    <t>11:30:57</t>
  </si>
  <si>
    <t>131xxxx3622</t>
  </si>
  <si>
    <t>2018/08/21</t>
  </si>
  <si>
    <t>15:11:48</t>
  </si>
  <si>
    <t>175xxxx3342</t>
  </si>
  <si>
    <t>2018/08/13</t>
  </si>
  <si>
    <t>14:34:31</t>
  </si>
  <si>
    <t>182xxxx9707</t>
  </si>
  <si>
    <t>2018/08/22</t>
  </si>
  <si>
    <t>17:04:17</t>
  </si>
  <si>
    <t>17:03:53</t>
  </si>
  <si>
    <t>185xxxx0607</t>
  </si>
  <si>
    <t>2018/08/20</t>
  </si>
  <si>
    <t>16:36:45</t>
  </si>
  <si>
    <t>[预付][2018.05.10]Stylage玻尿酸平价版乔雅登1ml[750.00元][14196368]</t>
  </si>
  <si>
    <t>152xxxx3311</t>
  </si>
  <si>
    <t>2018/08/17</t>
  </si>
  <si>
    <t>11:19:25</t>
  </si>
  <si>
    <t>155xxxx2755</t>
  </si>
  <si>
    <t>2018/08/15</t>
  </si>
  <si>
    <t>13:28:10</t>
  </si>
  <si>
    <t>138xxxx3355</t>
  </si>
  <si>
    <t>13:27:24</t>
  </si>
  <si>
    <t>183xxxx6729</t>
  </si>
  <si>
    <t>2018/08/11</t>
  </si>
  <si>
    <t>14:28:50</t>
  </si>
  <si>
    <t>176xxxx8841</t>
  </si>
  <si>
    <t>14:28:14</t>
  </si>
  <si>
    <t>155xxxx8258</t>
  </si>
  <si>
    <t>14:03:04</t>
  </si>
  <si>
    <t>182xxxx2016</t>
  </si>
  <si>
    <t>2018/08/08</t>
  </si>
  <si>
    <t>10:41:52</t>
  </si>
  <si>
    <t>10:41:35</t>
  </si>
  <si>
    <t>158xxxx8950</t>
  </si>
  <si>
    <t>10:37:35</t>
  </si>
  <si>
    <t>10:37:22</t>
  </si>
  <si>
    <t>182xxxx4107</t>
  </si>
  <si>
    <t>2018/08/05</t>
  </si>
  <si>
    <t>11:04:38</t>
  </si>
  <si>
    <t>10:06:29</t>
  </si>
  <si>
    <t>[预付][2017.11.02]时光洗牙自信微笑[128.00元][14197533]</t>
  </si>
  <si>
    <t>138xxxx2205</t>
  </si>
  <si>
    <t>10:05:53</t>
  </si>
  <si>
    <t>136xxxx6493</t>
  </si>
  <si>
    <t>2018/08/04</t>
  </si>
  <si>
    <t>15:46:29</t>
  </si>
  <si>
    <t>151xxxx7300</t>
  </si>
  <si>
    <t>14:52:07</t>
  </si>
  <si>
    <t>186xxxx2008</t>
  </si>
  <si>
    <t>10:24:38</t>
  </si>
  <si>
    <t>10:24:22</t>
  </si>
  <si>
    <t>分类</t>
  </si>
  <si>
    <t>明细</t>
  </si>
  <si>
    <t>价格</t>
  </si>
  <si>
    <t>值</t>
  </si>
  <si>
    <t>皮肤管理</t>
  </si>
  <si>
    <t>祛斑皮秒</t>
  </si>
  <si>
    <t>外院隆鼻拆线</t>
  </si>
  <si>
    <t>计数 / 分类</t>
  </si>
  <si>
    <t>求和 / 价格</t>
  </si>
  <si>
    <t xml:space="preserve">祛斑 </t>
  </si>
  <si>
    <t>瘦脸针横力＋洗牙</t>
  </si>
  <si>
    <t>果酸＋小气泡</t>
  </si>
  <si>
    <t>小气泡</t>
  </si>
  <si>
    <t>重睑拆线</t>
  </si>
  <si>
    <t>点痣＋斑</t>
  </si>
  <si>
    <t>瘦脸针＋面部清洁＋重睑</t>
  </si>
  <si>
    <t>瘦脸针（横力）</t>
  </si>
  <si>
    <t>除皱针</t>
  </si>
  <si>
    <t>外院双眼皮拆线</t>
  </si>
  <si>
    <t>色痣切除</t>
  </si>
  <si>
    <t>激光祛痣</t>
  </si>
  <si>
    <t>激光点痣</t>
  </si>
  <si>
    <t>保妥适和玻尿酸2</t>
  </si>
  <si>
    <t>溶解酶水光针玻尿酸</t>
  </si>
  <si>
    <t>祛痘1颗</t>
  </si>
  <si>
    <t>瘦脸针</t>
  </si>
  <si>
    <t>瘦脸针衡力</t>
  </si>
  <si>
    <t>三点双眼皮＋精准光</t>
  </si>
  <si>
    <t>瘦脸针横力</t>
  </si>
  <si>
    <t>祛斑点痣</t>
  </si>
  <si>
    <t>瘦腿针</t>
  </si>
  <si>
    <t>单人痘肌护理</t>
  </si>
  <si>
    <t>小气泡 点痣</t>
  </si>
  <si>
    <t>瘦脸针＋玻尿酸隆鼻</t>
  </si>
  <si>
    <t>外院重睑拆线</t>
  </si>
  <si>
    <t>到店付款</t>
  </si>
  <si>
    <t>瘦脸针到院消费</t>
  </si>
  <si>
    <t>皮肤清洁护理</t>
  </si>
  <si>
    <t>外院拆线</t>
  </si>
  <si>
    <t>城市</t>
  </si>
  <si>
    <t>评价门店</t>
  </si>
  <si>
    <t>用户昵称</t>
  </si>
  <si>
    <t>评分</t>
  </si>
  <si>
    <t>评价内容</t>
  </si>
  <si>
    <t>是否消费评价</t>
  </si>
  <si>
    <t>2018-09-12</t>
  </si>
  <si>
    <t>2018-09-11</t>
  </si>
  <si>
    <t>2018-08-15</t>
  </si>
  <si>
    <t>门店名称</t>
  </si>
  <si>
    <t>推广对象</t>
  </si>
  <si>
    <t>价目表点击</t>
  </si>
  <si>
    <t>预约量</t>
  </si>
  <si>
    <t>团购订单量</t>
  </si>
  <si>
    <t>闪惠交易量</t>
  </si>
  <si>
    <t>扫码支付订单</t>
  </si>
  <si>
    <t>13:16:27</t>
  </si>
  <si>
    <t>400用户</t>
  </si>
  <si>
    <t>155****2567</t>
  </si>
  <si>
    <t>新订单</t>
  </si>
  <si>
    <t>16:33:49</t>
  </si>
  <si>
    <t>185****8977</t>
  </si>
  <si>
    <t>14:30:07</t>
  </si>
  <si>
    <t>137****9720</t>
  </si>
  <si>
    <t>刘艺S</t>
  </si>
  <si>
    <t>2018-09-10</t>
  </si>
  <si>
    <t>13:15:52</t>
  </si>
  <si>
    <t>131****0546</t>
  </si>
  <si>
    <t>2018-09-08</t>
  </si>
  <si>
    <t>17:47:00</t>
  </si>
  <si>
    <t>139****7991</t>
  </si>
  <si>
    <t>待跟进</t>
  </si>
  <si>
    <t>21:23:33</t>
  </si>
  <si>
    <t>185****0223</t>
  </si>
  <si>
    <t>2018-09-07</t>
  </si>
  <si>
    <t>23:22:02</t>
  </si>
  <si>
    <t>186****2005</t>
  </si>
  <si>
    <t>预约医师王亚丽</t>
  </si>
  <si>
    <t>16:13:02</t>
  </si>
  <si>
    <t>188****1221</t>
  </si>
  <si>
    <t>双眼皮</t>
  </si>
  <si>
    <t>19:29:41</t>
  </si>
  <si>
    <t>176****3313</t>
  </si>
  <si>
    <t>明天下午1点，果酸换肤</t>
  </si>
  <si>
    <t>2018-09-06</t>
  </si>
  <si>
    <t>09:40:37</t>
  </si>
  <si>
    <t>136****4500</t>
  </si>
  <si>
    <t>11:06:58</t>
  </si>
  <si>
    <t>131****3300</t>
  </si>
  <si>
    <t>2018-09-04</t>
  </si>
  <si>
    <t>12:49:59</t>
  </si>
  <si>
    <t>150****6488</t>
  </si>
  <si>
    <t>2018-09-03</t>
  </si>
  <si>
    <t>11:24:30</t>
  </si>
  <si>
    <t>157****4757</t>
  </si>
  <si>
    <t>2018-09-01</t>
  </si>
  <si>
    <t>17:01:27</t>
  </si>
  <si>
    <t>186****0173</t>
  </si>
  <si>
    <t>无意向</t>
  </si>
  <si>
    <t>2018-08-31</t>
  </si>
  <si>
    <t>12:12:33</t>
  </si>
  <si>
    <t>137****5035</t>
  </si>
  <si>
    <t>11:25:28</t>
  </si>
  <si>
    <t>021****7608</t>
  </si>
  <si>
    <t>2018-08-29</t>
  </si>
  <si>
    <t>14:59:19</t>
  </si>
  <si>
    <t>159****7037</t>
  </si>
  <si>
    <t>14:55:02</t>
  </si>
  <si>
    <t>2018-08-27</t>
  </si>
  <si>
    <t>13:40:38</t>
  </si>
  <si>
    <t>158****3557</t>
  </si>
  <si>
    <t>2018-08-28</t>
  </si>
  <si>
    <t>09:39:44</t>
  </si>
  <si>
    <t>176****0465</t>
  </si>
  <si>
    <t>2018-08-26</t>
  </si>
  <si>
    <t>17:23:36</t>
  </si>
  <si>
    <t>139****6613</t>
  </si>
  <si>
    <t>09:33:19</t>
  </si>
  <si>
    <t>153****2737</t>
  </si>
  <si>
    <t>09:34:24</t>
  </si>
  <si>
    <t>2018-08-24</t>
  </si>
  <si>
    <t>10:56:05</t>
  </si>
  <si>
    <t>138****1891</t>
  </si>
  <si>
    <t>已到店</t>
  </si>
  <si>
    <t>10:54:38</t>
  </si>
  <si>
    <t>11:18:33</t>
  </si>
  <si>
    <t>2018-08-23</t>
  </si>
  <si>
    <t>16:00:04</t>
  </si>
  <si>
    <t>150****4407</t>
  </si>
  <si>
    <t>13:41:21</t>
  </si>
  <si>
    <t>183****1618</t>
  </si>
  <si>
    <t>2018-08-19</t>
  </si>
  <si>
    <t>18:38:12</t>
  </si>
  <si>
    <t>021****1997</t>
  </si>
  <si>
    <t>2018-08-22</t>
  </si>
  <si>
    <t>10:25:49</t>
  </si>
  <si>
    <t>182****9707</t>
  </si>
  <si>
    <t>2018-08-21</t>
  </si>
  <si>
    <t>18:34:47</t>
  </si>
  <si>
    <t>136****9510</t>
  </si>
  <si>
    <t>2018-08-20</t>
  </si>
  <si>
    <t>18:39:54</t>
  </si>
  <si>
    <t>13:41:35</t>
  </si>
  <si>
    <t>19:42:42</t>
  </si>
  <si>
    <t>139****2645</t>
  </si>
  <si>
    <t>20:11:15</t>
  </si>
  <si>
    <t>155****5836</t>
  </si>
  <si>
    <t>16:06:56</t>
  </si>
  <si>
    <t>136****3842</t>
  </si>
  <si>
    <t>2018-08-18</t>
  </si>
  <si>
    <t>16:53:03</t>
  </si>
  <si>
    <t>15:38:25</t>
  </si>
  <si>
    <t>136****8454</t>
  </si>
  <si>
    <t>2018-08-17</t>
  </si>
  <si>
    <t>19:26:53</t>
  </si>
  <si>
    <t>159****2004</t>
  </si>
  <si>
    <t>17:28:22</t>
  </si>
  <si>
    <t>135****4001</t>
  </si>
  <si>
    <t>14:55:00</t>
  </si>
  <si>
    <t>022****4945</t>
  </si>
  <si>
    <t>14:48:21</t>
  </si>
  <si>
    <t>133****7711</t>
  </si>
  <si>
    <t>11:16:34</t>
  </si>
  <si>
    <t>2018-08-14</t>
  </si>
  <si>
    <t>15:33:31</t>
  </si>
  <si>
    <t>133****9627</t>
  </si>
  <si>
    <t>2018-08-13</t>
  </si>
  <si>
    <t>14:14:57</t>
  </si>
  <si>
    <t>132****0049</t>
  </si>
  <si>
    <t>2018-08-12</t>
  </si>
  <si>
    <t>10:34:00</t>
  </si>
  <si>
    <t>181****3348</t>
  </si>
  <si>
    <t>14:11:05</t>
  </si>
  <si>
    <t>137****9320</t>
  </si>
  <si>
    <t>2018-08-11</t>
  </si>
  <si>
    <t>18:18:09</t>
  </si>
  <si>
    <t>186****7328</t>
  </si>
  <si>
    <t>09:28:28</t>
  </si>
  <si>
    <t>155****8258</t>
  </si>
  <si>
    <t>2018-08-10</t>
  </si>
  <si>
    <t>15:06:08</t>
  </si>
  <si>
    <t>15:39:21</t>
  </si>
  <si>
    <t>0531****4827</t>
  </si>
  <si>
    <t>2018-08-09</t>
  </si>
  <si>
    <t>20:16:13</t>
  </si>
  <si>
    <t>咨询用户</t>
  </si>
  <si>
    <t>159****1211</t>
  </si>
  <si>
    <t>你好想去你们哪做项目方便vx15989141211了解一下谢谢</t>
  </si>
  <si>
    <t>2018-08-08</t>
  </si>
  <si>
    <t>15:37:48</t>
  </si>
  <si>
    <t>177****4082</t>
  </si>
  <si>
    <t>15:48:49</t>
  </si>
  <si>
    <t>152****9520</t>
  </si>
  <si>
    <t>09:39:34</t>
  </si>
  <si>
    <t>053****3818</t>
  </si>
  <si>
    <t>2018-08-07</t>
  </si>
  <si>
    <t>15:40:39</t>
  </si>
  <si>
    <t>0531****2475</t>
  </si>
  <si>
    <t>2018-08-05</t>
  </si>
  <si>
    <t>11:53:26</t>
  </si>
  <si>
    <t>180****1026</t>
  </si>
  <si>
    <t>10:26:33</t>
  </si>
  <si>
    <t>182****2423</t>
  </si>
  <si>
    <t>2018-08-02</t>
  </si>
  <si>
    <t>15:08:47</t>
  </si>
  <si>
    <t>186****2008</t>
  </si>
  <si>
    <t>范电话18622322008周六</t>
  </si>
  <si>
    <t>2018-08-03</t>
  </si>
  <si>
    <t>23:32:45</t>
  </si>
  <si>
    <t>151****7300</t>
  </si>
  <si>
    <t>2018-08-04</t>
  </si>
  <si>
    <t>11:44:54</t>
  </si>
  <si>
    <t>136****6493</t>
  </si>
  <si>
    <t>10:13:35</t>
  </si>
  <si>
    <t>09:21:39</t>
  </si>
  <si>
    <t>182****4107</t>
  </si>
  <si>
    <t>18202294107</t>
  </si>
  <si>
    <t>15:30:25</t>
  </si>
  <si>
    <t>150****9715</t>
  </si>
  <si>
    <t>10:14:59</t>
  </si>
  <si>
    <t>130****7378</t>
  </si>
  <si>
    <t>15:29:06</t>
  </si>
  <si>
    <t>175****0169</t>
  </si>
  <si>
    <t>10:54:51</t>
  </si>
  <si>
    <t>2018-08-01</t>
  </si>
  <si>
    <t>17:26:03</t>
  </si>
  <si>
    <t>176****0081</t>
  </si>
  <si>
    <t>18:20:56</t>
  </si>
  <si>
    <t>151****3141</t>
  </si>
  <si>
    <t>18:20:57</t>
  </si>
  <si>
    <t>18:32:51</t>
  </si>
  <si>
    <t>去年</t>
    <phoneticPr fontId="10" type="noConversion"/>
  </si>
  <si>
    <t>今年</t>
    <phoneticPr fontId="10" type="noConversion"/>
  </si>
  <si>
    <t>本月</t>
    <phoneticPr fontId="10" type="noConversion"/>
  </si>
  <si>
    <t>上月</t>
    <phoneticPr fontId="10" type="noConversion"/>
  </si>
  <si>
    <t>今天</t>
    <phoneticPr fontId="10" type="noConversion"/>
  </si>
  <si>
    <t>昨天</t>
    <phoneticPr fontId="10" type="noConversion"/>
  </si>
  <si>
    <t>（4-5）量</t>
    <phoneticPr fontId="10" type="noConversion"/>
  </si>
  <si>
    <t>（1-3）量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</si>
</sst>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#,##0_ "/>
    <numFmt numFmtId="177" formatCode="0.0%"/>
    <numFmt numFmtId="178" formatCode="0.0"/>
    <numFmt numFmtId="179" formatCode="yyyy\-mm\-dd\ h:mm:ss"/>
  </numFmts>
  <fonts count="38">
    <font>
      <sz val="11"/>
      <color theme="1"/>
      <name val="宋体"/>
      <charset val="134"/>
      <scheme val="minor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3"/>
      <charset val="134"/>
    </font>
    <font>
      <sz val="11"/>
      <color theme="1"/>
      <name val="宋体"/>
      <family val="3"/>
      <charset val="134"/>
      <scheme val="minor"/>
    </font>
    <font>
      <b/>
      <i/>
      <sz val="11"/>
      <name val="微软雅黑"/>
      <family val="3"/>
      <charset val="134"/>
    </font>
    <font>
      <b/>
      <i/>
      <sz val="18"/>
      <name val="微软雅黑"/>
      <family val="3"/>
      <charset val="134"/>
    </font>
    <font>
      <b/>
      <sz val="20"/>
      <name val="微软雅黑"/>
      <family val="3"/>
      <charset val="134"/>
    </font>
    <font>
      <b/>
      <sz val="18"/>
      <name val="微软雅黑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sz val="12"/>
      <color rgb="FF000000"/>
      <name val="微软雅黑"/>
      <family val="2"/>
      <charset val="134"/>
    </font>
    <font>
      <u/>
      <sz val="11"/>
      <color theme="11"/>
      <name val="宋体"/>
      <family val="3"/>
      <charset val="134"/>
      <scheme val="minor"/>
    </font>
    <font>
      <sz val="12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1"/>
      <color rgb="FF000000"/>
      <name val="微软雅黑"/>
      <family val="2"/>
      <charset val="134"/>
    </font>
    <font>
      <b/>
      <sz val="10"/>
      <name val="微软雅黑"/>
      <family val="2"/>
      <charset val="134"/>
    </font>
    <font>
      <sz val="10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微软雅黑"/>
      <family val="2"/>
      <charset val="134"/>
    </font>
    <font>
      <sz val="12"/>
      <name val="微软雅黑"/>
      <family val="2"/>
      <charset val="134"/>
    </font>
    <font>
      <sz val="12"/>
      <color rgb="FF151515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1"/>
      <color theme="1"/>
      <name val="Segoe UI"/>
      <family val="2"/>
    </font>
    <font>
      <sz val="11"/>
      <color theme="1"/>
      <name val="Segoe UI"/>
      <family val="2"/>
    </font>
    <font>
      <sz val="11"/>
      <color rgb="FFFF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b/>
      <sz val="15"/>
      <color rgb="FF000000"/>
      <name val="微软雅黑"/>
      <family val="2"/>
      <charset val="134"/>
    </font>
    <font>
      <b/>
      <sz val="11"/>
      <color rgb="FF000000"/>
      <name val="微软雅黑"/>
      <family val="2"/>
      <charset val="134"/>
    </font>
    <font>
      <sz val="12"/>
      <color theme="1"/>
      <name val="PingFangSC-Regular"/>
      <family val="1"/>
    </font>
    <font>
      <sz val="10"/>
      <color rgb="FFFF0000"/>
      <name val="微软雅黑"/>
      <family val="2"/>
      <charset val="134"/>
    </font>
    <font>
      <sz val="13"/>
      <color theme="1"/>
      <name val="微软雅黑"/>
      <family val="2"/>
      <charset val="134"/>
    </font>
    <font>
      <sz val="13"/>
      <color rgb="FFFF0000"/>
      <name val="微软雅黑"/>
      <family val="2"/>
      <charset val="134"/>
    </font>
  </fonts>
  <fills count="1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/>
      <bottom style="medium">
        <color rgb="FFEEEEEE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9">
    <xf numFmtId="0" fontId="0" fillId="0" borderId="0">
      <alignment vertical="center"/>
    </xf>
    <xf numFmtId="0" fontId="6" fillId="0" borderId="0">
      <alignment vertical="center"/>
    </xf>
    <xf numFmtId="0" fontId="19" fillId="0" borderId="0">
      <alignment vertical="center"/>
    </xf>
    <xf numFmtId="0" fontId="7" fillId="0" borderId="0">
      <alignment vertical="center"/>
    </xf>
    <xf numFmtId="0" fontId="4" fillId="0" borderId="0">
      <alignment vertical="center" wrapText="1"/>
    </xf>
    <xf numFmtId="0" fontId="8" fillId="0" borderId="0">
      <alignment vertical="center"/>
    </xf>
    <xf numFmtId="0" fontId="9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</cellStyleXfs>
  <cellXfs count="181"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15" fillId="2" borderId="1" xfId="0" applyFont="1" applyFill="1" applyBorder="1" applyAlignment="1">
      <alignment horizontal="center" vertical="center"/>
    </xf>
    <xf numFmtId="0" fontId="17" fillId="2" borderId="1" xfId="0" applyFont="1" applyFill="1" applyBorder="1" applyAlignment="1">
      <alignment horizontal="center" vertical="center"/>
    </xf>
    <xf numFmtId="0" fontId="17" fillId="2" borderId="1" xfId="0" applyFont="1" applyFill="1" applyBorder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18" fillId="0" borderId="0" xfId="0" applyFont="1" applyAlignment="1">
      <alignment vertical="center"/>
    </xf>
    <xf numFmtId="0" fontId="20" fillId="0" borderId="3" xfId="0" applyFont="1" applyBorder="1" applyAlignment="1">
      <alignment horizontal="center" vertical="center" wrapText="1"/>
    </xf>
    <xf numFmtId="0" fontId="16" fillId="4" borderId="3" xfId="0" applyFont="1" applyFill="1" applyBorder="1" applyAlignment="1">
      <alignment horizontal="center" vertical="center" wrapText="1" readingOrder="1"/>
    </xf>
    <xf numFmtId="0" fontId="21" fillId="0" borderId="0" xfId="0" applyFont="1" applyAlignment="1">
      <alignment horizontal="center" vertical="center" wrapText="1"/>
    </xf>
    <xf numFmtId="0" fontId="21" fillId="0" borderId="2" xfId="0" applyFont="1" applyBorder="1" applyAlignment="1">
      <alignment horizontal="center" vertical="center" wrapText="1"/>
    </xf>
    <xf numFmtId="9" fontId="21" fillId="0" borderId="2" xfId="0" applyNumberFormat="1" applyFont="1" applyBorder="1" applyAlignment="1">
      <alignment horizontal="center" vertical="center" wrapText="1"/>
    </xf>
    <xf numFmtId="0" fontId="12" fillId="4" borderId="9" xfId="0" applyFont="1" applyFill="1" applyBorder="1" applyAlignment="1">
      <alignment horizontal="center" vertical="center" wrapText="1" readingOrder="1"/>
    </xf>
    <xf numFmtId="0" fontId="12" fillId="4" borderId="6" xfId="0" applyFont="1" applyFill="1" applyBorder="1" applyAlignment="1">
      <alignment horizontal="center" vertical="center" wrapText="1" readingOrder="1"/>
    </xf>
    <xf numFmtId="0" fontId="21" fillId="0" borderId="7" xfId="0" applyFont="1" applyBorder="1" applyAlignment="1">
      <alignment horizontal="center" vertical="center" wrapText="1"/>
    </xf>
    <xf numFmtId="0" fontId="12" fillId="4" borderId="3" xfId="0" applyFont="1" applyFill="1" applyBorder="1" applyAlignment="1">
      <alignment horizontal="center" vertical="center" wrapText="1" readingOrder="1"/>
    </xf>
    <xf numFmtId="0" fontId="11" fillId="0" borderId="0" xfId="0" applyFont="1" applyAlignment="1"/>
    <xf numFmtId="3" fontId="11" fillId="0" borderId="0" xfId="0" applyNumberFormat="1" applyFont="1" applyAlignment="1"/>
    <xf numFmtId="14" fontId="11" fillId="0" borderId="0" xfId="0" applyNumberFormat="1" applyFont="1" applyAlignment="1"/>
    <xf numFmtId="14" fontId="14" fillId="0" borderId="0" xfId="0" applyNumberFormat="1" applyFont="1" applyAlignment="1">
      <alignment vertical="center"/>
    </xf>
    <xf numFmtId="2" fontId="21" fillId="0" borderId="7" xfId="0" applyNumberFormat="1" applyFont="1" applyBorder="1" applyAlignment="1">
      <alignment horizontal="center" vertical="center" wrapText="1"/>
    </xf>
    <xf numFmtId="1" fontId="21" fillId="0" borderId="7" xfId="0" applyNumberFormat="1" applyFont="1" applyBorder="1" applyAlignment="1">
      <alignment horizontal="center" vertical="center" wrapText="1"/>
    </xf>
    <xf numFmtId="2" fontId="21" fillId="0" borderId="2" xfId="0" applyNumberFormat="1" applyFont="1" applyBorder="1" applyAlignment="1">
      <alignment horizontal="center" vertical="center" wrapText="1"/>
    </xf>
    <xf numFmtId="9" fontId="21" fillId="0" borderId="7" xfId="0" applyNumberFormat="1" applyFont="1" applyBorder="1" applyAlignment="1">
      <alignment horizontal="center" vertical="center" wrapText="1"/>
    </xf>
    <xf numFmtId="0" fontId="12" fillId="7" borderId="3" xfId="0" applyFont="1" applyFill="1" applyBorder="1" applyAlignment="1">
      <alignment horizontal="center" vertical="center" wrapText="1" readingOrder="1"/>
    </xf>
    <xf numFmtId="0" fontId="12" fillId="7" borderId="9" xfId="0" applyFont="1" applyFill="1" applyBorder="1" applyAlignment="1">
      <alignment horizontal="center" vertical="center" wrapText="1" readingOrder="1"/>
    </xf>
    <xf numFmtId="14" fontId="15" fillId="0" borderId="1" xfId="0" applyNumberFormat="1" applyFont="1" applyBorder="1" applyAlignment="1">
      <alignment horizontal="center" vertical="center"/>
    </xf>
    <xf numFmtId="0" fontId="14" fillId="5" borderId="0" xfId="0" applyFont="1" applyFill="1" applyAlignment="1">
      <alignment vertical="center"/>
    </xf>
    <xf numFmtId="0" fontId="24" fillId="0" borderId="0" xfId="0" applyFont="1" applyAlignment="1">
      <alignment horizontal="left" vertical="center"/>
    </xf>
    <xf numFmtId="0" fontId="14" fillId="0" borderId="0" xfId="0" applyFont="1" applyAlignment="1">
      <alignment vertical="center" wrapText="1"/>
    </xf>
    <xf numFmtId="0" fontId="16" fillId="0" borderId="3" xfId="0" applyFont="1" applyBorder="1" applyAlignment="1">
      <alignment horizontal="center" vertical="center" wrapText="1" readingOrder="1"/>
    </xf>
    <xf numFmtId="0" fontId="3" fillId="5" borderId="0" xfId="0" applyFont="1" applyFill="1" applyAlignment="1">
      <alignment vertical="center"/>
    </xf>
    <xf numFmtId="0" fontId="25" fillId="5" borderId="0" xfId="0" applyFont="1" applyFill="1" applyAlignment="1">
      <alignment vertical="center"/>
    </xf>
    <xf numFmtId="0" fontId="26" fillId="8" borderId="10" xfId="0" applyFont="1" applyFill="1" applyBorder="1" applyAlignment="1">
      <alignment horizontal="center" vertical="center" wrapText="1"/>
    </xf>
    <xf numFmtId="14" fontId="27" fillId="0" borderId="10" xfId="0" applyNumberFormat="1" applyFont="1" applyBorder="1" applyAlignment="1">
      <alignment horizontal="center" vertical="center" wrapText="1"/>
    </xf>
    <xf numFmtId="0" fontId="27" fillId="0" borderId="10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0" fontId="0" fillId="0" borderId="0" xfId="0" pivotButton="1" applyAlignment="1">
      <alignment vertical="center"/>
    </xf>
    <xf numFmtId="0" fontId="3" fillId="5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24" fillId="3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/>
    </xf>
    <xf numFmtId="0" fontId="3" fillId="7" borderId="0" xfId="0" applyFont="1" applyFill="1" applyAlignment="1">
      <alignment vertical="center"/>
    </xf>
    <xf numFmtId="0" fontId="5" fillId="5" borderId="1" xfId="0" applyFont="1" applyFill="1" applyBorder="1" applyAlignment="1">
      <alignment vertical="center"/>
    </xf>
    <xf numFmtId="0" fontId="3" fillId="9" borderId="0" xfId="0" applyFont="1" applyFill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7" borderId="0" xfId="0" applyFont="1" applyFill="1" applyAlignment="1">
      <alignment horizontal="left" vertical="center"/>
    </xf>
    <xf numFmtId="0" fontId="16" fillId="7" borderId="0" xfId="0" applyFont="1" applyFill="1" applyAlignment="1">
      <alignment horizontal="left" vertical="center" wrapText="1" readingOrder="1"/>
    </xf>
    <xf numFmtId="0" fontId="3" fillId="10" borderId="0" xfId="0" applyFont="1" applyFill="1" applyAlignment="1">
      <alignment horizontal="left" vertical="center"/>
    </xf>
    <xf numFmtId="0" fontId="20" fillId="0" borderId="0" xfId="0" applyFont="1" applyAlignment="1">
      <alignment horizontal="left" vertical="center" wrapText="1"/>
    </xf>
    <xf numFmtId="0" fontId="3" fillId="11" borderId="0" xfId="0" applyFont="1" applyFill="1" applyAlignment="1">
      <alignment horizontal="left" vertical="center"/>
    </xf>
    <xf numFmtId="0" fontId="3" fillId="12" borderId="0" xfId="0" applyFont="1" applyFill="1" applyAlignment="1">
      <alignment horizontal="left" vertical="center"/>
    </xf>
    <xf numFmtId="0" fontId="15" fillId="0" borderId="1" xfId="0" applyFont="1" applyBorder="1" applyAlignment="1">
      <alignment horizontal="center" vertical="center"/>
    </xf>
    <xf numFmtId="21" fontId="15" fillId="0" borderId="1" xfId="0" applyNumberFormat="1" applyFont="1" applyBorder="1" applyAlignment="1">
      <alignment horizontal="center" vertical="center"/>
    </xf>
    <xf numFmtId="20" fontId="15" fillId="0" borderId="1" xfId="0" applyNumberFormat="1" applyFont="1" applyBorder="1" applyAlignment="1">
      <alignment horizontal="center" vertical="center"/>
    </xf>
    <xf numFmtId="0" fontId="15" fillId="0" borderId="1" xfId="0" applyFont="1" applyBorder="1" applyAlignment="1">
      <alignment vertical="center"/>
    </xf>
    <xf numFmtId="0" fontId="20" fillId="0" borderId="5" xfId="0" applyFont="1" applyBorder="1" applyAlignment="1">
      <alignment horizontal="center" vertical="center" wrapText="1"/>
    </xf>
    <xf numFmtId="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1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3" fillId="5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4" fontId="30" fillId="0" borderId="1" xfId="0" applyNumberFormat="1" applyFont="1" applyBorder="1" applyAlignment="1">
      <alignment horizontal="left"/>
    </xf>
    <xf numFmtId="0" fontId="30" fillId="0" borderId="1" xfId="0" applyFont="1" applyBorder="1" applyAlignment="1">
      <alignment horizontal="left"/>
    </xf>
    <xf numFmtId="14" fontId="15" fillId="0" borderId="1" xfId="0" applyNumberFormat="1" applyFont="1" applyBorder="1" applyAlignment="1">
      <alignment horizontal="left" vertical="center"/>
    </xf>
    <xf numFmtId="0" fontId="15" fillId="0" borderId="1" xfId="0" applyFont="1" applyBorder="1" applyAlignment="1">
      <alignment horizontal="left" vertical="center"/>
    </xf>
    <xf numFmtId="0" fontId="17" fillId="0" borderId="0" xfId="0" applyFont="1" applyAlignment="1">
      <alignment horizontal="center" vertical="center" wrapText="1"/>
    </xf>
    <xf numFmtId="0" fontId="17" fillId="0" borderId="0" xfId="0" applyFont="1" applyAlignment="1">
      <alignment horizontal="left" vertical="center" wrapText="1"/>
    </xf>
    <xf numFmtId="0" fontId="2" fillId="0" borderId="0" xfId="0" applyFont="1" applyAlignment="1"/>
    <xf numFmtId="0" fontId="2" fillId="0" borderId="0" xfId="0" applyFont="1" applyAlignment="1">
      <alignment horizontal="center"/>
    </xf>
    <xf numFmtId="14" fontId="2" fillId="0" borderId="0" xfId="0" applyNumberFormat="1" applyFont="1" applyAlignment="1">
      <alignment horizontal="center"/>
    </xf>
    <xf numFmtId="21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pivotButton="1" applyFont="1" applyAlignment="1">
      <alignment vertical="center"/>
    </xf>
    <xf numFmtId="0" fontId="20" fillId="7" borderId="1" xfId="0" applyFont="1" applyFill="1" applyBorder="1" applyAlignment="1">
      <alignment horizontal="center" vertical="center" wrapText="1"/>
    </xf>
    <xf numFmtId="9" fontId="20" fillId="7" borderId="1" xfId="0" applyNumberFormat="1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 readingOrder="1"/>
    </xf>
    <xf numFmtId="0" fontId="12" fillId="6" borderId="11" xfId="0" applyFont="1" applyFill="1" applyBorder="1" applyAlignment="1">
      <alignment horizontal="center" vertical="center" wrapText="1" readingOrder="1"/>
    </xf>
    <xf numFmtId="0" fontId="16" fillId="4" borderId="11" xfId="0" applyFont="1" applyFill="1" applyBorder="1" applyAlignment="1">
      <alignment horizontal="center" vertical="center" wrapText="1" readingOrder="1"/>
    </xf>
    <xf numFmtId="0" fontId="3" fillId="0" borderId="1" xfId="0" applyFont="1" applyBorder="1" applyAlignment="1">
      <alignment horizontal="left"/>
    </xf>
    <xf numFmtId="0" fontId="21" fillId="7" borderId="1" xfId="0" applyFont="1" applyFill="1" applyBorder="1" applyAlignment="1">
      <alignment horizontal="center" vertical="center" wrapText="1"/>
    </xf>
    <xf numFmtId="9" fontId="21" fillId="7" borderId="1" xfId="0" applyNumberFormat="1" applyFont="1" applyFill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 readingOrder="1"/>
    </xf>
    <xf numFmtId="9" fontId="20" fillId="0" borderId="1" xfId="0" applyNumberFormat="1" applyFont="1" applyBorder="1" applyAlignment="1">
      <alignment horizontal="center" vertical="center" wrapText="1"/>
    </xf>
    <xf numFmtId="0" fontId="29" fillId="4" borderId="1" xfId="0" applyFont="1" applyFill="1" applyBorder="1" applyAlignment="1">
      <alignment horizontal="center" vertical="center" wrapText="1" readingOrder="1"/>
    </xf>
    <xf numFmtId="0" fontId="28" fillId="0" borderId="1" xfId="0" applyFont="1" applyBorder="1" applyAlignment="1">
      <alignment horizontal="center" vertical="center" wrapText="1" readingOrder="1"/>
    </xf>
    <xf numFmtId="9" fontId="28" fillId="0" borderId="1" xfId="0" applyNumberFormat="1" applyFont="1" applyBorder="1" applyAlignment="1">
      <alignment horizontal="center" vertical="center" wrapText="1"/>
    </xf>
    <xf numFmtId="0" fontId="28" fillId="0" borderId="1" xfId="0" applyFont="1" applyBorder="1" applyAlignment="1">
      <alignment horizontal="center" vertical="center" wrapText="1"/>
    </xf>
    <xf numFmtId="0" fontId="33" fillId="4" borderId="1" xfId="0" applyFont="1" applyFill="1" applyBorder="1" applyAlignment="1">
      <alignment horizontal="center" vertical="center" wrapText="1" readingOrder="1"/>
    </xf>
    <xf numFmtId="0" fontId="16" fillId="13" borderId="1" xfId="0" applyFont="1" applyFill="1" applyBorder="1" applyAlignment="1">
      <alignment horizontal="center" vertical="center" wrapText="1" readingOrder="1"/>
    </xf>
    <xf numFmtId="0" fontId="20" fillId="13" borderId="1" xfId="0" applyFont="1" applyFill="1" applyBorder="1" applyAlignment="1">
      <alignment horizontal="center" vertical="center" wrapText="1"/>
    </xf>
    <xf numFmtId="0" fontId="15" fillId="0" borderId="15" xfId="0" applyFont="1" applyBorder="1" applyAlignment="1">
      <alignment horizontal="left" vertical="center"/>
    </xf>
    <xf numFmtId="0" fontId="15" fillId="3" borderId="1" xfId="0" applyFont="1" applyFill="1" applyBorder="1" applyAlignment="1">
      <alignment horizontal="center" vertical="center" wrapText="1"/>
    </xf>
    <xf numFmtId="0" fontId="34" fillId="0" borderId="1" xfId="0" applyFont="1" applyBorder="1" applyAlignment="1">
      <alignment horizontal="center" vertical="center"/>
    </xf>
    <xf numFmtId="22" fontId="34" fillId="0" borderId="1" xfId="0" applyNumberFormat="1" applyFont="1" applyBorder="1" applyAlignment="1">
      <alignment horizontal="center" vertical="center"/>
    </xf>
    <xf numFmtId="14" fontId="17" fillId="2" borderId="1" xfId="0" applyNumberFormat="1" applyFont="1" applyFill="1" applyBorder="1" applyAlignment="1">
      <alignment vertical="center"/>
    </xf>
    <xf numFmtId="0" fontId="34" fillId="0" borderId="1" xfId="0" applyFont="1" applyBorder="1" applyAlignment="1">
      <alignment vertical="center"/>
    </xf>
    <xf numFmtId="14" fontId="18" fillId="0" borderId="0" xfId="0" applyNumberFormat="1" applyFont="1" applyAlignment="1">
      <alignment vertical="center"/>
    </xf>
    <xf numFmtId="0" fontId="15" fillId="2" borderId="1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3" fillId="0" borderId="12" xfId="0" applyFont="1" applyBorder="1" applyAlignment="1">
      <alignment horizontal="left"/>
    </xf>
    <xf numFmtId="0" fontId="3" fillId="0" borderId="12" xfId="0" applyFont="1" applyBorder="1" applyAlignment="1">
      <alignment horizontal="center" vertical="center"/>
    </xf>
    <xf numFmtId="0" fontId="1" fillId="0" borderId="0" xfId="0" applyFont="1" applyAlignment="1"/>
    <xf numFmtId="0" fontId="16" fillId="0" borderId="0" xfId="0" applyFont="1" applyAlignment="1">
      <alignment horizontal="left" vertical="center" wrapText="1" readingOrder="1"/>
    </xf>
    <xf numFmtId="0" fontId="1" fillId="0" borderId="0" xfId="0" applyFont="1" applyAlignment="1">
      <alignment horizontal="center" vertical="center"/>
    </xf>
    <xf numFmtId="0" fontId="21" fillId="0" borderId="1" xfId="0" applyFont="1" applyBorder="1" applyAlignment="1">
      <alignment horizontal="right" vertical="center" wrapText="1"/>
    </xf>
    <xf numFmtId="0" fontId="21" fillId="0" borderId="1" xfId="0" applyFont="1" applyBorder="1" applyAlignment="1">
      <alignment horizontal="center" vertical="center" wrapText="1"/>
    </xf>
    <xf numFmtId="9" fontId="21" fillId="0" borderId="1" xfId="0" applyNumberFormat="1" applyFont="1" applyBorder="1" applyAlignment="1">
      <alignment horizontal="center" vertical="center" wrapText="1"/>
    </xf>
    <xf numFmtId="0" fontId="36" fillId="0" borderId="0" xfId="0" applyFont="1" applyAlignment="1">
      <alignment vertical="center"/>
    </xf>
    <xf numFmtId="0" fontId="37" fillId="0" borderId="0" xfId="0" applyFont="1" applyAlignment="1">
      <alignment vertical="center"/>
    </xf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21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left" vertical="center"/>
    </xf>
    <xf numFmtId="2" fontId="16" fillId="7" borderId="0" xfId="0" applyNumberFormat="1" applyFont="1" applyFill="1" applyAlignment="1">
      <alignment horizontal="left" vertical="center" wrapText="1" readingOrder="1"/>
    </xf>
    <xf numFmtId="0" fontId="1" fillId="0" borderId="0" xfId="0" applyFont="1" applyAlignment="1">
      <alignment horizontal="left" vertical="center"/>
    </xf>
    <xf numFmtId="0" fontId="1" fillId="10" borderId="0" xfId="0" applyFont="1" applyFill="1" applyAlignment="1">
      <alignment horizontal="left" vertical="center"/>
    </xf>
    <xf numFmtId="2" fontId="1" fillId="10" borderId="0" xfId="0" applyNumberFormat="1" applyFont="1" applyFill="1" applyAlignment="1">
      <alignment horizontal="left" vertical="center"/>
    </xf>
    <xf numFmtId="0" fontId="1" fillId="11" borderId="0" xfId="0" applyFont="1" applyFill="1" applyAlignment="1">
      <alignment horizontal="left" vertical="center"/>
    </xf>
    <xf numFmtId="0" fontId="1" fillId="12" borderId="0" xfId="0" applyFont="1" applyFill="1" applyAlignment="1">
      <alignment horizontal="left" vertical="center"/>
    </xf>
    <xf numFmtId="0" fontId="16" fillId="0" borderId="18" xfId="0" applyFont="1" applyBorder="1" applyAlignment="1">
      <alignment horizontal="center" vertical="center" wrapText="1" readingOrder="1"/>
    </xf>
    <xf numFmtId="0" fontId="20" fillId="0" borderId="18" xfId="0" applyFont="1" applyBorder="1" applyAlignment="1">
      <alignment horizontal="center" vertical="center" wrapText="1"/>
    </xf>
    <xf numFmtId="9" fontId="20" fillId="0" borderId="18" xfId="0" applyNumberFormat="1" applyFont="1" applyBorder="1" applyAlignment="1">
      <alignment horizontal="center" vertical="center" wrapText="1"/>
    </xf>
    <xf numFmtId="0" fontId="11" fillId="0" borderId="1" xfId="0" applyFont="1" applyBorder="1" applyAlignment="1">
      <alignment vertical="center"/>
    </xf>
    <xf numFmtId="0" fontId="1" fillId="0" borderId="0" xfId="0" applyFont="1" applyAlignment="1">
      <alignment vertical="center"/>
    </xf>
    <xf numFmtId="2" fontId="1" fillId="0" borderId="0" xfId="0" applyNumberFormat="1" applyFont="1" applyAlignment="1">
      <alignment vertical="center"/>
    </xf>
    <xf numFmtId="0" fontId="15" fillId="0" borderId="0" xfId="0" applyFont="1" applyAlignment="1">
      <alignment vertical="center"/>
    </xf>
    <xf numFmtId="0" fontId="16" fillId="4" borderId="5" xfId="0" applyFont="1" applyFill="1" applyBorder="1" applyAlignment="1">
      <alignment horizontal="center" vertical="center" wrapText="1" readingOrder="1"/>
    </xf>
    <xf numFmtId="0" fontId="11" fillId="0" borderId="0" xfId="0" applyFont="1" applyAlignment="1">
      <alignment vertical="center"/>
    </xf>
    <xf numFmtId="0" fontId="16" fillId="6" borderId="16" xfId="0" applyFont="1" applyFill="1" applyBorder="1" applyAlignment="1">
      <alignment horizontal="center" vertical="center" wrapText="1" readingOrder="1"/>
    </xf>
    <xf numFmtId="0" fontId="16" fillId="6" borderId="1" xfId="0" applyFont="1" applyFill="1" applyBorder="1" applyAlignment="1">
      <alignment horizontal="center" vertical="center" wrapText="1" readingOrder="1"/>
    </xf>
    <xf numFmtId="0" fontId="3" fillId="0" borderId="0" xfId="0" applyFont="1" applyAlignment="1">
      <alignment vertical="center"/>
    </xf>
    <xf numFmtId="0" fontId="0" fillId="0" borderId="0" xfId="0" applyAlignment="1"/>
    <xf numFmtId="0" fontId="2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176" fontId="20" fillId="0" borderId="1" xfId="0" applyNumberFormat="1" applyFont="1" applyBorder="1" applyAlignment="1">
      <alignment horizontal="center" vertical="center" wrapText="1"/>
    </xf>
    <xf numFmtId="177" fontId="20" fillId="0" borderId="1" xfId="0" applyNumberFormat="1" applyFont="1" applyBorder="1" applyAlignment="1">
      <alignment horizontal="center" vertical="center" wrapText="1"/>
    </xf>
    <xf numFmtId="178" fontId="20" fillId="0" borderId="1" xfId="0" applyNumberFormat="1" applyFont="1" applyBorder="1" applyAlignment="1">
      <alignment horizontal="center" vertical="center" wrapText="1"/>
    </xf>
    <xf numFmtId="176" fontId="28" fillId="0" borderId="1" xfId="0" applyNumberFormat="1" applyFont="1" applyBorder="1" applyAlignment="1">
      <alignment horizontal="center" vertical="center" wrapText="1"/>
    </xf>
    <xf numFmtId="176" fontId="21" fillId="7" borderId="1" xfId="0" applyNumberFormat="1" applyFont="1" applyFill="1" applyBorder="1" applyAlignment="1">
      <alignment horizontal="center" vertical="center" wrapText="1"/>
    </xf>
    <xf numFmtId="178" fontId="21" fillId="0" borderId="2" xfId="0" applyNumberFormat="1" applyFont="1" applyBorder="1" applyAlignment="1">
      <alignment horizontal="center" vertical="center" wrapText="1"/>
    </xf>
    <xf numFmtId="178" fontId="21" fillId="0" borderId="7" xfId="0" applyNumberFormat="1" applyFont="1" applyBorder="1" applyAlignment="1">
      <alignment horizontal="center" vertical="center" wrapText="1"/>
    </xf>
    <xf numFmtId="178" fontId="21" fillId="0" borderId="8" xfId="0" applyNumberFormat="1" applyFont="1" applyBorder="1" applyAlignment="1">
      <alignment horizontal="center" vertical="center" wrapText="1"/>
    </xf>
    <xf numFmtId="178" fontId="20" fillId="0" borderId="0" xfId="0" applyNumberFormat="1" applyFont="1" applyAlignment="1">
      <alignment horizontal="left" vertical="center" wrapText="1"/>
    </xf>
    <xf numFmtId="179" fontId="0" fillId="0" borderId="0" xfId="0" applyNumberFormat="1" applyAlignment="1"/>
    <xf numFmtId="0" fontId="1" fillId="0" borderId="0" xfId="0" applyNumberFormat="1" applyFont="1" applyAlignment="1">
      <alignment vertical="center"/>
    </xf>
    <xf numFmtId="0" fontId="5" fillId="0" borderId="0" xfId="0" applyFont="1" applyAlignment="1">
      <alignment vertical="center"/>
    </xf>
    <xf numFmtId="0" fontId="1" fillId="0" borderId="1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1" fillId="0" borderId="0" xfId="0" applyFont="1" applyBorder="1" applyAlignment="1">
      <alignment vertical="center"/>
    </xf>
    <xf numFmtId="0" fontId="14" fillId="0" borderId="0" xfId="0" applyFont="1" applyBorder="1" applyAlignment="1">
      <alignment vertical="top" wrapText="1"/>
    </xf>
    <xf numFmtId="0" fontId="14" fillId="0" borderId="0" xfId="0" applyFont="1" applyBorder="1" applyAlignment="1">
      <alignment vertical="center"/>
    </xf>
    <xf numFmtId="0" fontId="22" fillId="4" borderId="1" xfId="0" applyFont="1" applyFill="1" applyBorder="1" applyAlignment="1">
      <alignment horizontal="center" vertical="center" wrapText="1" readingOrder="1"/>
    </xf>
    <xf numFmtId="0" fontId="21" fillId="0" borderId="0" xfId="0" applyFont="1" applyBorder="1" applyAlignment="1">
      <alignment vertical="center" wrapText="1"/>
    </xf>
    <xf numFmtId="0" fontId="21" fillId="0" borderId="0" xfId="0" applyFont="1" applyBorder="1" applyAlignment="1">
      <alignment horizontal="center" vertical="center" wrapText="1"/>
    </xf>
    <xf numFmtId="178" fontId="21" fillId="0" borderId="1" xfId="0" applyNumberFormat="1" applyFont="1" applyBorder="1" applyAlignment="1">
      <alignment horizontal="center" vertical="center" wrapText="1"/>
    </xf>
    <xf numFmtId="0" fontId="35" fillId="0" borderId="17" xfId="0" applyFont="1" applyBorder="1" applyAlignment="1">
      <alignment horizontal="center" vertical="center" wrapText="1"/>
    </xf>
    <xf numFmtId="0" fontId="15" fillId="0" borderId="0" xfId="0" applyFont="1" applyAlignment="1">
      <alignment vertical="center"/>
    </xf>
    <xf numFmtId="0" fontId="15" fillId="0" borderId="1" xfId="0" applyFont="1" applyBorder="1" applyAlignment="1">
      <alignment horizontal="left" vertical="top" wrapText="1"/>
    </xf>
    <xf numFmtId="0" fontId="32" fillId="4" borderId="1" xfId="0" applyFont="1" applyFill="1" applyBorder="1" applyAlignment="1">
      <alignment horizontal="center" vertical="center" wrapText="1" readingOrder="1"/>
    </xf>
    <xf numFmtId="0" fontId="33" fillId="6" borderId="1" xfId="0" applyFont="1" applyFill="1" applyBorder="1" applyAlignment="1">
      <alignment horizontal="center" vertical="center" wrapText="1" readingOrder="1"/>
    </xf>
    <xf numFmtId="0" fontId="16" fillId="4" borderId="5" xfId="0" applyFont="1" applyFill="1" applyBorder="1" applyAlignment="1">
      <alignment horizontal="center" vertical="center" wrapText="1" readingOrder="1"/>
    </xf>
    <xf numFmtId="0" fontId="11" fillId="0" borderId="0" xfId="0" applyFont="1" applyAlignment="1">
      <alignment vertical="center"/>
    </xf>
    <xf numFmtId="0" fontId="16" fillId="4" borderId="4" xfId="0" applyFont="1" applyFill="1" applyBorder="1" applyAlignment="1">
      <alignment horizontal="center" vertical="center" wrapText="1" readingOrder="1"/>
    </xf>
    <xf numFmtId="0" fontId="1" fillId="0" borderId="1" xfId="0" applyFont="1" applyBorder="1" applyAlignment="1">
      <alignment horizontal="left" vertical="top" wrapText="1"/>
    </xf>
    <xf numFmtId="0" fontId="12" fillId="6" borderId="13" xfId="0" applyFont="1" applyFill="1" applyBorder="1" applyAlignment="1">
      <alignment horizontal="center" vertical="center" wrapText="1" readingOrder="1"/>
    </xf>
    <xf numFmtId="0" fontId="16" fillId="6" borderId="14" xfId="0" applyFont="1" applyFill="1" applyBorder="1" applyAlignment="1">
      <alignment horizontal="center" vertical="center" wrapText="1" readingOrder="1"/>
    </xf>
    <xf numFmtId="0" fontId="16" fillId="6" borderId="16" xfId="0" applyFont="1" applyFill="1" applyBorder="1" applyAlignment="1">
      <alignment horizontal="center" vertical="center" wrapText="1" readingOrder="1"/>
    </xf>
    <xf numFmtId="0" fontId="16" fillId="6" borderId="1" xfId="0" applyFont="1" applyFill="1" applyBorder="1" applyAlignment="1">
      <alignment horizontal="center" vertical="center" wrapText="1" readingOrder="1"/>
    </xf>
    <xf numFmtId="0" fontId="3" fillId="0" borderId="0" xfId="0" applyFont="1" applyAlignment="1">
      <alignment vertical="center"/>
    </xf>
    <xf numFmtId="0" fontId="1" fillId="0" borderId="12" xfId="0" applyFont="1" applyBorder="1" applyAlignment="1">
      <alignment horizontal="left" vertical="top" wrapText="1"/>
    </xf>
    <xf numFmtId="0" fontId="12" fillId="6" borderId="1" xfId="0" applyFont="1" applyFill="1" applyBorder="1" applyAlignment="1">
      <alignment horizontal="center" vertical="center" wrapText="1" readingOrder="1"/>
    </xf>
    <xf numFmtId="0" fontId="0" fillId="0" borderId="0" xfId="0" applyAlignment="1"/>
    <xf numFmtId="0" fontId="2" fillId="0" borderId="0" xfId="0" applyFont="1" applyAlignment="1">
      <alignment vertical="center"/>
    </xf>
    <xf numFmtId="0" fontId="22" fillId="4" borderId="1" xfId="0" applyFont="1" applyFill="1" applyBorder="1" applyAlignment="1">
      <alignment horizontal="center" vertical="center" wrapText="1" readingOrder="1"/>
    </xf>
    <xf numFmtId="0" fontId="14" fillId="0" borderId="1" xfId="0" applyFont="1" applyBorder="1" applyAlignment="1">
      <alignment vertical="center"/>
    </xf>
  </cellXfs>
  <cellStyles count="9">
    <cellStyle name="常规" xfId="0" builtinId="0"/>
    <cellStyle name="常规 2" xfId="8"/>
    <cellStyle name="样式 1" xfId="4"/>
    <cellStyle name="样式 2" xfId="1"/>
    <cellStyle name="样式 3" xfId="5"/>
    <cellStyle name="样式 4" xfId="2"/>
    <cellStyle name="样式 5" xfId="3"/>
    <cellStyle name="样式 6" xfId="6"/>
    <cellStyle name="已访问的超链接" xfId="7" builtinId="9" hidden="1"/>
  </cellStyles>
  <dxfs count="59">
    <dxf>
      <font>
        <name val="微软雅黑"/>
      </font>
    </dxf>
    <dxf>
      <font>
        <name val="微软雅黑"/>
      </font>
    </dxf>
    <dxf>
      <font>
        <name val="微软雅黑"/>
      </font>
    </dxf>
    <dxf>
      <numFmt numFmtId="2" formatCode="0.00"/>
    </dxf>
    <dxf>
      <font>
        <name val="微软雅黑"/>
      </font>
    </dxf>
    <dxf>
      <font>
        <name val="微软雅黑"/>
      </font>
    </dxf>
    <dxf>
      <font>
        <name val="微软雅黑"/>
      </font>
    </dxf>
    <dxf>
      <numFmt numFmtId="2" formatCode="0.00"/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pivotCacheDefinition" Target="pivotCache/pivotCacheDefinition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pivotCacheDefinition" Target="pivotCache/pivotCacheDefinition2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pivotCacheDefinition" Target="pivotCache/pivotCacheDefinition6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pivotCacheDefinition" Target="pivotCache/pivotCacheDefinition5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4.xml"/><Relationship Id="rId27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defRPr>
            </a:pPr>
            <a:r>
              <a:rPr lang="zh-CN"/>
              <a:t>河北区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竞对数据!$A$9</c:f>
              <c:strCache>
                <c:ptCount val="1"/>
                <c:pt idx="0">
                  <c:v>曝光指数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  <a:prstDash val="solid"/>
              </a:ln>
            </c:spPr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strike="noStrike" kern="1200" baseline="0">
                    <a:solidFill>
                      <a:schemeClr val="accent2"/>
                    </a:solidFill>
                    <a:latin typeface="Microsoft YaHei" panose="020B0503020204020204" pitchFamily="34" charset="-122"/>
                    <a:ea typeface="Microsoft YaHei" panose="020B0503020204020204" pitchFamily="34" charset="-122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竞对数据!$B$8:$M$8</c:f>
              <c:numCache>
                <c:formatCode>General</c:formatCode>
                <c:ptCount val="12"/>
                <c:pt idx="0">
                  <c:v>8.1</c:v>
                </c:pt>
                <c:pt idx="1">
                  <c:v>8.6999999999999993</c:v>
                </c:pt>
                <c:pt idx="2">
                  <c:v>8.15</c:v>
                </c:pt>
                <c:pt idx="3" formatCode="0.00">
                  <c:v>8.1999999999999993</c:v>
                </c:pt>
                <c:pt idx="4" formatCode="0.00">
                  <c:v>8.27</c:v>
                </c:pt>
                <c:pt idx="5" formatCode="0.00">
                  <c:v>8.3000000000000007</c:v>
                </c:pt>
              </c:numCache>
            </c:numRef>
          </c:cat>
          <c:val>
            <c:numRef>
              <c:f>竞对数据!$B$9:$M$9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DD-4511-A5EE-2E7516C6C3D7}"/>
            </c:ext>
          </c:extLst>
        </c:ser>
        <c:ser>
          <c:idx val="1"/>
          <c:order val="1"/>
          <c:tx>
            <c:strRef>
              <c:f>竞对数据!$A$10</c:f>
              <c:strCache>
                <c:ptCount val="1"/>
                <c:pt idx="0">
                  <c:v>人气指数</c:v>
                </c:pt>
              </c:strCache>
            </c:strRef>
          </c:tx>
          <c:spPr>
            <a:ln w="25400" cap="rnd" cmpd="sng" algn="ctr">
              <a:solidFill>
                <a:schemeClr val="accent3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  <a:prstDash val="solid"/>
              </a:ln>
            </c:spPr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strike="noStrike" kern="1200" baseline="0">
                    <a:solidFill>
                      <a:schemeClr val="accent3"/>
                    </a:solidFill>
                    <a:latin typeface="Microsoft YaHei" panose="020B0503020204020204" pitchFamily="34" charset="-122"/>
                    <a:ea typeface="Microsoft YaHei" panose="020B0503020204020204" pitchFamily="34" charset="-122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竞对数据!$B$8:$M$8</c:f>
              <c:numCache>
                <c:formatCode>General</c:formatCode>
                <c:ptCount val="12"/>
                <c:pt idx="0">
                  <c:v>8.1</c:v>
                </c:pt>
                <c:pt idx="1">
                  <c:v>8.6999999999999993</c:v>
                </c:pt>
                <c:pt idx="2">
                  <c:v>8.15</c:v>
                </c:pt>
                <c:pt idx="3" formatCode="0.00">
                  <c:v>8.1999999999999993</c:v>
                </c:pt>
                <c:pt idx="4" formatCode="0.00">
                  <c:v>8.27</c:v>
                </c:pt>
                <c:pt idx="5" formatCode="0.00">
                  <c:v>8.3000000000000007</c:v>
                </c:pt>
              </c:numCache>
            </c:numRef>
          </c:cat>
          <c:val>
            <c:numRef>
              <c:f>竞对数据!$B$10:$M$10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DD-4511-A5EE-2E7516C6C3D7}"/>
            </c:ext>
          </c:extLst>
        </c:ser>
        <c:ser>
          <c:idx val="2"/>
          <c:order val="2"/>
          <c:tx>
            <c:strRef>
              <c:f>竞对数据!$A$11</c:f>
              <c:strCache>
                <c:ptCount val="1"/>
                <c:pt idx="0">
                  <c:v>人均页面浏览</c:v>
                </c:pt>
              </c:strCache>
            </c:strRef>
          </c:tx>
          <c:spPr>
            <a:ln w="25400" cap="rnd" cmpd="sng" algn="ctr">
              <a:solidFill>
                <a:schemeClr val="accent4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  <a:prstDash val="solid"/>
              </a:ln>
            </c:spPr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strike="noStrike" kern="1200" baseline="0">
                    <a:solidFill>
                      <a:schemeClr val="accent4"/>
                    </a:solidFill>
                    <a:latin typeface="Microsoft YaHei" panose="020B0503020204020204" pitchFamily="34" charset="-122"/>
                    <a:ea typeface="Microsoft YaHei" panose="020B0503020204020204" pitchFamily="34" charset="-122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竞对数据!$B$8:$M$8</c:f>
              <c:numCache>
                <c:formatCode>General</c:formatCode>
                <c:ptCount val="12"/>
                <c:pt idx="0">
                  <c:v>8.1</c:v>
                </c:pt>
                <c:pt idx="1">
                  <c:v>8.6999999999999993</c:v>
                </c:pt>
                <c:pt idx="2">
                  <c:v>8.15</c:v>
                </c:pt>
                <c:pt idx="3" formatCode="0.00">
                  <c:v>8.1999999999999993</c:v>
                </c:pt>
                <c:pt idx="4" formatCode="0.00">
                  <c:v>8.27</c:v>
                </c:pt>
                <c:pt idx="5" formatCode="0.00">
                  <c:v>8.3000000000000007</c:v>
                </c:pt>
              </c:numCache>
            </c:numRef>
          </c:cat>
          <c:val>
            <c:numRef>
              <c:f>竞对数据!$B$11:$M$11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DD-4511-A5EE-2E7516C6C3D7}"/>
            </c:ext>
          </c:extLst>
        </c:ser>
        <c:ser>
          <c:idx val="3"/>
          <c:order val="3"/>
          <c:tx>
            <c:strRef>
              <c:f>竞对数据!$A$12</c:f>
              <c:strCache>
                <c:ptCount val="1"/>
                <c:pt idx="0">
                  <c:v>交易指数</c:v>
                </c:pt>
              </c:strCache>
            </c:strRef>
          </c:tx>
          <c:spPr>
            <a:ln w="25400" cap="rnd" cmpd="sng" algn="ctr">
              <a:solidFill>
                <a:schemeClr val="accent5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  <a:prstDash val="solid"/>
              </a:ln>
            </c:spPr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strike="noStrike" kern="1200" baseline="0">
                    <a:solidFill>
                      <a:schemeClr val="accent5"/>
                    </a:solidFill>
                    <a:latin typeface="Microsoft YaHei" panose="020B0503020204020204" pitchFamily="34" charset="-122"/>
                    <a:ea typeface="Microsoft YaHei" panose="020B0503020204020204" pitchFamily="34" charset="-122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竞对数据!$B$8:$M$8</c:f>
              <c:numCache>
                <c:formatCode>General</c:formatCode>
                <c:ptCount val="12"/>
                <c:pt idx="0">
                  <c:v>8.1</c:v>
                </c:pt>
                <c:pt idx="1">
                  <c:v>8.6999999999999993</c:v>
                </c:pt>
                <c:pt idx="2">
                  <c:v>8.15</c:v>
                </c:pt>
                <c:pt idx="3" formatCode="0.00">
                  <c:v>8.1999999999999993</c:v>
                </c:pt>
                <c:pt idx="4" formatCode="0.00">
                  <c:v>8.27</c:v>
                </c:pt>
                <c:pt idx="5" formatCode="0.00">
                  <c:v>8.3000000000000007</c:v>
                </c:pt>
              </c:numCache>
            </c:numRef>
          </c:cat>
          <c:val>
            <c:numRef>
              <c:f>竞对数据!$B$12:$M$12</c:f>
              <c:numCache>
                <c:formatCode>General</c:formatCode>
                <c:ptCount val="12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BDD-4511-A5EE-2E7516C6C3D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41691472"/>
        <c:axId val="491618848"/>
      </c:lineChart>
      <c:catAx>
        <c:axId val="641691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000" b="1" i="0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defRPr>
            </a:pPr>
            <a:endParaRPr lang="zh-CN"/>
          </a:p>
        </c:txPr>
        <c:crossAx val="491618848"/>
        <c:crosses val="autoZero"/>
        <c:auto val="1"/>
        <c:lblAlgn val="ctr"/>
        <c:lblOffset val="100"/>
        <c:noMultiLvlLbl val="0"/>
      </c:catAx>
      <c:valAx>
        <c:axId val="49161884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4169147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000" b="1" i="0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Microsoft YaHei" panose="020B0503020204020204" pitchFamily="34" charset="-122"/>
              <a:ea typeface="Microsoft YaHei" panose="020B0503020204020204" pitchFamily="34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defRPr>
            </a:pPr>
            <a:r>
              <a:rPr lang="zh-CN"/>
              <a:t>天津市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竞对数据!$A$15</c:f>
              <c:strCache>
                <c:ptCount val="1"/>
                <c:pt idx="0">
                  <c:v>曝光指数</c:v>
                </c:pt>
              </c:strCache>
            </c:strRef>
          </c:tx>
          <c:spPr>
            <a:ln w="25400" cap="rnd" cmpd="sng" algn="ctr">
              <a:solidFill>
                <a:schemeClr val="accent2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  <a:prstDash val="solid"/>
              </a:ln>
            </c:spPr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chemeClr val="accent2"/>
                    </a:solidFill>
                    <a:latin typeface="Microsoft YaHei" panose="020B0503020204020204" pitchFamily="34" charset="-122"/>
                    <a:ea typeface="Microsoft YaHei" panose="020B0503020204020204" pitchFamily="34" charset="-122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竞对数据!$B$14:$M$14</c:f>
              <c:numCache>
                <c:formatCode>General</c:formatCode>
                <c:ptCount val="12"/>
                <c:pt idx="0">
                  <c:v>8.1</c:v>
                </c:pt>
                <c:pt idx="1">
                  <c:v>8.6999999999999993</c:v>
                </c:pt>
                <c:pt idx="2">
                  <c:v>8.15</c:v>
                </c:pt>
                <c:pt idx="3" formatCode="0.00">
                  <c:v>8.1999999999999993</c:v>
                </c:pt>
                <c:pt idx="4" formatCode="0.00">
                  <c:v>8.27</c:v>
                </c:pt>
                <c:pt idx="5" formatCode="0.00">
                  <c:v>8.3000000000000007</c:v>
                </c:pt>
              </c:numCache>
            </c:numRef>
          </c:cat>
          <c:val>
            <c:numRef>
              <c:f>竞对数据!$B$15:$M$15</c:f>
              <c:numCache>
                <c:formatCode>General</c:formatCode>
                <c:ptCount val="12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13</c:v>
                </c:pt>
                <c:pt idx="4">
                  <c:v>12</c:v>
                </c:pt>
                <c:pt idx="5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E9-4FA4-B947-F8BB14CF739F}"/>
            </c:ext>
          </c:extLst>
        </c:ser>
        <c:ser>
          <c:idx val="1"/>
          <c:order val="1"/>
          <c:tx>
            <c:strRef>
              <c:f>竞对数据!$A$16</c:f>
              <c:strCache>
                <c:ptCount val="1"/>
                <c:pt idx="0">
                  <c:v>人气指数</c:v>
                </c:pt>
              </c:strCache>
            </c:strRef>
          </c:tx>
          <c:spPr>
            <a:ln w="25400" cap="rnd" cmpd="sng" algn="ctr">
              <a:solidFill>
                <a:schemeClr val="accent3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  <a:prstDash val="solid"/>
              </a:ln>
            </c:spPr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chemeClr val="accent3"/>
                    </a:solidFill>
                    <a:latin typeface="Microsoft YaHei" panose="020B0503020204020204" pitchFamily="34" charset="-122"/>
                    <a:ea typeface="Microsoft YaHei" panose="020B0503020204020204" pitchFamily="34" charset="-122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竞对数据!$B$14:$M$14</c:f>
              <c:numCache>
                <c:formatCode>General</c:formatCode>
                <c:ptCount val="12"/>
                <c:pt idx="0">
                  <c:v>8.1</c:v>
                </c:pt>
                <c:pt idx="1">
                  <c:v>8.6999999999999993</c:v>
                </c:pt>
                <c:pt idx="2">
                  <c:v>8.15</c:v>
                </c:pt>
                <c:pt idx="3" formatCode="0.00">
                  <c:v>8.1999999999999993</c:v>
                </c:pt>
                <c:pt idx="4" formatCode="0.00">
                  <c:v>8.27</c:v>
                </c:pt>
                <c:pt idx="5" formatCode="0.00">
                  <c:v>8.3000000000000007</c:v>
                </c:pt>
              </c:numCache>
            </c:numRef>
          </c:cat>
          <c:val>
            <c:numRef>
              <c:f>竞对数据!$B$16:$M$16</c:f>
              <c:numCache>
                <c:formatCode>General</c:formatCode>
                <c:ptCount val="12"/>
                <c:pt idx="0">
                  <c:v>14</c:v>
                </c:pt>
                <c:pt idx="1">
                  <c:v>11</c:v>
                </c:pt>
                <c:pt idx="2">
                  <c:v>12</c:v>
                </c:pt>
                <c:pt idx="3">
                  <c:v>12</c:v>
                </c:pt>
                <c:pt idx="4">
                  <c:v>10</c:v>
                </c:pt>
                <c:pt idx="5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E9-4FA4-B947-F8BB14CF739F}"/>
            </c:ext>
          </c:extLst>
        </c:ser>
        <c:ser>
          <c:idx val="2"/>
          <c:order val="2"/>
          <c:tx>
            <c:strRef>
              <c:f>竞对数据!$A$17</c:f>
              <c:strCache>
                <c:ptCount val="1"/>
                <c:pt idx="0">
                  <c:v>人均页面浏览</c:v>
                </c:pt>
              </c:strCache>
            </c:strRef>
          </c:tx>
          <c:spPr>
            <a:ln w="25400" cap="rnd" cmpd="sng" algn="ctr">
              <a:solidFill>
                <a:schemeClr val="accent4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  <a:prstDash val="solid"/>
              </a:ln>
            </c:spPr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chemeClr val="accent4"/>
                    </a:solidFill>
                    <a:latin typeface="Microsoft YaHei" panose="020B0503020204020204" pitchFamily="34" charset="-122"/>
                    <a:ea typeface="Microsoft YaHei" panose="020B0503020204020204" pitchFamily="34" charset="-122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竞对数据!$B$14:$M$14</c:f>
              <c:numCache>
                <c:formatCode>General</c:formatCode>
                <c:ptCount val="12"/>
                <c:pt idx="0">
                  <c:v>8.1</c:v>
                </c:pt>
                <c:pt idx="1">
                  <c:v>8.6999999999999993</c:v>
                </c:pt>
                <c:pt idx="2">
                  <c:v>8.15</c:v>
                </c:pt>
                <c:pt idx="3" formatCode="0.00">
                  <c:v>8.1999999999999993</c:v>
                </c:pt>
                <c:pt idx="4" formatCode="0.00">
                  <c:v>8.27</c:v>
                </c:pt>
                <c:pt idx="5" formatCode="0.00">
                  <c:v>8.3000000000000007</c:v>
                </c:pt>
              </c:numCache>
            </c:numRef>
          </c:cat>
          <c:val>
            <c:numRef>
              <c:f>竞对数据!$B$17:$M$17</c:f>
              <c:numCache>
                <c:formatCode>General</c:formatCode>
                <c:ptCount val="12"/>
                <c:pt idx="0">
                  <c:v>16</c:v>
                </c:pt>
                <c:pt idx="1">
                  <c:v>28</c:v>
                </c:pt>
                <c:pt idx="2">
                  <c:v>17</c:v>
                </c:pt>
                <c:pt idx="3">
                  <c:v>15</c:v>
                </c:pt>
                <c:pt idx="4">
                  <c:v>11</c:v>
                </c:pt>
                <c:pt idx="5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E9-4FA4-B947-F8BB14CF739F}"/>
            </c:ext>
          </c:extLst>
        </c:ser>
        <c:ser>
          <c:idx val="3"/>
          <c:order val="3"/>
          <c:tx>
            <c:strRef>
              <c:f>竞对数据!$A$18</c:f>
              <c:strCache>
                <c:ptCount val="1"/>
                <c:pt idx="0">
                  <c:v>交易指数</c:v>
                </c:pt>
              </c:strCache>
            </c:strRef>
          </c:tx>
          <c:spPr>
            <a:ln w="25400" cap="rnd" cmpd="sng" algn="ctr">
              <a:solidFill>
                <a:schemeClr val="accent5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  <a:prstDash val="solid"/>
              </a:ln>
            </c:spPr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chemeClr val="accent5"/>
                    </a:solidFill>
                    <a:latin typeface="Microsoft YaHei" panose="020B0503020204020204" pitchFamily="34" charset="-122"/>
                    <a:ea typeface="Microsoft YaHei" panose="020B0503020204020204" pitchFamily="34" charset="-122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竞对数据!$B$14:$M$14</c:f>
              <c:numCache>
                <c:formatCode>General</c:formatCode>
                <c:ptCount val="12"/>
                <c:pt idx="0">
                  <c:v>8.1</c:v>
                </c:pt>
                <c:pt idx="1">
                  <c:v>8.6999999999999993</c:v>
                </c:pt>
                <c:pt idx="2">
                  <c:v>8.15</c:v>
                </c:pt>
                <c:pt idx="3" formatCode="0.00">
                  <c:v>8.1999999999999993</c:v>
                </c:pt>
                <c:pt idx="4" formatCode="0.00">
                  <c:v>8.27</c:v>
                </c:pt>
                <c:pt idx="5" formatCode="0.00">
                  <c:v>8.3000000000000007</c:v>
                </c:pt>
              </c:numCache>
            </c:numRef>
          </c:cat>
          <c:val>
            <c:numRef>
              <c:f>竞对数据!$B$18:$M$18</c:f>
              <c:numCache>
                <c:formatCode>General</c:formatCode>
                <c:ptCount val="12"/>
                <c:pt idx="0">
                  <c:v>16</c:v>
                </c:pt>
                <c:pt idx="1">
                  <c:v>150</c:v>
                </c:pt>
                <c:pt idx="2">
                  <c:v>8</c:v>
                </c:pt>
                <c:pt idx="3">
                  <c:v>8</c:v>
                </c:pt>
                <c:pt idx="4">
                  <c:v>6</c:v>
                </c:pt>
                <c:pt idx="5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AE9-4FA4-B947-F8BB14CF739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37640224"/>
        <c:axId val="569293040"/>
      </c:lineChart>
      <c:catAx>
        <c:axId val="637640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000" b="1" i="0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defRPr>
            </a:pPr>
            <a:endParaRPr lang="zh-CN"/>
          </a:p>
        </c:txPr>
        <c:crossAx val="569293040"/>
        <c:crosses val="autoZero"/>
        <c:auto val="1"/>
        <c:lblAlgn val="ctr"/>
        <c:lblOffset val="100"/>
        <c:noMultiLvlLbl val="0"/>
      </c:catAx>
      <c:valAx>
        <c:axId val="56929304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37640224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1" i="0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Microsoft YaHei" panose="020B0503020204020204" pitchFamily="34" charset="-122"/>
              <a:ea typeface="Microsoft YaHei" panose="020B0503020204020204" pitchFamily="34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431800</xdr:colOff>
      <xdr:row>1</xdr:row>
      <xdr:rowOff>215900</xdr:rowOff>
    </xdr:from>
    <xdr:to>
      <xdr:col>13</xdr:col>
      <xdr:colOff>635000</xdr:colOff>
      <xdr:row>13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419100</xdr:colOff>
      <xdr:row>13</xdr:row>
      <xdr:rowOff>139700</xdr:rowOff>
    </xdr:from>
    <xdr:to>
      <xdr:col>13</xdr:col>
      <xdr:colOff>622300</xdr:colOff>
      <xdr:row>28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ohnny leaf" refreshedDate="43355.643916782406" createdVersion="6" refreshedVersion="6" minRefreshableVersion="3" recordCount="361">
  <cacheSource type="worksheet">
    <worksheetSource ref="A1:G1048576" sheet="咨询明细"/>
  </cacheSource>
  <cacheFields count="8">
    <cacheField name="年" numFmtId="0">
      <sharedItems containsNonDate="0" containsString="0" containsBlank="1" containsNumber="1" containsInteger="1" minValue="2017" maxValue="2018" count="3">
        <m/>
        <n v="2018" u="1"/>
        <n v="2017" u="1"/>
      </sharedItems>
    </cacheField>
    <cacheField name="月" numFmtId="0">
      <sharedItems containsNonDate="0" containsString="0" containsBlank="1" containsNumber="1" containsInteger="1" minValue="1" maxValue="12" count="11">
        <m/>
        <n v="11" u="1"/>
        <n v="12" u="1"/>
        <n v="6" u="1"/>
        <n v="3" u="1"/>
        <n v="7" u="1"/>
        <n v="8" u="1"/>
        <n v="4" u="1"/>
        <n v="2" u="1"/>
        <n v="1" u="1"/>
        <n v="5" u="1"/>
      </sharedItems>
    </cacheField>
    <cacheField name="姓名" numFmtId="0">
      <sharedItems containsNonDate="0" containsString="0" containsBlank="1"/>
    </cacheField>
    <cacheField name="首次沟通时间" numFmtId="0">
      <sharedItems containsNonDate="0" containsString="0" containsBlank="1"/>
    </cacheField>
    <cacheField name="最后沟通时间" numFmtId="0">
      <sharedItems containsNonDate="0" containsString="0" containsBlank="1"/>
    </cacheField>
    <cacheField name="顾客标签" numFmtId="0">
      <sharedItems containsNonDate="0" containsBlank="1" count="24">
        <m/>
        <s v="祛痣" u="1"/>
        <s v="肉毒素" u="1"/>
        <s v="半永久" u="1"/>
        <s v="唇部" u="1"/>
        <s v="皮肤修复" u="1"/>
        <s v="祛痘" u="1"/>
        <s v="脱毛" u="1"/>
        <s v="毛发种植" u="1"/>
        <s v="口腔" u="1"/>
        <s v="嫩肤" u="1"/>
        <s v="眼部整形" u="1"/>
        <s v="皮肤清洁" u="1"/>
        <s v="水光针" u="1"/>
        <s v="埋线" u="1"/>
        <s v="美体塑形" u="1"/>
        <s v="皮肤美白" u="1"/>
        <s v="私密整形" u="1"/>
        <s v="祛斑肉毒素" u="1"/>
        <s v="面部轮廓" u="1"/>
        <s v="祛斑" u="1"/>
        <s v="鼻部整形" u="1"/>
        <s v="玻尿酸" u="1"/>
        <s v="其他" u="1"/>
      </sharedItems>
    </cacheField>
    <cacheField name="所属门店" numFmtId="0">
      <sharedItems containsNonDate="0" containsString="0" containsBlank="1"/>
    </cacheField>
    <cacheField name="所属城市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johnny leaf" refreshedDate="43355.643952777777" createdVersion="6" refreshedVersion="6" minRefreshableVersion="3" recordCount="233">
  <cacheSource type="worksheet">
    <worksheetSource ref="A1:I1048576" sheet="预约数据"/>
  </cacheSource>
  <cacheFields count="10">
    <cacheField name="年" numFmtId="0">
      <sharedItems containsNonDate="0" containsString="0" containsBlank="1" containsNumber="1" containsInteger="1" minValue="2017" maxValue="2018" count="3">
        <m/>
        <n v="2018" u="1"/>
        <n v="2017" u="1"/>
      </sharedItems>
    </cacheField>
    <cacheField name="月" numFmtId="0">
      <sharedItems containsNonDate="0" containsString="0" containsBlank="1" containsNumber="1" containsInteger="1" minValue="1" maxValue="12" count="11">
        <m/>
        <n v="11" u="1"/>
        <n v="12" u="1"/>
        <n v="6" u="1"/>
        <n v="3" u="1"/>
        <n v="7" u="1"/>
        <n v="8" u="1"/>
        <n v="4" u="1"/>
        <n v="2" u="1"/>
        <n v="1" u="1"/>
        <n v="5" u="1"/>
      </sharedItems>
    </cacheField>
    <cacheField name="日" numFmtId="0">
      <sharedItems containsNonDate="0" containsDate="1" containsString="0" containsBlank="1" minDate="2017-11-01T00:00:00" maxDate="2018-09-01T00:00:00" count="242">
        <m/>
        <d v="2018-04-20T00:00:00" u="1"/>
        <d v="2018-01-14T00:00:00" u="1"/>
        <d v="2018-08-03T00:00:00" u="1"/>
        <d v="2018-04-16T00:00:00" u="1"/>
        <d v="2018-07-18T00:00:00" u="1"/>
        <d v="2018-01-10T00:00:00" u="1"/>
        <d v="2017-11-01T00:00:00" u="1"/>
        <d v="2018-04-12T00:00:00" u="1"/>
        <d v="2018-07-14T00:00:00" u="1"/>
        <d v="2018-03-27T00:00:00" u="1"/>
        <d v="2018-01-06T00:00:00" u="1"/>
        <d v="2018-06-29T00:00:00" u="1"/>
        <d v="2018-07-10T00:00:00" u="1"/>
        <d v="2018-03-23T00:00:00" u="1"/>
        <d v="2018-01-02T00:00:00" u="1"/>
        <d v="2018-06-25T00:00:00" u="1"/>
        <d v="2018-04-04T00:00:00" u="1"/>
        <d v="2017-12-29T00:00:00" u="1"/>
        <d v="2018-07-06T00:00:00" u="1"/>
        <d v="2018-03-19T00:00:00" u="1"/>
        <d v="2018-06-21T00:00:00" u="1"/>
        <d v="2017-12-25T00:00:00" u="1"/>
        <d v="2018-06-17T00:00:00" u="1"/>
        <d v="2017-12-21T00:00:00" u="1"/>
        <d v="2018-03-11T00:00:00" u="1"/>
        <d v="2018-06-13T00:00:00" u="1"/>
        <d v="2018-02-26T00:00:00" u="1"/>
        <d v="2017-12-17T00:00:00" u="1"/>
        <d v="2018-03-07T00:00:00" u="1"/>
        <d v="2018-06-09T00:00:00" u="1"/>
        <d v="2018-02-22T00:00:00" u="1"/>
        <d v="2017-12-13T00:00:00" u="1"/>
        <d v="2018-05-24T00:00:00" u="1"/>
        <d v="2018-03-03T00:00:00" u="1"/>
        <d v="2018-08-26T00:00:00" u="1"/>
        <d v="2018-02-18T00:00:00" u="1"/>
        <d v="2017-12-09T00:00:00" u="1"/>
        <d v="2018-05-20T00:00:00" u="1"/>
        <d v="2018-08-22T00:00:00" u="1"/>
        <d v="2017-11-24T00:00:00" u="1"/>
        <d v="2018-06-01T00:00:00" u="1"/>
        <d v="2018-02-14T00:00:00" u="1"/>
        <d v="2017-12-05T00:00:00" u="1"/>
        <d v="2018-01-29T00:00:00" u="1"/>
        <d v="2018-08-18T00:00:00" u="1"/>
        <d v="2017-11-20T00:00:00" u="1"/>
        <d v="2018-02-10T00:00:00" u="1"/>
        <d v="2017-12-01T00:00:00" u="1"/>
        <d v="2018-05-12T00:00:00" u="1"/>
        <d v="2018-01-25T00:00:00" u="1"/>
        <d v="2018-08-14T00:00:00" u="1"/>
        <d v="2017-11-16T00:00:00" u="1"/>
        <d v="2018-04-27T00:00:00" u="1"/>
        <d v="2018-02-06T00:00:00" u="1"/>
        <d v="2018-07-29T00:00:00" u="1"/>
        <d v="2018-05-08T00:00:00" u="1"/>
        <d v="2018-01-21T00:00:00" u="1"/>
        <d v="2018-04-23T00:00:00" u="1"/>
        <d v="2018-02-02T00:00:00" u="1"/>
        <d v="2018-07-25T00:00:00" u="1"/>
        <d v="2018-01-17T00:00:00" u="1"/>
        <d v="2017-11-08T00:00:00" u="1"/>
        <d v="2018-04-19T00:00:00" u="1"/>
        <d v="2018-07-21T00:00:00" u="1"/>
        <d v="2018-01-13T00:00:00" u="1"/>
        <d v="2018-08-02T00:00:00" u="1"/>
        <d v="2017-11-04T00:00:00" u="1"/>
        <d v="2018-03-30T00:00:00" u="1"/>
        <d v="2018-01-09T00:00:00" u="1"/>
        <d v="2018-04-11T00:00:00" u="1"/>
        <d v="2018-07-13T00:00:00" u="1"/>
        <d v="2018-03-26T00:00:00" u="1"/>
        <d v="2018-01-05T00:00:00" u="1"/>
        <d v="2018-06-28T00:00:00" u="1"/>
        <d v="2018-04-07T00:00:00" u="1"/>
        <d v="2018-07-09T00:00:00" u="1"/>
        <d v="2018-03-22T00:00:00" u="1"/>
        <d v="2018-01-01T00:00:00" u="1"/>
        <d v="2018-06-24T00:00:00" u="1"/>
        <d v="2018-04-03T00:00:00" u="1"/>
        <d v="2018-07-05T00:00:00" u="1"/>
        <d v="2018-03-18T00:00:00" u="1"/>
        <d v="2018-06-20T00:00:00" u="1"/>
        <d v="2018-07-01T00:00:00" u="1"/>
        <d v="2018-03-14T00:00:00" u="1"/>
        <d v="2018-06-16T00:00:00" u="1"/>
        <d v="2017-12-20T00:00:00" u="1"/>
        <d v="2018-03-10T00:00:00" u="1"/>
        <d v="2018-06-12T00:00:00" u="1"/>
        <d v="2017-12-16T00:00:00" u="1"/>
        <d v="2018-05-27T00:00:00" u="1"/>
        <d v="2018-03-06T00:00:00" u="1"/>
        <d v="2018-08-29T00:00:00" u="1"/>
        <d v="2018-06-08T00:00:00" u="1"/>
        <d v="2018-02-21T00:00:00" u="1"/>
        <d v="2017-12-12T00:00:00" u="1"/>
        <d v="2018-03-02T00:00:00" u="1"/>
        <d v="2018-06-04T00:00:00" u="1"/>
        <d v="2018-02-17T00:00:00" u="1"/>
        <d v="2017-12-08T00:00:00" u="1"/>
        <d v="2018-08-21T00:00:00" u="1"/>
        <d v="2017-11-23T00:00:00" u="1"/>
        <d v="2018-02-13T00:00:00" u="1"/>
        <d v="2017-12-04T00:00:00" u="1"/>
        <d v="2018-05-15T00:00:00" u="1"/>
        <d v="2018-01-28T00:00:00" u="1"/>
        <d v="2018-08-17T00:00:00" u="1"/>
        <d v="2018-02-09T00:00:00" u="1"/>
        <d v="2018-05-11T00:00:00" u="1"/>
        <d v="2018-01-24T00:00:00" u="1"/>
        <d v="2018-08-13T00:00:00" u="1"/>
        <d v="2018-04-26T00:00:00" u="1"/>
        <d v="2018-02-05T00:00:00" u="1"/>
        <d v="2018-05-07T00:00:00" u="1"/>
        <d v="2018-01-20T00:00:00" u="1"/>
        <d v="2018-08-09T00:00:00" u="1"/>
        <d v="2018-04-22T00:00:00" u="1"/>
        <d v="2018-02-01T00:00:00" u="1"/>
        <d v="2018-07-24T00:00:00" u="1"/>
        <d v="2018-05-03T00:00:00" u="1"/>
        <d v="2018-01-16T00:00:00" u="1"/>
        <d v="2018-08-05T00:00:00" u="1"/>
        <d v="2017-11-07T00:00:00" u="1"/>
        <d v="2018-04-18T00:00:00" u="1"/>
        <d v="2018-07-20T00:00:00" u="1"/>
        <d v="2018-01-12T00:00:00" u="1"/>
        <d v="2018-08-01T00:00:00" u="1"/>
        <d v="2017-11-03T00:00:00" u="1"/>
        <d v="2018-04-14T00:00:00" u="1"/>
        <d v="2018-07-16T00:00:00" u="1"/>
        <d v="2018-03-29T00:00:00" u="1"/>
        <d v="2018-01-08T00:00:00" u="1"/>
        <d v="2018-07-12T00:00:00" u="1"/>
        <d v="2018-03-25T00:00:00" u="1"/>
        <d v="2018-01-04T00:00:00" u="1"/>
        <d v="2018-06-27T00:00:00" u="1"/>
        <d v="2018-04-06T00:00:00" u="1"/>
        <d v="2017-12-31T00:00:00" u="1"/>
        <d v="2018-07-08T00:00:00" u="1"/>
        <d v="2018-03-21T00:00:00" u="1"/>
        <d v="2018-04-02T00:00:00" u="1"/>
        <d v="2017-12-27T00:00:00" u="1"/>
        <d v="2018-07-04T00:00:00" u="1"/>
        <d v="2018-03-17T00:00:00" u="1"/>
        <d v="2018-06-19T00:00:00" u="1"/>
        <d v="2017-12-23T00:00:00" u="1"/>
        <d v="2018-03-13T00:00:00" u="1"/>
        <d v="2018-06-15T00:00:00" u="1"/>
        <d v="2018-02-28T00:00:00" u="1"/>
        <d v="2018-03-09T00:00:00" u="1"/>
        <d v="2018-06-11T00:00:00" u="1"/>
        <d v="2017-12-15T00:00:00" u="1"/>
        <d v="2018-05-26T00:00:00" u="1"/>
        <d v="2018-03-05T00:00:00" u="1"/>
        <d v="2018-08-28T00:00:00" u="1"/>
        <d v="2017-11-30T00:00:00" u="1"/>
        <d v="2018-06-07T00:00:00" u="1"/>
        <d v="2018-02-20T00:00:00" u="1"/>
        <d v="2017-12-11T00:00:00" u="1"/>
        <d v="2018-03-01T00:00:00" u="1"/>
        <d v="2018-08-24T00:00:00" u="1"/>
        <d v="2017-11-26T00:00:00" u="1"/>
        <d v="2018-06-03T00:00:00" u="1"/>
        <d v="2017-12-07T00:00:00" u="1"/>
        <d v="2018-01-31T00:00:00" u="1"/>
        <d v="2018-02-12T00:00:00" u="1"/>
        <d v="2017-12-03T00:00:00" u="1"/>
        <d v="2018-01-27T00:00:00" u="1"/>
        <d v="2018-04-29T00:00:00" u="1"/>
        <d v="2018-02-08T00:00:00" u="1"/>
        <d v="2018-07-31T00:00:00" u="1"/>
        <d v="2018-01-23T00:00:00" u="1"/>
        <d v="2018-08-12T00:00:00" u="1"/>
        <d v="2018-02-04T00:00:00" u="1"/>
        <d v="2018-07-27T00:00:00" u="1"/>
        <d v="2018-05-06T00:00:00" u="1"/>
        <d v="2018-01-19T00:00:00" u="1"/>
        <d v="2018-08-08T00:00:00" u="1"/>
        <d v="2018-04-21T00:00:00" u="1"/>
        <d v="2018-07-23T00:00:00" u="1"/>
        <d v="2018-05-02T00:00:00" u="1"/>
        <d v="2018-01-15T00:00:00" u="1"/>
        <d v="2018-08-04T00:00:00" u="1"/>
        <d v="2017-11-06T00:00:00" u="1"/>
        <d v="2018-04-17T00:00:00" u="1"/>
        <d v="2018-01-11T00:00:00" u="1"/>
        <d v="2017-11-02T00:00:00" u="1"/>
        <d v="2018-04-13T00:00:00" u="1"/>
        <d v="2018-03-28T00:00:00" u="1"/>
        <d v="2018-01-07T00:00:00" u="1"/>
        <d v="2018-06-30T00:00:00" u="1"/>
        <d v="2018-04-09T00:00:00" u="1"/>
        <d v="2018-07-11T00:00:00" u="1"/>
        <d v="2018-03-24T00:00:00" u="1"/>
        <d v="2018-01-03T00:00:00" u="1"/>
        <d v="2018-06-26T00:00:00" u="1"/>
        <d v="2018-04-05T00:00:00" u="1"/>
        <d v="2017-12-30T00:00:00" u="1"/>
        <d v="2018-06-22T00:00:00" u="1"/>
        <d v="2018-04-01T00:00:00" u="1"/>
        <d v="2017-12-26T00:00:00" u="1"/>
        <d v="2018-07-03T00:00:00" u="1"/>
        <d v="2017-12-22T00:00:00" u="1"/>
        <d v="2018-03-12T00:00:00" u="1"/>
        <d v="2018-06-14T00:00:00" u="1"/>
        <d v="2018-02-27T00:00:00" u="1"/>
        <d v="2018-05-29T00:00:00" u="1"/>
        <d v="2018-03-08T00:00:00" u="1"/>
        <d v="2018-08-31T00:00:00" u="1"/>
        <d v="2018-06-10T00:00:00" u="1"/>
        <d v="2018-02-23T00:00:00" u="1"/>
        <d v="2017-12-14T00:00:00" u="1"/>
        <d v="2018-05-25T00:00:00" u="1"/>
        <d v="2018-03-04T00:00:00" u="1"/>
        <d v="2018-08-27T00:00:00" u="1"/>
        <d v="2017-11-29T00:00:00" u="1"/>
        <d v="2018-06-06T00:00:00" u="1"/>
        <d v="2018-02-19T00:00:00" u="1"/>
        <d v="2017-12-10T00:00:00" u="1"/>
        <d v="2018-05-21T00:00:00" u="1"/>
        <d v="2018-08-23T00:00:00" u="1"/>
        <d v="2018-06-02T00:00:00" u="1"/>
        <d v="2018-02-15T00:00:00" u="1"/>
        <d v="2017-12-06T00:00:00" u="1"/>
        <d v="2018-05-17T00:00:00" u="1"/>
        <d v="2018-01-30T00:00:00" u="1"/>
        <d v="2018-08-19T00:00:00" u="1"/>
        <d v="2017-11-21T00:00:00" u="1"/>
        <d v="2018-02-11T00:00:00" u="1"/>
        <d v="2017-12-02T00:00:00" u="1"/>
        <d v="2018-05-13T00:00:00" u="1"/>
        <d v="2018-01-26T00:00:00" u="1"/>
        <d v="2018-02-07T00:00:00" u="1"/>
        <d v="2018-07-30T00:00:00" u="1"/>
        <d v="2018-05-09T00:00:00" u="1"/>
        <d v="2018-01-22T00:00:00" u="1"/>
        <d v="2018-08-11T00:00:00" u="1"/>
        <d v="2018-04-24T00:00:00" u="1"/>
        <d v="2018-02-03T00:00:00" u="1"/>
        <d v="2018-07-26T00:00:00" u="1"/>
        <d v="2018-01-18T00:00:00" u="1"/>
      </sharedItems>
    </cacheField>
    <cacheField name="时间" numFmtId="0">
      <sharedItems containsNonDate="0" containsString="0" containsBlank="1"/>
    </cacheField>
    <cacheField name="订单来源" numFmtId="0">
      <sharedItems containsNonDate="0" containsBlank="1" count="7">
        <m/>
        <s v="400已接" u="1"/>
        <s v="技师预约" u="1"/>
        <s v="门店预约" u="1"/>
        <s v="咨询" u="1"/>
        <s v="项目预约" u="1"/>
        <s v="400未接" u="1"/>
      </sharedItems>
    </cacheField>
    <cacheField name="客户姓名" numFmtId="0">
      <sharedItems containsNonDate="0" containsString="0" containsBlank="1"/>
    </cacheField>
    <cacheField name="联系方式" numFmtId="0">
      <sharedItems containsNonDate="0" containsString="0" containsBlank="1"/>
    </cacheField>
    <cacheField name="顾客留言" numFmtId="0">
      <sharedItems containsNonDate="0" containsString="0" containsBlank="1"/>
    </cacheField>
    <cacheField name="订单状态" numFmtId="0">
      <sharedItems containsNonDate="0" containsString="0" containsBlank="1"/>
    </cacheField>
    <cacheField name="备注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johnny leaf" refreshedDate="43355.64405949074" createdVersion="6" refreshedVersion="6" minRefreshableVersion="3" recordCount="36">
  <cacheSource type="worksheet">
    <worksheetSource ref="A1:L1048576" sheet="回复口碑"/>
  </cacheSource>
  <cacheFields count="12">
    <cacheField name="年" numFmtId="0">
      <sharedItems containsNonDate="0" containsString="0" containsBlank="1" containsNumber="1" containsInteger="1" minValue="2018" maxValue="2018" count="2">
        <m/>
        <n v="2018" u="1"/>
      </sharedItems>
    </cacheField>
    <cacheField name="月" numFmtId="0">
      <sharedItems containsNonDate="0" containsString="0" containsBlank="1" containsNumber="1" containsInteger="1" minValue="4" maxValue="8" count="6">
        <m/>
        <n v="5" u="1"/>
        <n v="6" u="1"/>
        <n v="7" u="1"/>
        <n v="8" u="1"/>
        <n v="4" u="1"/>
      </sharedItems>
    </cacheField>
    <cacheField name="评价时间" numFmtId="0">
      <sharedItems containsNonDate="0" containsDate="1" containsString="0" containsBlank="1" minDate="2018-04-22T00:00:00" maxDate="2018-08-16T00:00:00" count="31">
        <m/>
        <d v="2018-07-03T00:00:00" u="1"/>
        <d v="2018-06-29T00:00:00" u="1"/>
        <d v="2018-06-22T00:00:00" u="1"/>
        <d v="2018-07-01T00:00:00" u="1"/>
        <d v="2018-04-22T00:00:00" u="1"/>
        <d v="2018-06-13T00:00:00" u="1"/>
        <d v="2018-05-01T00:00:00" u="1"/>
        <d v="2018-06-06T00:00:00" u="1"/>
        <d v="2018-07-04T00:00:00" u="1"/>
        <d v="2018-05-25T00:00:00" u="1"/>
        <d v="2018-06-23T00:00:00" u="1"/>
        <d v="2018-07-02T00:00:00" u="1"/>
        <d v="2018-04-25T00:00:00" u="1"/>
        <d v="2018-06-16T00:00:00" u="1"/>
        <d v="2018-07-21T00:00:00" u="1"/>
        <d v="2018-05-04T00:00:00" u="1"/>
        <d v="2018-06-09T00:00:00" u="1"/>
        <d v="2018-05-23T00:00:00" u="1"/>
        <d v="2018-04-23T00:00:00" u="1"/>
        <d v="2018-05-28T00:00:00" u="1"/>
        <d v="2018-06-07T00:00:00" u="1"/>
        <d v="2018-06-26T00:00:00" u="1"/>
        <d v="2018-07-05T00:00:00" u="1"/>
        <d v="2018-06-19T00:00:00" u="1"/>
        <d v="2018-06-12T00:00:00" u="1"/>
        <d v="2018-05-26T00:00:00" u="1"/>
        <d v="2018-07-17T00:00:00" u="1"/>
        <d v="2018-06-05T00:00:00" u="1"/>
        <d v="2018-06-24T00:00:00" u="1"/>
        <d v="2018-08-15T00:00:00" u="1"/>
      </sharedItems>
    </cacheField>
    <cacheField name="TIME" numFmtId="0">
      <sharedItems containsNonDate="0" containsString="0" containsBlank="1"/>
    </cacheField>
    <cacheField name="城市" numFmtId="0">
      <sharedItems containsNonDate="0" containsString="0" containsBlank="1"/>
    </cacheField>
    <cacheField name="评价门店" numFmtId="0">
      <sharedItems containsNonDate="0" containsString="0" containsBlank="1"/>
    </cacheField>
    <cacheField name="用户昵称" numFmtId="0">
      <sharedItems containsNonDate="0" containsString="0" containsBlank="1"/>
    </cacheField>
    <cacheField name="星级" numFmtId="0">
      <sharedItems containsNonDate="0" containsString="0" containsBlank="1"/>
    </cacheField>
    <cacheField name="评分" numFmtId="0">
      <sharedItems containsNonDate="0" containsString="0" containsBlank="1"/>
    </cacheField>
    <cacheField name="效果" numFmtId="0">
      <sharedItems containsNonDate="0" containsString="0" containsBlank="1"/>
    </cacheField>
    <cacheField name="环境" numFmtId="0">
      <sharedItems containsNonDate="0" containsString="0" containsBlank="1"/>
    </cacheField>
    <cacheField name="服务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johnny leaf" refreshedDate="43355.64398090278" createdVersion="6" refreshedVersion="6" minRefreshableVersion="3" recordCount="38">
  <cacheSource type="worksheet">
    <worksheetSource ref="A1:O1048576" sheet="口碑数据"/>
  </cacheSource>
  <cacheFields count="15">
    <cacheField name="年" numFmtId="0">
      <sharedItems containsNonDate="0" containsString="0" containsBlank="1" containsNumber="1" containsInteger="1" minValue="2017" maxValue="2018" count="3">
        <m/>
        <n v="2018" u="1"/>
        <n v="2017" u="1"/>
      </sharedItems>
    </cacheField>
    <cacheField name="月" numFmtId="0">
      <sharedItems containsNonDate="0" containsString="0" containsBlank="1" containsNumber="1" containsInteger="1" minValue="1" maxValue="12" count="11">
        <m/>
        <n v="11" u="1"/>
        <n v="12" u="1"/>
        <n v="6" u="1"/>
        <n v="3" u="1"/>
        <n v="7" u="1"/>
        <n v="8" u="1"/>
        <n v="4" u="1"/>
        <n v="2" u="1"/>
        <n v="1" u="1"/>
        <n v="5" u="1"/>
      </sharedItems>
    </cacheField>
    <cacheField name="评价时间" numFmtId="0">
      <sharedItems containsNonDate="0" containsDate="1" containsString="0" containsBlank="1" minDate="2017-11-14T00:00:00" maxDate="2018-08-16T00:00:00" count="68">
        <m/>
        <d v="2018-05-01T00:00:00" u="1"/>
        <d v="2018-01-14T00:00:00" u="1"/>
        <d v="2018-03-31T00:00:00" u="1"/>
        <d v="2018-06-29T00:00:00" u="1"/>
        <d v="2018-07-02T00:00:00" u="1"/>
        <d v="2017-12-21T00:00:00" u="1"/>
        <d v="2018-06-13T00:00:00" u="1"/>
        <d v="2018-05-28T00:00:00" u="1"/>
        <d v="2018-06-09T00:00:00" u="1"/>
        <d v="2017-11-28T00:00:00" u="1"/>
        <d v="2018-06-05T00:00:00" u="1"/>
        <d v="2017-12-09T00:00:00" u="1"/>
        <d v="2017-12-05T00:00:00" u="1"/>
        <d v="2018-01-29T00:00:00" u="1"/>
        <d v="2017-12-01T00:00:00" u="1"/>
        <d v="2018-05-12T00:00:00" u="1"/>
        <d v="2017-11-16T00:00:00" u="1"/>
        <d v="2018-04-23T00:00:00" u="1"/>
        <d v="2018-05-04T00:00:00" u="1"/>
        <d v="2018-01-17T00:00:00" u="1"/>
        <d v="2018-07-21T00:00:00" u="1"/>
        <d v="2018-01-13T00:00:00" u="1"/>
        <d v="2018-07-17T00:00:00" u="1"/>
        <d v="2018-01-01T00:00:00" u="1"/>
        <d v="2018-06-24T00:00:00" u="1"/>
        <d v="2018-07-05T00:00:00" u="1"/>
        <d v="2017-12-24T00:00:00" u="1"/>
        <d v="2018-07-01T00:00:00" u="1"/>
        <d v="2018-06-16T00:00:00" u="1"/>
        <d v="2018-06-12T00:00:00" u="1"/>
        <d v="2017-12-16T00:00:00" u="1"/>
        <d v="2017-12-12T00:00:00" u="1"/>
        <d v="2018-05-23T00:00:00" u="1"/>
        <d v="2017-12-08T00:00:00" u="1"/>
        <d v="2017-12-04T00:00:00" u="1"/>
        <d v="2017-11-15T00:00:00" u="1"/>
        <d v="2018-01-20T00:00:00" u="1"/>
        <d v="2018-04-22T00:00:00" u="1"/>
        <d v="2018-02-01T00:00:00" u="1"/>
        <d v="2018-06-23T00:00:00" u="1"/>
        <d v="2018-07-04T00:00:00" u="1"/>
        <d v="2018-06-19T00:00:00" u="1"/>
        <d v="2017-12-23T00:00:00" u="1"/>
        <d v="2018-03-09T00:00:00" u="1"/>
        <d v="2018-05-26T00:00:00" u="1"/>
        <d v="2017-11-30T00:00:00" u="1"/>
        <d v="2018-06-07T00:00:00" u="1"/>
        <d v="2017-12-07T00:00:00" u="1"/>
        <d v="2017-11-22T00:00:00" u="1"/>
        <d v="2017-12-03T00:00:00" u="1"/>
        <d v="2018-05-10T00:00:00" u="1"/>
        <d v="2017-11-14T00:00:00" u="1"/>
        <d v="2018-04-25T00:00:00" u="1"/>
        <d v="2018-02-04T00:00:00" u="1"/>
        <d v="2018-01-15T00:00:00" u="1"/>
        <d v="2018-06-26T00:00:00" u="1"/>
        <d v="2018-06-22T00:00:00" u="1"/>
        <d v="2018-07-03T00:00:00" u="1"/>
        <d v="2017-12-14T00:00:00" u="1"/>
        <d v="2018-05-25T00:00:00" u="1"/>
        <d v="2017-11-29T00:00:00" u="1"/>
        <d v="2018-06-06T00:00:00" u="1"/>
        <d v="2017-12-06T00:00:00" u="1"/>
        <d v="2018-01-30T00:00:00" u="1"/>
        <d v="2017-12-02T00:00:00" u="1"/>
        <d v="2018-08-15T00:00:00" u="1"/>
        <d v="2017-11-17T00:00:00" u="1"/>
      </sharedItems>
    </cacheField>
    <cacheField name="TIME" numFmtId="0">
      <sharedItems containsNonDate="0" containsString="0" containsBlank="1"/>
    </cacheField>
    <cacheField name="城市" numFmtId="0">
      <sharedItems containsNonDate="0" containsString="0" containsBlank="1"/>
    </cacheField>
    <cacheField name="评价门店" numFmtId="0">
      <sharedItems containsNonDate="0" containsString="0" containsBlank="1"/>
    </cacheField>
    <cacheField name="用户昵称" numFmtId="0">
      <sharedItems containsNonDate="0" containsString="0" containsBlank="1"/>
    </cacheField>
    <cacheField name="星级" numFmtId="0">
      <sharedItems containsNonDate="0" containsBlank="1" count="4">
        <m/>
        <s v="5星" u="1"/>
        <s v="1星" u="1"/>
        <s v="3星" u="1"/>
      </sharedItems>
    </cacheField>
    <cacheField name="评分" numFmtId="0">
      <sharedItems containsNonDate="0" containsString="0" containsBlank="1"/>
    </cacheField>
    <cacheField name="效果" numFmtId="0">
      <sharedItems containsNonDate="0" containsString="0" containsBlank="1"/>
    </cacheField>
    <cacheField name="环境" numFmtId="0">
      <sharedItems containsNonDate="0" containsString="0" containsBlank="1"/>
    </cacheField>
    <cacheField name="服务" numFmtId="0">
      <sharedItems containsNonDate="0" containsString="0" containsBlank="1"/>
    </cacheField>
    <cacheField name="评价内容" numFmtId="0">
      <sharedItems containsNonDate="0" containsString="0" containsBlank="1"/>
    </cacheField>
    <cacheField name="是否消费评价" numFmtId="0">
      <sharedItems containsNonDate="0" containsString="0" containsBlank="1"/>
    </cacheField>
    <cacheField name="消费时间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Microsoft Office 用户" refreshedDate="43345.049020023151" createdVersion="6" refreshedVersion="6" minRefreshableVersion="3" recordCount="93">
  <cacheSource type="worksheet">
    <worksheetSource ref="D1:M1048576" sheet="消费数据明细（线上）"/>
  </cacheSource>
  <cacheFields count="15">
    <cacheField name="序列号" numFmtId="0">
      <sharedItems containsString="0" containsBlank="1" containsNumber="1" containsInteger="1" minValue="210803761" maxValue="96074249432"/>
    </cacheField>
    <cacheField name="用户手机号" numFmtId="0">
      <sharedItems containsBlank="1"/>
    </cacheField>
    <cacheField name="消费时间" numFmtId="0">
      <sharedItems containsNonDate="0" containsDate="1" containsString="0" containsBlank="1" minDate="2018-04-04T00:00:00" maxDate="2018-08-29T00:00:00" count="53">
        <d v="2018-04-04T00:00:00"/>
        <d v="2018-04-05T00:00:00"/>
        <d v="2018-04-06T00:00:00"/>
        <d v="2018-04-09T00:00:00"/>
        <d v="2018-04-11T00:00:00"/>
        <d v="2018-04-22T00:00:00"/>
        <d v="2018-04-23T00:00:00"/>
        <d v="2018-04-25T00:00:00"/>
        <d v="2018-04-26T00:00:00"/>
        <d v="2018-04-29T00:00:00"/>
        <d v="2018-05-01T00:00:00"/>
        <d v="2018-05-04T00:00:00"/>
        <d v="2018-05-06T00:00:00"/>
        <d v="2018-05-07T00:00:00"/>
        <d v="2018-05-12T00:00:00"/>
        <d v="2018-05-15T00:00:00"/>
        <d v="2018-05-19T00:00:00"/>
        <d v="2018-05-23T00:00:00"/>
        <d v="2018-05-27T00:00:00"/>
        <d v="2018-05-28T00:00:00"/>
        <d v="2018-06-02T00:00:00"/>
        <d v="2018-06-07T00:00:00"/>
        <d v="2018-06-08T00:00:00"/>
        <d v="2018-06-09T00:00:00"/>
        <d v="2018-06-10T00:00:00"/>
        <d v="2018-06-14T00:00:00"/>
        <d v="2018-06-15T00:00:00"/>
        <d v="2018-06-16T00:00:00"/>
        <d v="2018-06-22T00:00:00"/>
        <d v="2018-06-23T00:00:00"/>
        <d v="2018-06-24T00:00:00"/>
        <d v="2018-06-29T00:00:00"/>
        <d v="2018-07-05T00:00:00"/>
        <d v="2018-07-06T00:00:00"/>
        <d v="2018-07-09T00:00:00"/>
        <d v="2018-07-14T00:00:00"/>
        <d v="2018-07-15T00:00:00"/>
        <d v="2018-07-19T00:00:00"/>
        <d v="2018-07-21T00:00:00"/>
        <d v="2018-07-22T00:00:00"/>
        <d v="2018-08-05T00:00:00"/>
        <d v="2018-08-04T00:00:00"/>
        <d v="2018-08-08T00:00:00"/>
        <d v="2018-08-11T00:00:00"/>
        <d v="2018-08-13T00:00:00"/>
        <d v="2018-08-15T00:00:00"/>
        <d v="2018-08-17T00:00:00"/>
        <d v="2018-08-20T00:00:00"/>
        <d v="2018-08-21T00:00:00"/>
        <d v="2018-08-22T00:00:00"/>
        <d v="2018-08-24T00:00:00"/>
        <d v="2018-08-28T00:00:00"/>
        <m/>
      </sharedItems>
      <fieldGroup par="14" base="2">
        <rangePr groupBy="days" startDate="2018-04-04T00:00:00" endDate="2018-08-29T00:00:00"/>
        <groupItems count="368">
          <s v="(空白)"/>
          <s v="1月1日"/>
          <s v="1月2日"/>
          <s v="1月3日"/>
          <s v="1月4日"/>
          <s v="1月5日"/>
          <s v="1月6日"/>
          <s v="1月7日"/>
          <s v="1月8日"/>
          <s v="1月9日"/>
          <s v="1月10日"/>
          <s v="1月11日"/>
          <s v="1月12日"/>
          <s v="1月13日"/>
          <s v="1月14日"/>
          <s v="1月15日"/>
          <s v="1月16日"/>
          <s v="1月17日"/>
          <s v="1月18日"/>
          <s v="1月19日"/>
          <s v="1月20日"/>
          <s v="1月21日"/>
          <s v="1月22日"/>
          <s v="1月23日"/>
          <s v="1月24日"/>
          <s v="1月25日"/>
          <s v="1月26日"/>
          <s v="1月27日"/>
          <s v="1月28日"/>
          <s v="1月29日"/>
          <s v="1月30日"/>
          <s v="1月31日"/>
          <s v="2月1日"/>
          <s v="2月2日"/>
          <s v="2月3日"/>
          <s v="2月4日"/>
          <s v="2月5日"/>
          <s v="2月6日"/>
          <s v="2月7日"/>
          <s v="2月8日"/>
          <s v="2月9日"/>
          <s v="2月10日"/>
          <s v="2月11日"/>
          <s v="2月12日"/>
          <s v="2月13日"/>
          <s v="2月14日"/>
          <s v="2月15日"/>
          <s v="2月16日"/>
          <s v="2月17日"/>
          <s v="2月18日"/>
          <s v="2月19日"/>
          <s v="2月20日"/>
          <s v="2月21日"/>
          <s v="2月22日"/>
          <s v="2月23日"/>
          <s v="2月24日"/>
          <s v="2月25日"/>
          <s v="2月26日"/>
          <s v="2月27日"/>
          <s v="2月28日"/>
          <s v="2月29日"/>
          <s v="3月1日"/>
          <s v="3月2日"/>
          <s v="3月3日"/>
          <s v="3月4日"/>
          <s v="3月5日"/>
          <s v="3月6日"/>
          <s v="3月7日"/>
          <s v="3月8日"/>
          <s v="3月9日"/>
          <s v="3月10日"/>
          <s v="3月11日"/>
          <s v="3月12日"/>
          <s v="3月13日"/>
          <s v="3月14日"/>
          <s v="3月15日"/>
          <s v="3月16日"/>
          <s v="3月17日"/>
          <s v="3月18日"/>
          <s v="3月19日"/>
          <s v="3月20日"/>
          <s v="3月21日"/>
          <s v="3月22日"/>
          <s v="3月23日"/>
          <s v="3月24日"/>
          <s v="3月25日"/>
          <s v="3月26日"/>
          <s v="3月27日"/>
          <s v="3月28日"/>
          <s v="3月29日"/>
          <s v="3月30日"/>
          <s v="3月31日"/>
          <s v="4月1日"/>
          <s v="4月2日"/>
          <s v="4月3日"/>
          <s v="4月4日"/>
          <s v="4月5日"/>
          <s v="4月6日"/>
          <s v="4月7日"/>
          <s v="4月8日"/>
          <s v="4月9日"/>
          <s v="4月10日"/>
          <s v="4月11日"/>
          <s v="4月12日"/>
          <s v="4月13日"/>
          <s v="4月14日"/>
          <s v="4月15日"/>
          <s v="4月16日"/>
          <s v="4月17日"/>
          <s v="4月18日"/>
          <s v="4月19日"/>
          <s v="4月20日"/>
          <s v="4月21日"/>
          <s v="4月22日"/>
          <s v="4月23日"/>
          <s v="4月24日"/>
          <s v="4月25日"/>
          <s v="4月26日"/>
          <s v="4月27日"/>
          <s v="4月28日"/>
          <s v="4月29日"/>
          <s v="4月30日"/>
          <s v="5月1日"/>
          <s v="5月2日"/>
          <s v="5月3日"/>
          <s v="5月4日"/>
          <s v="5月5日"/>
          <s v="5月6日"/>
          <s v="5月7日"/>
          <s v="5月8日"/>
          <s v="5月9日"/>
          <s v="5月10日"/>
          <s v="5月11日"/>
          <s v="5月12日"/>
          <s v="5月13日"/>
          <s v="5月14日"/>
          <s v="5月15日"/>
          <s v="5月16日"/>
          <s v="5月17日"/>
          <s v="5月18日"/>
          <s v="5月19日"/>
          <s v="5月20日"/>
          <s v="5月21日"/>
          <s v="5月22日"/>
          <s v="5月23日"/>
          <s v="5月24日"/>
          <s v="5月25日"/>
          <s v="5月26日"/>
          <s v="5月27日"/>
          <s v="5月28日"/>
          <s v="5月29日"/>
          <s v="5月30日"/>
          <s v="5月31日"/>
          <s v="6月1日"/>
          <s v="6月2日"/>
          <s v="6月3日"/>
          <s v="6月4日"/>
          <s v="6月5日"/>
          <s v="6月6日"/>
          <s v="6月7日"/>
          <s v="6月8日"/>
          <s v="6月9日"/>
          <s v="6月10日"/>
          <s v="6月11日"/>
          <s v="6月12日"/>
          <s v="6月13日"/>
          <s v="6月14日"/>
          <s v="6月15日"/>
          <s v="6月16日"/>
          <s v="6月17日"/>
          <s v="6月18日"/>
          <s v="6月19日"/>
          <s v="6月20日"/>
          <s v="6月21日"/>
          <s v="6月22日"/>
          <s v="6月23日"/>
          <s v="6月24日"/>
          <s v="6月25日"/>
          <s v="6月26日"/>
          <s v="6月27日"/>
          <s v="6月28日"/>
          <s v="6月29日"/>
          <s v="6月30日"/>
          <s v="7月1日"/>
          <s v="7月2日"/>
          <s v="7月3日"/>
          <s v="7月4日"/>
          <s v="7月5日"/>
          <s v="7月6日"/>
          <s v="7月7日"/>
          <s v="7月8日"/>
          <s v="7月9日"/>
          <s v="7月10日"/>
          <s v="7月11日"/>
          <s v="7月12日"/>
          <s v="7月13日"/>
          <s v="7月14日"/>
          <s v="7月15日"/>
          <s v="7月16日"/>
          <s v="7月17日"/>
          <s v="7月18日"/>
          <s v="7月19日"/>
          <s v="7月20日"/>
          <s v="7月21日"/>
          <s v="7月22日"/>
          <s v="7月23日"/>
          <s v="7月24日"/>
          <s v="7月25日"/>
          <s v="7月26日"/>
          <s v="7月27日"/>
          <s v="7月28日"/>
          <s v="7月29日"/>
          <s v="7月30日"/>
          <s v="7月31日"/>
          <s v="8月1日"/>
          <s v="8月2日"/>
          <s v="8月3日"/>
          <s v="8月4日"/>
          <s v="8月5日"/>
          <s v="8月6日"/>
          <s v="8月7日"/>
          <s v="8月8日"/>
          <s v="8月9日"/>
          <s v="8月10日"/>
          <s v="8月11日"/>
          <s v="8月12日"/>
          <s v="8月13日"/>
          <s v="8月14日"/>
          <s v="8月15日"/>
          <s v="8月16日"/>
          <s v="8月17日"/>
          <s v="8月18日"/>
          <s v="8月19日"/>
          <s v="8月20日"/>
          <s v="8月21日"/>
          <s v="8月22日"/>
          <s v="8月23日"/>
          <s v="8月24日"/>
          <s v="8月25日"/>
          <s v="8月26日"/>
          <s v="8月27日"/>
          <s v="8月28日"/>
          <s v="8月29日"/>
          <s v="8月30日"/>
          <s v="8月31日"/>
          <s v="9月1日"/>
          <s v="9月2日"/>
          <s v="9月3日"/>
          <s v="9月4日"/>
          <s v="9月5日"/>
          <s v="9月6日"/>
          <s v="9月7日"/>
          <s v="9月8日"/>
          <s v="9月9日"/>
          <s v="9月10日"/>
          <s v="9月11日"/>
          <s v="9月12日"/>
          <s v="9月13日"/>
          <s v="9月14日"/>
          <s v="9月15日"/>
          <s v="9月16日"/>
          <s v="9月17日"/>
          <s v="9月18日"/>
          <s v="9月19日"/>
          <s v="9月20日"/>
          <s v="9月21日"/>
          <s v="9月22日"/>
          <s v="9月23日"/>
          <s v="9月24日"/>
          <s v="9月25日"/>
          <s v="9月26日"/>
          <s v="9月27日"/>
          <s v="9月28日"/>
          <s v="9月29日"/>
          <s v="9月30日"/>
          <s v="10月1日"/>
          <s v="10月2日"/>
          <s v="10月3日"/>
          <s v="10月4日"/>
          <s v="10月5日"/>
          <s v="10月6日"/>
          <s v="10月7日"/>
          <s v="10月8日"/>
          <s v="10月9日"/>
          <s v="10月10日"/>
          <s v="10月11日"/>
          <s v="10月12日"/>
          <s v="10月13日"/>
          <s v="10月14日"/>
          <s v="10月15日"/>
          <s v="10月16日"/>
          <s v="10月17日"/>
          <s v="10月18日"/>
          <s v="10月19日"/>
          <s v="10月20日"/>
          <s v="10月21日"/>
          <s v="10月22日"/>
          <s v="10月23日"/>
          <s v="10月24日"/>
          <s v="10月25日"/>
          <s v="10月26日"/>
          <s v="10月27日"/>
          <s v="10月28日"/>
          <s v="10月29日"/>
          <s v="10月30日"/>
          <s v="10月31日"/>
          <s v="11月1日"/>
          <s v="11月2日"/>
          <s v="11月3日"/>
          <s v="11月4日"/>
          <s v="11月5日"/>
          <s v="11月6日"/>
          <s v="11月7日"/>
          <s v="11月8日"/>
          <s v="11月9日"/>
          <s v="11月10日"/>
          <s v="11月11日"/>
          <s v="11月12日"/>
          <s v="11月13日"/>
          <s v="11月14日"/>
          <s v="11月15日"/>
          <s v="11月16日"/>
          <s v="11月17日"/>
          <s v="11月18日"/>
          <s v="11月19日"/>
          <s v="11月20日"/>
          <s v="11月21日"/>
          <s v="11月22日"/>
          <s v="11月23日"/>
          <s v="11月24日"/>
          <s v="11月25日"/>
          <s v="11月26日"/>
          <s v="11月27日"/>
          <s v="11月28日"/>
          <s v="11月29日"/>
          <s v="11月30日"/>
          <s v="12月1日"/>
          <s v="12月2日"/>
          <s v="12月3日"/>
          <s v="12月4日"/>
          <s v="12月5日"/>
          <s v="12月6日"/>
          <s v="12月7日"/>
          <s v="12月8日"/>
          <s v="12月9日"/>
          <s v="12月10日"/>
          <s v="12月11日"/>
          <s v="12月12日"/>
          <s v="12月13日"/>
          <s v="12月14日"/>
          <s v="12月15日"/>
          <s v="12月16日"/>
          <s v="12月17日"/>
          <s v="12月18日"/>
          <s v="12月19日"/>
          <s v="12月20日"/>
          <s v="12月21日"/>
          <s v="12月22日"/>
          <s v="12月23日"/>
          <s v="12月24日"/>
          <s v="12月25日"/>
          <s v="12月26日"/>
          <s v="12月27日"/>
          <s v="12月28日"/>
          <s v="12月29日"/>
          <s v="12月30日"/>
          <s v="12月31日"/>
          <s v="&gt;2018/8/29"/>
        </groupItems>
      </fieldGroup>
    </cacheField>
    <cacheField name="TIME" numFmtId="0">
      <sharedItems containsNonDate="0" containsDate="1" containsString="0" containsBlank="1" minDate="1899-12-30T09:12:45" maxDate="1899-12-30T17:46:59"/>
    </cacheField>
    <cacheField name="套餐信息" numFmtId="0">
      <sharedItems containsBlank="1" count="25">
        <s v="[2017.11.02]小气泡清洁赠无针水光[180.00元][28033069]"/>
        <s v="[2017.11.02]小气泡清洁赠无针水光[98.00元][28033069]"/>
        <s v="[2017.11.15]果酸焕肤 缩小毛孔嫩肤祛痘[79.00元][28183288]"/>
        <s v="[2017.11.02]时光洗牙[128.00元][28033422]"/>
        <s v="[2017.11.15]果酸焕肤 缩小毛孔嫩肤祛痘[790.00元][28183288]"/>
        <s v="[2017.11.02]小气泡清洁购买即送无针水光[98.00元][28033069]"/>
        <s v="[2017.11.02]单人痘肌护理[189.00元][28032958]"/>
        <s v="[2017.11.02]无针水光赠小气泡[98.00元][28033069]"/>
        <s v="[2017.11.02]时光洗牙自信微笑[128.00元][28033422]"/>
        <s v="[2017.11.02]彩光嫩肤祛斑美颜[268.00元][28024904]"/>
        <s v="[2017.11.03]皱纹再见衡力肉毒素除皱[499.00元][28050645]"/>
        <s v="[2017.11.15]果酸焕肤缩小毛孔嫩肤祛痘[179.00元][28183288]"/>
        <s v="[2017.11.03]激光点痣[50.00元][28050840]"/>
        <s v="[2017.11.02]彩光嫩肤祛斑美颜[268.00元][14198067]"/>
        <s v="[2017.11.02]无针水光赠小气泡[98.00元][14207170]"/>
        <s v="[2017.11.03]精致V脸衡力肉毒素瘦脸针[850.00元][14197129]"/>
        <s v="[2017.11.03]激光点痣痣无痕无[50.00元][14192246]"/>
        <s v="[2017.11.15]果酸焕肤祛痘缩毛孔除闭口[179.00元][14200147]"/>
        <s v="[2017.11.02]单人痘肌护理[189.00元][14197323]"/>
        <s v="[2017.11.02]时光洗牙自信微笑[128.00元][14197533]"/>
        <s v="[2017.11.03]衡力肉毒素20单位除皱[499.00元][14197354]"/>
        <s v="[2017.11.03]激光点痣[50.00元][14192246]"/>
        <s v="[2018.05.10]Stylage玻尿酸平价版乔雅登1ml[750.00元][14196368]"/>
        <s v="[2017.11.03]衡力肉毒素100单位瘦脸[850.00元][14197129]"/>
        <m/>
      </sharedItems>
    </cacheField>
    <cacheField name="售价（元）" numFmtId="0">
      <sharedItems containsString="0" containsBlank="1" containsNumber="1" containsInteger="1" minValue="50" maxValue="850"/>
    </cacheField>
    <cacheField name="商家优惠金额（元）" numFmtId="0">
      <sharedItems containsBlank="1" containsMixedTypes="1" containsNumber="1" minValue="0" maxValue="711"/>
    </cacheField>
    <cacheField name="结算价（元）" numFmtId="0">
      <sharedItems containsBlank="1" containsMixedTypes="1" containsNumber="1" minValue="45" maxValue="790"/>
    </cacheField>
    <cacheField name="备注" numFmtId="0">
      <sharedItems containsBlank="1"/>
    </cacheField>
    <cacheField name="分店名" numFmtId="0">
      <sharedItems containsBlank="1"/>
    </cacheField>
    <cacheField name="验券帐号" numFmtId="0">
      <sharedItems containsBlank="1"/>
    </cacheField>
    <cacheField name="商户ID" numFmtId="0">
      <sharedItems containsString="0" containsBlank="1" containsNumber="1" containsInteger="1" minValue="59241747" maxValue="59241747"/>
    </cacheField>
    <cacheField name="分店城市" numFmtId="0">
      <sharedItems containsBlank="1"/>
    </cacheField>
    <cacheField name="成交价格" numFmtId="0">
      <sharedItems containsString="0" containsBlank="1" containsNumber="1" minValue="9" maxValue="680"/>
    </cacheField>
    <cacheField name="月" numFmtId="0" databaseField="0">
      <fieldGroup base="2">
        <rangePr groupBy="months" startDate="2018-04-04T00:00:00" endDate="2018-08-29T00:00:00"/>
        <groupItems count="14">
          <s v="&lt;2018/4/4"/>
          <s v="1月"/>
          <s v="2月"/>
          <s v="3月"/>
          <s v="4月"/>
          <s v="5月"/>
          <s v="6月"/>
          <s v="7月"/>
          <s v="8月"/>
          <s v="9月"/>
          <s v="10月"/>
          <s v="11月"/>
          <s v="12月"/>
          <s v="&gt;2018/8/29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r:id="rId1" refreshedBy="Microsoft Office 用户" refreshedDate="43345.788638194441" createdVersion="6" refreshedVersion="6" minRefreshableVersion="3" recordCount="50">
  <cacheSource type="worksheet">
    <worksheetSource ref="A1:D1048576" sheet="线下"/>
  </cacheSource>
  <cacheFields count="5">
    <cacheField name="时间" numFmtId="0">
      <sharedItems containsNonDate="0" containsDate="1" containsString="0" containsBlank="1" minDate="2018-04-05T00:00:00" maxDate="2018-09-01T00:00:00" count="38">
        <d v="2018-04-05T00:00:00"/>
        <d v="2018-04-09T00:00:00"/>
        <d v="2018-04-12T00:00:00"/>
        <d v="2018-04-14T00:00:00"/>
        <d v="2018-04-06T00:00:00"/>
        <d v="2018-04-21T00:00:00"/>
        <d v="2018-05-03T00:00:00"/>
        <d v="2018-05-07T00:00:00"/>
        <d v="2018-05-12T00:00:00"/>
        <d v="2018-05-15T00:00:00"/>
        <d v="2018-05-19T00:00:00"/>
        <d v="2018-05-23T00:00:00"/>
        <d v="2018-06-07T00:00:00"/>
        <d v="2018-06-10T00:00:00"/>
        <d v="2018-06-12T00:00:00"/>
        <d v="2018-06-14T00:00:00"/>
        <d v="2018-06-15T00:00:00"/>
        <d v="2018-06-23T00:00:00"/>
        <d v="2018-06-28T00:00:00"/>
        <d v="2018-06-29T00:00:00"/>
        <d v="2018-07-05T00:00:00"/>
        <d v="2018-07-06T00:00:00"/>
        <d v="2018-07-09T00:00:00"/>
        <d v="2018-07-10T00:00:00"/>
        <d v="2018-07-11T00:00:00"/>
        <d v="2018-07-13T00:00:00"/>
        <d v="2018-07-15T00:00:00"/>
        <d v="2018-07-20T00:00:00"/>
        <d v="2018-07-21T00:00:00"/>
        <d v="2018-07-27T00:00:00"/>
        <d v="2018-07-29T00:00:00"/>
        <d v="2018-08-16T00:00:00"/>
        <d v="2018-08-17T00:00:00"/>
        <d v="2018-08-20T00:00:00"/>
        <d v="2018-08-22T00:00:00"/>
        <d v="2018-08-27T00:00:00"/>
        <d v="2018-08-31T00:00:00"/>
        <m/>
      </sharedItems>
      <fieldGroup par="4" base="0">
        <rangePr groupBy="days" startDate="2018-04-05T00:00:00" endDate="2018-09-01T00:00:00"/>
        <groupItems count="368">
          <s v="(空白)"/>
          <s v="1月1日"/>
          <s v="1月2日"/>
          <s v="1月3日"/>
          <s v="1月4日"/>
          <s v="1月5日"/>
          <s v="1月6日"/>
          <s v="1月7日"/>
          <s v="1月8日"/>
          <s v="1月9日"/>
          <s v="1月10日"/>
          <s v="1月11日"/>
          <s v="1月12日"/>
          <s v="1月13日"/>
          <s v="1月14日"/>
          <s v="1月15日"/>
          <s v="1月16日"/>
          <s v="1月17日"/>
          <s v="1月18日"/>
          <s v="1月19日"/>
          <s v="1月20日"/>
          <s v="1月21日"/>
          <s v="1月22日"/>
          <s v="1月23日"/>
          <s v="1月24日"/>
          <s v="1月25日"/>
          <s v="1月26日"/>
          <s v="1月27日"/>
          <s v="1月28日"/>
          <s v="1月29日"/>
          <s v="1月30日"/>
          <s v="1月31日"/>
          <s v="2月1日"/>
          <s v="2月2日"/>
          <s v="2月3日"/>
          <s v="2月4日"/>
          <s v="2月5日"/>
          <s v="2月6日"/>
          <s v="2月7日"/>
          <s v="2月8日"/>
          <s v="2月9日"/>
          <s v="2月10日"/>
          <s v="2月11日"/>
          <s v="2月12日"/>
          <s v="2月13日"/>
          <s v="2月14日"/>
          <s v="2月15日"/>
          <s v="2月16日"/>
          <s v="2月17日"/>
          <s v="2月18日"/>
          <s v="2月19日"/>
          <s v="2月20日"/>
          <s v="2月21日"/>
          <s v="2月22日"/>
          <s v="2月23日"/>
          <s v="2月24日"/>
          <s v="2月25日"/>
          <s v="2月26日"/>
          <s v="2月27日"/>
          <s v="2月28日"/>
          <s v="2月29日"/>
          <s v="3月1日"/>
          <s v="3月2日"/>
          <s v="3月3日"/>
          <s v="3月4日"/>
          <s v="3月5日"/>
          <s v="3月6日"/>
          <s v="3月7日"/>
          <s v="3月8日"/>
          <s v="3月9日"/>
          <s v="3月10日"/>
          <s v="3月11日"/>
          <s v="3月12日"/>
          <s v="3月13日"/>
          <s v="3月14日"/>
          <s v="3月15日"/>
          <s v="3月16日"/>
          <s v="3月17日"/>
          <s v="3月18日"/>
          <s v="3月19日"/>
          <s v="3月20日"/>
          <s v="3月21日"/>
          <s v="3月22日"/>
          <s v="3月23日"/>
          <s v="3月24日"/>
          <s v="3月25日"/>
          <s v="3月26日"/>
          <s v="3月27日"/>
          <s v="3月28日"/>
          <s v="3月29日"/>
          <s v="3月30日"/>
          <s v="3月31日"/>
          <s v="4月1日"/>
          <s v="4月2日"/>
          <s v="4月3日"/>
          <s v="4月4日"/>
          <s v="4月5日"/>
          <s v="4月6日"/>
          <s v="4月7日"/>
          <s v="4月8日"/>
          <s v="4月9日"/>
          <s v="4月10日"/>
          <s v="4月11日"/>
          <s v="4月12日"/>
          <s v="4月13日"/>
          <s v="4月14日"/>
          <s v="4月15日"/>
          <s v="4月16日"/>
          <s v="4月17日"/>
          <s v="4月18日"/>
          <s v="4月19日"/>
          <s v="4月20日"/>
          <s v="4月21日"/>
          <s v="4月22日"/>
          <s v="4月23日"/>
          <s v="4月24日"/>
          <s v="4月25日"/>
          <s v="4月26日"/>
          <s v="4月27日"/>
          <s v="4月28日"/>
          <s v="4月29日"/>
          <s v="4月30日"/>
          <s v="5月1日"/>
          <s v="5月2日"/>
          <s v="5月3日"/>
          <s v="5月4日"/>
          <s v="5月5日"/>
          <s v="5月6日"/>
          <s v="5月7日"/>
          <s v="5月8日"/>
          <s v="5月9日"/>
          <s v="5月10日"/>
          <s v="5月11日"/>
          <s v="5月12日"/>
          <s v="5月13日"/>
          <s v="5月14日"/>
          <s v="5月15日"/>
          <s v="5月16日"/>
          <s v="5月17日"/>
          <s v="5月18日"/>
          <s v="5月19日"/>
          <s v="5月20日"/>
          <s v="5月21日"/>
          <s v="5月22日"/>
          <s v="5月23日"/>
          <s v="5月24日"/>
          <s v="5月25日"/>
          <s v="5月26日"/>
          <s v="5月27日"/>
          <s v="5月28日"/>
          <s v="5月29日"/>
          <s v="5月30日"/>
          <s v="5月31日"/>
          <s v="6月1日"/>
          <s v="6月2日"/>
          <s v="6月3日"/>
          <s v="6月4日"/>
          <s v="6月5日"/>
          <s v="6月6日"/>
          <s v="6月7日"/>
          <s v="6月8日"/>
          <s v="6月9日"/>
          <s v="6月10日"/>
          <s v="6月11日"/>
          <s v="6月12日"/>
          <s v="6月13日"/>
          <s v="6月14日"/>
          <s v="6月15日"/>
          <s v="6月16日"/>
          <s v="6月17日"/>
          <s v="6月18日"/>
          <s v="6月19日"/>
          <s v="6月20日"/>
          <s v="6月21日"/>
          <s v="6月22日"/>
          <s v="6月23日"/>
          <s v="6月24日"/>
          <s v="6月25日"/>
          <s v="6月26日"/>
          <s v="6月27日"/>
          <s v="6月28日"/>
          <s v="6月29日"/>
          <s v="6月30日"/>
          <s v="7月1日"/>
          <s v="7月2日"/>
          <s v="7月3日"/>
          <s v="7月4日"/>
          <s v="7月5日"/>
          <s v="7月6日"/>
          <s v="7月7日"/>
          <s v="7月8日"/>
          <s v="7月9日"/>
          <s v="7月10日"/>
          <s v="7月11日"/>
          <s v="7月12日"/>
          <s v="7月13日"/>
          <s v="7月14日"/>
          <s v="7月15日"/>
          <s v="7月16日"/>
          <s v="7月17日"/>
          <s v="7月18日"/>
          <s v="7月19日"/>
          <s v="7月20日"/>
          <s v="7月21日"/>
          <s v="7月22日"/>
          <s v="7月23日"/>
          <s v="7月24日"/>
          <s v="7月25日"/>
          <s v="7月26日"/>
          <s v="7月27日"/>
          <s v="7月28日"/>
          <s v="7月29日"/>
          <s v="7月30日"/>
          <s v="7月31日"/>
          <s v="8月1日"/>
          <s v="8月2日"/>
          <s v="8月3日"/>
          <s v="8月4日"/>
          <s v="8月5日"/>
          <s v="8月6日"/>
          <s v="8月7日"/>
          <s v="8月8日"/>
          <s v="8月9日"/>
          <s v="8月10日"/>
          <s v="8月11日"/>
          <s v="8月12日"/>
          <s v="8月13日"/>
          <s v="8月14日"/>
          <s v="8月15日"/>
          <s v="8月16日"/>
          <s v="8月17日"/>
          <s v="8月18日"/>
          <s v="8月19日"/>
          <s v="8月20日"/>
          <s v="8月21日"/>
          <s v="8月22日"/>
          <s v="8月23日"/>
          <s v="8月24日"/>
          <s v="8月25日"/>
          <s v="8月26日"/>
          <s v="8月27日"/>
          <s v="8月28日"/>
          <s v="8月29日"/>
          <s v="8月30日"/>
          <s v="8月31日"/>
          <s v="9月1日"/>
          <s v="9月2日"/>
          <s v="9月3日"/>
          <s v="9月4日"/>
          <s v="9月5日"/>
          <s v="9月6日"/>
          <s v="9月7日"/>
          <s v="9月8日"/>
          <s v="9月9日"/>
          <s v="9月10日"/>
          <s v="9月11日"/>
          <s v="9月12日"/>
          <s v="9月13日"/>
          <s v="9月14日"/>
          <s v="9月15日"/>
          <s v="9月16日"/>
          <s v="9月17日"/>
          <s v="9月18日"/>
          <s v="9月19日"/>
          <s v="9月20日"/>
          <s v="9月21日"/>
          <s v="9月22日"/>
          <s v="9月23日"/>
          <s v="9月24日"/>
          <s v="9月25日"/>
          <s v="9月26日"/>
          <s v="9月27日"/>
          <s v="9月28日"/>
          <s v="9月29日"/>
          <s v="9月30日"/>
          <s v="10月1日"/>
          <s v="10月2日"/>
          <s v="10月3日"/>
          <s v="10月4日"/>
          <s v="10月5日"/>
          <s v="10月6日"/>
          <s v="10月7日"/>
          <s v="10月8日"/>
          <s v="10月9日"/>
          <s v="10月10日"/>
          <s v="10月11日"/>
          <s v="10月12日"/>
          <s v="10月13日"/>
          <s v="10月14日"/>
          <s v="10月15日"/>
          <s v="10月16日"/>
          <s v="10月17日"/>
          <s v="10月18日"/>
          <s v="10月19日"/>
          <s v="10月20日"/>
          <s v="10月21日"/>
          <s v="10月22日"/>
          <s v="10月23日"/>
          <s v="10月24日"/>
          <s v="10月25日"/>
          <s v="10月26日"/>
          <s v="10月27日"/>
          <s v="10月28日"/>
          <s v="10月29日"/>
          <s v="10月30日"/>
          <s v="10月31日"/>
          <s v="11月1日"/>
          <s v="11月2日"/>
          <s v="11月3日"/>
          <s v="11月4日"/>
          <s v="11月5日"/>
          <s v="11月6日"/>
          <s v="11月7日"/>
          <s v="11月8日"/>
          <s v="11月9日"/>
          <s v="11月10日"/>
          <s v="11月11日"/>
          <s v="11月12日"/>
          <s v="11月13日"/>
          <s v="11月14日"/>
          <s v="11月15日"/>
          <s v="11月16日"/>
          <s v="11月17日"/>
          <s v="11月18日"/>
          <s v="11月19日"/>
          <s v="11月20日"/>
          <s v="11月21日"/>
          <s v="11月22日"/>
          <s v="11月23日"/>
          <s v="11月24日"/>
          <s v="11月25日"/>
          <s v="11月26日"/>
          <s v="11月27日"/>
          <s v="11月28日"/>
          <s v="11月29日"/>
          <s v="11月30日"/>
          <s v="12月1日"/>
          <s v="12月2日"/>
          <s v="12月3日"/>
          <s v="12月4日"/>
          <s v="12月5日"/>
          <s v="12月6日"/>
          <s v="12月7日"/>
          <s v="12月8日"/>
          <s v="12月9日"/>
          <s v="12月10日"/>
          <s v="12月11日"/>
          <s v="12月12日"/>
          <s v="12月13日"/>
          <s v="12月14日"/>
          <s v="12月15日"/>
          <s v="12月16日"/>
          <s v="12月17日"/>
          <s v="12月18日"/>
          <s v="12月19日"/>
          <s v="12月20日"/>
          <s v="12月21日"/>
          <s v="12月22日"/>
          <s v="12月23日"/>
          <s v="12月24日"/>
          <s v="12月25日"/>
          <s v="12月26日"/>
          <s v="12月27日"/>
          <s v="12月28日"/>
          <s v="12月29日"/>
          <s v="12月30日"/>
          <s v="12月31日"/>
          <s v="&gt;2018/9/1"/>
        </groupItems>
      </fieldGroup>
    </cacheField>
    <cacheField name="分类" numFmtId="0">
      <sharedItems containsBlank="1" count="12">
        <s v="皮肤管理"/>
        <s v="口腔"/>
        <s v="其他"/>
        <s v="肉毒素"/>
        <s v="祛痣"/>
        <s v="玻尿酸"/>
        <s v="祛痘"/>
        <s v="眼部整形"/>
        <s v="水光针"/>
        <s v="点痣"/>
        <s v="皮肤清洁"/>
        <m/>
      </sharedItems>
    </cacheField>
    <cacheField name="明细" numFmtId="0">
      <sharedItems containsBlank="1"/>
    </cacheField>
    <cacheField name="价格" numFmtId="0">
      <sharedItems containsString="0" containsBlank="1" containsNumber="1" containsInteger="1" minValue="78" maxValue="16480"/>
    </cacheField>
    <cacheField name="月" numFmtId="0" databaseField="0">
      <fieldGroup base="0">
        <rangePr groupBy="months" startDate="2018-04-05T00:00:00" endDate="2018-09-01T00:00:00"/>
        <groupItems count="14">
          <s v="&lt;2018/4/5"/>
          <s v="1月"/>
          <s v="2月"/>
          <s v="3月"/>
          <s v="4月"/>
          <s v="5月"/>
          <s v="6月"/>
          <s v="7月"/>
          <s v="8月"/>
          <s v="9月"/>
          <s v="10月"/>
          <s v="11月"/>
          <s v="12月"/>
          <s v="&gt;2018/9/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r:id="rId1" refreshedBy="johnny leaf" refreshedDate="43356.495313194442" createdVersion="6" refreshedVersion="6" minRefreshableVersion="3" recordCount="166">
  <cacheSource type="worksheet">
    <worksheetSource ref="A1:G1048576" sheet="流量"/>
  </cacheSource>
  <cacheFields count="7">
    <cacheField name="年" numFmtId="0">
      <sharedItems containsString="0" containsBlank="1" containsNumber="1" containsInteger="1" minValue="2018" maxValue="2018" count="2">
        <n v="2018"/>
        <m/>
      </sharedItems>
    </cacheField>
    <cacheField name="月" numFmtId="0">
      <sharedItems containsString="0" containsBlank="1" containsNumber="1" containsInteger="1" minValue="3" maxValue="9" count="8">
        <n v="4"/>
        <n v="5"/>
        <n v="6"/>
        <n v="7"/>
        <n v="8"/>
        <n v="9"/>
        <m/>
        <n v="3" u="1"/>
      </sharedItems>
    </cacheField>
    <cacheField name="日期" numFmtId="0">
      <sharedItems containsNonDate="0" containsDate="1" containsString="0" containsBlank="1" minDate="2018-03-01T00:00:00" maxDate="2018-09-13T00:00:00" count="197">
        <d v="2018-04-01T00:00:00"/>
        <d v="2018-04-02T00:00:00"/>
        <d v="2018-04-03T00:00:00"/>
        <d v="2018-04-04T00:00:00"/>
        <d v="2018-04-05T00:00:00"/>
        <d v="2018-04-06T00:00:00"/>
        <d v="2018-04-07T00:00:00"/>
        <d v="2018-04-08T00:00:00"/>
        <d v="2018-04-09T00:00:00"/>
        <d v="2018-04-10T00:00:00"/>
        <d v="2018-04-11T00:00:00"/>
        <d v="2018-04-12T00:00:00"/>
        <d v="2018-04-13T00:00:00"/>
        <d v="2018-04-14T00:00:00"/>
        <d v="2018-04-15T00:00:00"/>
        <d v="2018-04-16T00:00:00"/>
        <d v="2018-04-17T00:00:00"/>
        <d v="2018-04-18T00:00:00"/>
        <d v="2018-04-19T00:00:00"/>
        <d v="2018-04-20T00:00:00"/>
        <d v="2018-04-21T00:00:00"/>
        <d v="2018-04-22T00:00:00"/>
        <d v="2018-04-23T00:00:00"/>
        <d v="2018-04-24T00:00:00"/>
        <d v="2018-04-25T00:00:00"/>
        <d v="2018-04-26T00:00:00"/>
        <d v="2018-04-27T00:00:00"/>
        <d v="2018-04-28T00:00:00"/>
        <d v="2018-04-29T00:00:00"/>
        <d v="2018-04-30T00:00:00"/>
        <d v="2018-05-01T00:00:00"/>
        <d v="2018-05-02T00:00:00"/>
        <d v="2018-05-03T00:00:00"/>
        <d v="2018-05-04T00:00:00"/>
        <d v="2018-05-05T00:00:00"/>
        <d v="2018-05-06T00:00:00"/>
        <d v="2018-05-07T00:00:00"/>
        <d v="2018-05-08T00:00:00"/>
        <d v="2018-05-09T00:00:00"/>
        <d v="2018-05-10T00:00:00"/>
        <d v="2018-05-11T00:00:00"/>
        <d v="2018-05-12T00:00:00"/>
        <d v="2018-05-13T00:00:00"/>
        <d v="2018-05-14T00:00:00"/>
        <d v="2018-05-15T00:00:00"/>
        <d v="2018-05-16T00:00:00"/>
        <d v="2018-05-17T00:00:00"/>
        <d v="2018-05-18T00:00:00"/>
        <d v="2018-05-19T00:00:00"/>
        <d v="2018-05-20T00:00:00"/>
        <d v="2018-05-21T00:00:00"/>
        <d v="2018-05-22T00:00:00"/>
        <d v="2018-05-23T00:00:00"/>
        <d v="2018-05-24T00:00:00"/>
        <d v="2018-05-25T00:00:00"/>
        <d v="2018-05-26T00:00:00"/>
        <d v="2018-05-27T00:00:00"/>
        <d v="2018-05-28T00:00:00"/>
        <d v="2018-05-29T00:00:00"/>
        <d v="2018-05-30T00:00:00"/>
        <d v="2018-05-31T00:00:00"/>
        <d v="2018-06-01T00:00:00"/>
        <d v="2018-06-02T00:00:00"/>
        <d v="2018-06-03T00:00:00"/>
        <d v="2018-06-04T00:00:00"/>
        <d v="2018-06-05T00:00:00"/>
        <d v="2018-06-06T00:00:00"/>
        <d v="2018-06-07T00:00:00"/>
        <d v="2018-06-08T00:00:00"/>
        <d v="2018-06-09T00:00:00"/>
        <d v="2018-06-10T00:00:00"/>
        <d v="2018-06-11T00:00:00"/>
        <d v="2018-06-12T00:00:00"/>
        <d v="2018-06-13T00:00:00"/>
        <d v="2018-06-14T00:00:00"/>
        <d v="2018-06-15T00:00:00"/>
        <d v="2018-06-16T00:00:00"/>
        <d v="2018-06-17T00:00:00"/>
        <d v="2018-06-18T00:00:00"/>
        <d v="2018-06-19T00:00:00"/>
        <d v="2018-06-20T00:00:00"/>
        <d v="2018-06-21T00:00:00"/>
        <d v="2018-06-22T00:00:00"/>
        <d v="2018-06-23T00:00:00"/>
        <d v="2018-06-24T00:00:00"/>
        <d v="2018-06-25T00:00:00"/>
        <d v="2018-06-26T00:00:00"/>
        <d v="2018-06-27T00:00:00"/>
        <d v="2018-06-28T00:00:00"/>
        <d v="2018-06-29T00:00:00"/>
        <d v="2018-06-30T00:00:00"/>
        <d v="2018-07-01T00:00:00"/>
        <d v="2018-07-02T00:00:00"/>
        <d v="2018-07-03T00:00:00"/>
        <d v="2018-07-04T00:00:00"/>
        <d v="2018-07-05T00:00:00"/>
        <d v="2018-07-06T00:00:00"/>
        <d v="2018-07-07T00:00:00"/>
        <d v="2018-07-08T00:00:00"/>
        <d v="2018-07-09T00:00:00"/>
        <d v="2018-07-10T00:00:00"/>
        <d v="2018-07-11T00:00:00"/>
        <d v="2018-07-12T00:00:00"/>
        <d v="2018-07-13T00:00:00"/>
        <d v="2018-07-14T00:00:00"/>
        <d v="2018-07-15T00:00:00"/>
        <d v="2018-07-16T00:00:00"/>
        <d v="2018-07-17T00:00:00"/>
        <d v="2018-07-18T00:00:00"/>
        <d v="2018-07-19T00:00:00"/>
        <d v="2018-07-20T00:00:00"/>
        <d v="2018-07-21T00:00:00"/>
        <d v="2018-07-22T00:00:00"/>
        <d v="2018-07-23T00:00:00"/>
        <d v="2018-07-24T00:00:00"/>
        <d v="2018-07-25T00:00:00"/>
        <d v="2018-07-26T00:00:00"/>
        <d v="2018-07-27T00:00:00"/>
        <d v="2018-07-28T00:00:00"/>
        <d v="2018-07-29T00:00:00"/>
        <d v="2018-07-30T00:00:00"/>
        <d v="2018-07-31T00:00:00"/>
        <d v="2018-08-01T00:00:00"/>
        <d v="2018-08-02T00:00:00"/>
        <d v="2018-08-03T00:00:00"/>
        <d v="2018-08-04T00:00:00"/>
        <d v="2018-08-05T00:00:00"/>
        <d v="2018-08-06T00:00:00"/>
        <d v="2018-08-07T00:00:00"/>
        <d v="2018-08-08T00:00:00"/>
        <d v="2018-08-09T00:00:00"/>
        <d v="2018-08-10T00:00:00"/>
        <d v="2018-08-11T00:00:00"/>
        <d v="2018-08-12T00:00:00"/>
        <d v="2018-08-13T00:00:00"/>
        <d v="2018-08-14T00:00:00"/>
        <d v="2018-08-15T00:00:00"/>
        <d v="2018-08-16T00:00:00"/>
        <d v="2018-08-17T00:00:00"/>
        <d v="2018-08-18T00:00:00"/>
        <d v="2018-08-19T00:00:00"/>
        <d v="2018-08-20T00:00:00"/>
        <d v="2018-08-21T00:00:00"/>
        <d v="2018-08-22T00:00:00"/>
        <d v="2018-08-23T00:00:00"/>
        <d v="2018-08-24T00:00:00"/>
        <d v="2018-08-25T00:00:00"/>
        <d v="2018-08-26T00:00:00"/>
        <d v="2018-08-27T00:00:00"/>
        <d v="2018-08-28T00:00:00"/>
        <d v="2018-08-29T00:00:00"/>
        <d v="2018-08-30T00:00:00"/>
        <d v="2018-08-31T00:00:00"/>
        <d v="2018-09-01T00:00:00"/>
        <d v="2018-09-02T00:00:00"/>
        <d v="2018-09-03T00:00:00"/>
        <d v="2018-09-04T00:00:00"/>
        <d v="2018-09-05T00:00:00"/>
        <d v="2018-09-06T00:00:00"/>
        <d v="2018-09-07T00:00:00"/>
        <d v="2018-09-08T00:00:00"/>
        <d v="2018-09-09T00:00:00"/>
        <d v="2018-09-10T00:00:00"/>
        <d v="2018-09-11T00:00:00"/>
        <d v="2018-09-12T00:00:00"/>
        <m/>
        <d v="2018-03-21T00:00:00" u="1"/>
        <d v="2018-03-14T00:00:00" u="1"/>
        <d v="2018-03-07T00:00:00" u="1"/>
        <d v="2018-03-26T00:00:00" u="1"/>
        <d v="2018-03-19T00:00:00" u="1"/>
        <d v="2018-03-12T00:00:00" u="1"/>
        <d v="2018-03-31T00:00:00" u="1"/>
        <d v="2018-03-05T00:00:00" u="1"/>
        <d v="2018-03-24T00:00:00" u="1"/>
        <d v="2018-03-17T00:00:00" u="1"/>
        <d v="2018-03-10T00:00:00" u="1"/>
        <d v="2018-03-29T00:00:00" u="1"/>
        <d v="2018-03-03T00:00:00" u="1"/>
        <d v="2018-03-22T00:00:00" u="1"/>
        <d v="2018-03-15T00:00:00" u="1"/>
        <d v="2018-03-08T00:00:00" u="1"/>
        <d v="2018-03-27T00:00:00" u="1"/>
        <d v="2018-03-01T00:00:00" u="1"/>
        <d v="2018-03-20T00:00:00" u="1"/>
        <d v="2018-03-13T00:00:00" u="1"/>
        <d v="2018-03-06T00:00:00" u="1"/>
        <d v="2018-03-25T00:00:00" u="1"/>
        <d v="2018-03-18T00:00:00" u="1"/>
        <d v="2018-03-11T00:00:00" u="1"/>
        <d v="2018-03-30T00:00:00" u="1"/>
        <d v="2018-03-04T00:00:00" u="1"/>
        <d v="2018-03-23T00:00:00" u="1"/>
        <d v="2018-03-16T00:00:00" u="1"/>
        <d v="2018-03-09T00:00:00" u="1"/>
        <d v="2018-03-28T00:00:00" u="1"/>
        <d v="2018-03-02T00:00:00" u="1"/>
      </sharedItems>
    </cacheField>
    <cacheField name="浏览量/次" numFmtId="0">
      <sharedItems containsString="0" containsBlank="1" containsNumber="1" containsInteger="1" minValue="63" maxValue="395"/>
    </cacheField>
    <cacheField name="访客数/人" numFmtId="0">
      <sharedItems containsString="0" containsBlank="1" containsNumber="1" containsInteger="1" minValue="33" maxValue="122"/>
    </cacheField>
    <cacheField name="平均停留时长/秒" numFmtId="0">
      <sharedItems containsString="0" containsBlank="1" containsNumber="1" minValue="11" maxValue="188.55"/>
    </cacheField>
    <cacheField name="跳失率/%" numFmtId="0">
      <sharedItems containsString="0" containsBlank="1" containsNumber="1" minValue="8.8000000000000007" maxValue="50.9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count="154">
  <r>
    <x v="0"/>
    <x v="0"/>
    <x v="0"/>
    <n v="127"/>
    <n v="59"/>
    <n v="42.48"/>
    <n v="20.11"/>
  </r>
  <r>
    <x v="0"/>
    <x v="0"/>
    <x v="1"/>
    <n v="224"/>
    <n v="77"/>
    <n v="88.28"/>
    <n v="22.16"/>
  </r>
  <r>
    <x v="0"/>
    <x v="0"/>
    <x v="2"/>
    <n v="280"/>
    <n v="87"/>
    <n v="67.92"/>
    <n v="10.98"/>
  </r>
  <r>
    <x v="0"/>
    <x v="0"/>
    <x v="3"/>
    <n v="234"/>
    <n v="78"/>
    <n v="59.3"/>
    <n v="22.69"/>
  </r>
  <r>
    <x v="0"/>
    <x v="0"/>
    <x v="4"/>
    <n v="182"/>
    <n v="69"/>
    <n v="62.21"/>
    <n v="13.43"/>
  </r>
  <r>
    <x v="0"/>
    <x v="0"/>
    <x v="5"/>
    <n v="251"/>
    <n v="83"/>
    <n v="76.05"/>
    <n v="18.59"/>
  </r>
  <r>
    <x v="0"/>
    <x v="0"/>
    <x v="6"/>
    <n v="263"/>
    <n v="83"/>
    <n v="80.65000000000001"/>
    <n v="18.16"/>
  </r>
  <r>
    <x v="0"/>
    <x v="0"/>
    <x v="7"/>
    <n v="206"/>
    <n v="71"/>
    <n v="163.04"/>
    <n v="15.28"/>
  </r>
  <r>
    <x v="0"/>
    <x v="0"/>
    <x v="8"/>
    <n v="174"/>
    <n v="75"/>
    <n v="60.45"/>
    <n v="17.24"/>
  </r>
  <r>
    <x v="0"/>
    <x v="0"/>
    <x v="9"/>
    <n v="163"/>
    <n v="63"/>
    <n v="116.63"/>
    <n v="12.47"/>
  </r>
  <r>
    <x v="0"/>
    <x v="0"/>
    <x v="10"/>
    <n v="220"/>
    <n v="86"/>
    <n v="67.08"/>
    <n v="13.69"/>
  </r>
  <r>
    <x v="0"/>
    <x v="0"/>
    <x v="11"/>
    <n v="201"/>
    <n v="77"/>
    <n v="72.34999999999999"/>
    <n v="16.22"/>
  </r>
  <r>
    <x v="0"/>
    <x v="0"/>
    <x v="12"/>
    <n v="230"/>
    <n v="76"/>
    <n v="78.7"/>
    <n v="28.43"/>
  </r>
  <r>
    <x v="0"/>
    <x v="0"/>
    <x v="13"/>
    <n v="187"/>
    <n v="71"/>
    <n v="47.24"/>
    <n v="27.23"/>
  </r>
  <r>
    <x v="0"/>
    <x v="0"/>
    <x v="14"/>
    <n v="217"/>
    <n v="68"/>
    <n v="75.25"/>
    <n v="18.91"/>
  </r>
  <r>
    <x v="0"/>
    <x v="0"/>
    <x v="15"/>
    <n v="168"/>
    <n v="56"/>
    <n v="74.22"/>
    <n v="26.74"/>
  </r>
  <r>
    <x v="0"/>
    <x v="0"/>
    <x v="16"/>
    <n v="168"/>
    <n v="64"/>
    <n v="97.65000000000001"/>
    <n v="13.12"/>
  </r>
  <r>
    <x v="0"/>
    <x v="0"/>
    <x v="17"/>
    <n v="186"/>
    <n v="76"/>
    <n v="79.45999999999999"/>
    <n v="18.68"/>
  </r>
  <r>
    <x v="0"/>
    <x v="0"/>
    <x v="18"/>
    <n v="156"/>
    <n v="61"/>
    <n v="108.73"/>
    <n v="16.75"/>
  </r>
  <r>
    <x v="0"/>
    <x v="0"/>
    <x v="19"/>
    <n v="161"/>
    <n v="64"/>
    <n v="119.66"/>
    <n v="13.94"/>
  </r>
  <r>
    <x v="0"/>
    <x v="0"/>
    <x v="20"/>
    <n v="188"/>
    <n v="74"/>
    <n v="71.56999999999999"/>
    <n v="13.76"/>
  </r>
  <r>
    <x v="0"/>
    <x v="0"/>
    <x v="21"/>
    <n v="130"/>
    <n v="56"/>
    <n v="91.90000000000001"/>
    <n v="9.73"/>
  </r>
  <r>
    <x v="0"/>
    <x v="0"/>
    <x v="22"/>
    <n v="175"/>
    <n v="59"/>
    <n v="76.40000000000001"/>
    <n v="12.62"/>
  </r>
  <r>
    <x v="0"/>
    <x v="0"/>
    <x v="23"/>
    <n v="168"/>
    <n v="66"/>
    <n v="65.08"/>
    <n v="18.84"/>
  </r>
  <r>
    <x v="0"/>
    <x v="0"/>
    <x v="24"/>
    <n v="156"/>
    <n v="56"/>
    <n v="95.66"/>
    <n v="13.66"/>
  </r>
  <r>
    <x v="0"/>
    <x v="0"/>
    <x v="25"/>
    <n v="189"/>
    <n v="60"/>
    <n v="76.06"/>
    <n v="11.81"/>
  </r>
  <r>
    <x v="0"/>
    <x v="0"/>
    <x v="26"/>
    <n v="150"/>
    <n v="53"/>
    <n v="62.09"/>
    <n v="19.9"/>
  </r>
  <r>
    <x v="0"/>
    <x v="0"/>
    <x v="27"/>
    <n v="119"/>
    <n v="44"/>
    <n v="154.12"/>
    <n v="19.93"/>
  </r>
  <r>
    <x v="0"/>
    <x v="0"/>
    <x v="28"/>
    <n v="94"/>
    <n v="43"/>
    <n v="73.03"/>
    <n v="11.72"/>
  </r>
  <r>
    <x v="0"/>
    <x v="0"/>
    <x v="29"/>
    <n v="103"/>
    <n v="38"/>
    <n v="32.34"/>
    <n v="20.46"/>
  </r>
  <r>
    <x v="0"/>
    <x v="1"/>
    <x v="30"/>
    <n v="63"/>
    <n v="33"/>
    <n v="34.8"/>
    <n v="25.6"/>
  </r>
  <r>
    <x v="0"/>
    <x v="1"/>
    <x v="31"/>
    <n v="157"/>
    <n v="50"/>
    <n v="81.66"/>
    <n v="19.48"/>
  </r>
  <r>
    <x v="0"/>
    <x v="1"/>
    <x v="32"/>
    <n v="122"/>
    <n v="61"/>
    <n v="115.4"/>
    <n v="15.01"/>
  </r>
  <r>
    <x v="0"/>
    <x v="1"/>
    <x v="33"/>
    <n v="144"/>
    <n v="59"/>
    <n v="80.33"/>
    <n v="21.35"/>
  </r>
  <r>
    <x v="0"/>
    <x v="1"/>
    <x v="34"/>
    <n v="194"/>
    <n v="66"/>
    <n v="40.57"/>
    <n v="12.9"/>
  </r>
  <r>
    <x v="0"/>
    <x v="1"/>
    <x v="35"/>
    <n v="95"/>
    <n v="41"/>
    <n v="49.55"/>
    <n v="20.34"/>
  </r>
  <r>
    <x v="0"/>
    <x v="1"/>
    <x v="36"/>
    <n v="208"/>
    <n v="65"/>
    <n v="105.45"/>
    <n v="16.6"/>
  </r>
  <r>
    <x v="0"/>
    <x v="1"/>
    <x v="37"/>
    <n v="335"/>
    <n v="71"/>
    <n v="125.65"/>
    <n v="13.67"/>
  </r>
  <r>
    <x v="0"/>
    <x v="1"/>
    <x v="38"/>
    <n v="218"/>
    <n v="58"/>
    <n v="98.86"/>
    <n v="25.19"/>
  </r>
  <r>
    <x v="0"/>
    <x v="1"/>
    <x v="39"/>
    <n v="143"/>
    <n v="48"/>
    <n v="69.28"/>
    <n v="15.97"/>
  </r>
  <r>
    <x v="0"/>
    <x v="1"/>
    <x v="40"/>
    <n v="158"/>
    <n v="50"/>
    <n v="78"/>
    <n v="16.99"/>
  </r>
  <r>
    <x v="0"/>
    <x v="1"/>
    <x v="41"/>
    <n v="147"/>
    <n v="52"/>
    <n v="162.59"/>
    <n v="13.68"/>
  </r>
  <r>
    <x v="0"/>
    <x v="1"/>
    <x v="42"/>
    <n v="110"/>
    <n v="39"/>
    <n v="127.81"/>
    <n v="19.33"/>
  </r>
  <r>
    <x v="0"/>
    <x v="1"/>
    <x v="43"/>
    <n v="200"/>
    <n v="56"/>
    <n v="130.72"/>
    <n v="19.15"/>
  </r>
  <r>
    <x v="0"/>
    <x v="1"/>
    <x v="44"/>
    <n v="200"/>
    <n v="52"/>
    <n v="125.28"/>
    <n v="18.46"/>
  </r>
  <r>
    <x v="0"/>
    <x v="1"/>
    <x v="45"/>
    <n v="189"/>
    <n v="52"/>
    <n v="188.55"/>
    <n v="21.19"/>
  </r>
  <r>
    <x v="0"/>
    <x v="1"/>
    <x v="46"/>
    <n v="161"/>
    <n v="55"/>
    <n v="119.37"/>
    <n v="15.24"/>
  </r>
  <r>
    <x v="0"/>
    <x v="1"/>
    <x v="47"/>
    <n v="175"/>
    <n v="42"/>
    <n v="77.91"/>
    <n v="17.38"/>
  </r>
  <r>
    <x v="0"/>
    <x v="1"/>
    <x v="48"/>
    <n v="143"/>
    <n v="49"/>
    <n v="169.56"/>
    <n v="14.68"/>
  </r>
  <r>
    <x v="0"/>
    <x v="1"/>
    <x v="49"/>
    <n v="122"/>
    <n v="40"/>
    <n v="106.26"/>
    <n v="20.67"/>
  </r>
  <r>
    <x v="0"/>
    <x v="1"/>
    <x v="50"/>
    <n v="170"/>
    <n v="57"/>
    <n v="85.78"/>
    <n v="17.14"/>
  </r>
  <r>
    <x v="0"/>
    <x v="1"/>
    <x v="51"/>
    <n v="174"/>
    <n v="57"/>
    <n v="163.79"/>
    <n v="22.67"/>
  </r>
  <r>
    <x v="0"/>
    <x v="1"/>
    <x v="52"/>
    <n v="187"/>
    <n v="55"/>
    <n v="109.72"/>
    <n v="32.29"/>
  </r>
  <r>
    <x v="0"/>
    <x v="1"/>
    <x v="53"/>
    <n v="98"/>
    <n v="44"/>
    <n v="67.12"/>
    <n v="25.91"/>
  </r>
  <r>
    <x v="0"/>
    <x v="1"/>
    <x v="54"/>
    <n v="217"/>
    <n v="66"/>
    <n v="106.34"/>
    <n v="26.66"/>
  </r>
  <r>
    <x v="0"/>
    <x v="1"/>
    <x v="55"/>
    <n v="227"/>
    <n v="59"/>
    <n v="69.41"/>
    <n v="17.49"/>
  </r>
  <r>
    <x v="0"/>
    <x v="1"/>
    <x v="56"/>
    <n v="184"/>
    <n v="65"/>
    <n v="114.12"/>
    <n v="16.6"/>
  </r>
  <r>
    <x v="0"/>
    <x v="1"/>
    <x v="57"/>
    <n v="296"/>
    <n v="94"/>
    <n v="88.73999999999999"/>
    <n v="24.52"/>
  </r>
  <r>
    <x v="0"/>
    <x v="1"/>
    <x v="58"/>
    <n v="243"/>
    <n v="75"/>
    <n v="94.52"/>
    <n v="18.16"/>
  </r>
  <r>
    <x v="0"/>
    <x v="1"/>
    <x v="59"/>
    <n v="237"/>
    <n v="87"/>
    <n v="62.73"/>
    <n v="17.51"/>
  </r>
  <r>
    <x v="0"/>
    <x v="1"/>
    <x v="60"/>
    <n v="222"/>
    <n v="93"/>
    <n v="43.73"/>
    <n v="19.96"/>
  </r>
  <r>
    <x v="0"/>
    <x v="2"/>
    <x v="61"/>
    <n v="252"/>
    <n v="69"/>
    <n v="70.23999999999999"/>
    <n v="13.63"/>
  </r>
  <r>
    <x v="0"/>
    <x v="2"/>
    <x v="62"/>
    <n v="233"/>
    <n v="103"/>
    <n v="58.78"/>
    <n v="13.25"/>
  </r>
  <r>
    <x v="0"/>
    <x v="2"/>
    <x v="63"/>
    <n v="373"/>
    <n v="122"/>
    <n v="47.59"/>
    <n v="13.57"/>
  </r>
  <r>
    <x v="0"/>
    <x v="2"/>
    <x v="64"/>
    <n v="271"/>
    <n v="81"/>
    <n v="83.26000000000001"/>
    <n v="8.800000000000001"/>
  </r>
  <r>
    <x v="0"/>
    <x v="2"/>
    <x v="65"/>
    <n v="265"/>
    <n v="72"/>
    <n v="85.11"/>
    <n v="24.33"/>
  </r>
  <r>
    <x v="0"/>
    <x v="2"/>
    <x v="66"/>
    <n v="222"/>
    <n v="80"/>
    <n v="70.52"/>
    <n v="16.4"/>
  </r>
  <r>
    <x v="0"/>
    <x v="2"/>
    <x v="67"/>
    <n v="228"/>
    <n v="58"/>
    <n v="76.84999999999999"/>
    <n v="17.51"/>
  </r>
  <r>
    <x v="0"/>
    <x v="2"/>
    <x v="68"/>
    <n v="183"/>
    <n v="63"/>
    <n v="64.2"/>
    <n v="17.72"/>
  </r>
  <r>
    <x v="0"/>
    <x v="2"/>
    <x v="69"/>
    <n v="261"/>
    <n v="79"/>
    <n v="85.41"/>
    <n v="18.85"/>
  </r>
  <r>
    <x v="0"/>
    <x v="2"/>
    <x v="70"/>
    <n v="202"/>
    <n v="62"/>
    <n v="73.84"/>
    <n v="18.77"/>
  </r>
  <r>
    <x v="0"/>
    <x v="2"/>
    <x v="71"/>
    <n v="185"/>
    <n v="63"/>
    <n v="61.91"/>
    <n v="22.14"/>
  </r>
  <r>
    <x v="0"/>
    <x v="2"/>
    <x v="72"/>
    <n v="295"/>
    <n v="79"/>
    <n v="107.39"/>
    <n v="18.82"/>
  </r>
  <r>
    <x v="0"/>
    <x v="2"/>
    <x v="73"/>
    <n v="293"/>
    <n v="83"/>
    <n v="99.89"/>
    <n v="20.06"/>
  </r>
  <r>
    <x v="0"/>
    <x v="2"/>
    <x v="74"/>
    <n v="395"/>
    <n v="93"/>
    <n v="133.43"/>
    <n v="21.32"/>
  </r>
  <r>
    <x v="0"/>
    <x v="2"/>
    <x v="75"/>
    <n v="155"/>
    <n v="54"/>
    <n v="66"/>
    <n v="15.41"/>
  </r>
  <r>
    <x v="0"/>
    <x v="2"/>
    <x v="76"/>
    <n v="181"/>
    <n v="54"/>
    <n v="57.73"/>
    <n v="18.25"/>
  </r>
  <r>
    <x v="0"/>
    <x v="2"/>
    <x v="77"/>
    <n v="126"/>
    <n v="49"/>
    <n v="54.69"/>
    <n v="23.28"/>
  </r>
  <r>
    <x v="0"/>
    <x v="2"/>
    <x v="78"/>
    <n v="160"/>
    <n v="49"/>
    <n v="82.01000000000001"/>
    <n v="12.45"/>
  </r>
  <r>
    <x v="0"/>
    <x v="2"/>
    <x v="79"/>
    <n v="146"/>
    <n v="61"/>
    <n v="52.59"/>
    <n v="27.12"/>
  </r>
  <r>
    <x v="0"/>
    <x v="2"/>
    <x v="80"/>
    <n v="157"/>
    <n v="59"/>
    <n v="44.19"/>
    <n v="21.09"/>
  </r>
  <r>
    <x v="0"/>
    <x v="2"/>
    <x v="81"/>
    <n v="187"/>
    <n v="68"/>
    <n v="32.01"/>
    <n v="19.55"/>
  </r>
  <r>
    <x v="0"/>
    <x v="2"/>
    <x v="82"/>
    <n v="224"/>
    <n v="72"/>
    <n v="26.28"/>
    <n v="26.21"/>
  </r>
  <r>
    <x v="0"/>
    <x v="2"/>
    <x v="83"/>
    <n v="150"/>
    <n v="42"/>
    <n v="25.6"/>
    <n v="25.61"/>
  </r>
  <r>
    <x v="0"/>
    <x v="2"/>
    <x v="84"/>
    <n v="144"/>
    <n v="43"/>
    <n v="77.06"/>
    <n v="28.49"/>
  </r>
  <r>
    <x v="0"/>
    <x v="2"/>
    <x v="85"/>
    <n v="149"/>
    <n v="52"/>
    <n v="34.44"/>
    <n v="32.51"/>
  </r>
  <r>
    <x v="0"/>
    <x v="2"/>
    <x v="86"/>
    <n v="160"/>
    <n v="55"/>
    <n v="35.57"/>
    <n v="22.17"/>
  </r>
  <r>
    <x v="0"/>
    <x v="2"/>
    <x v="87"/>
    <n v="151"/>
    <n v="61"/>
    <n v="19.7"/>
    <n v="29.93"/>
  </r>
  <r>
    <x v="0"/>
    <x v="2"/>
    <x v="88"/>
    <n v="161"/>
    <n v="44"/>
    <n v="20.66"/>
    <n v="34.71"/>
  </r>
  <r>
    <x v="0"/>
    <x v="2"/>
    <x v="89"/>
    <n v="166"/>
    <n v="48"/>
    <n v="57.58"/>
    <n v="36.75"/>
  </r>
  <r>
    <x v="0"/>
    <x v="2"/>
    <x v="90"/>
    <n v="162"/>
    <n v="66"/>
    <n v="11"/>
    <n v="21.53"/>
  </r>
  <r>
    <x v="0"/>
    <x v="3"/>
    <x v="91"/>
    <n v="157"/>
    <n v="42"/>
    <n v="21.09"/>
    <n v="30.53"/>
  </r>
  <r>
    <x v="0"/>
    <x v="3"/>
    <x v="92"/>
    <n v="190"/>
    <n v="62"/>
    <n v="33.34"/>
    <n v="35.07"/>
  </r>
  <r>
    <x v="0"/>
    <x v="3"/>
    <x v="93"/>
    <n v="160"/>
    <n v="56"/>
    <n v="27.29"/>
    <n v="32.9"/>
  </r>
  <r>
    <x v="0"/>
    <x v="3"/>
    <x v="94"/>
    <n v="174"/>
    <n v="58"/>
    <n v="16.46"/>
    <n v="28.51"/>
  </r>
  <r>
    <x v="0"/>
    <x v="3"/>
    <x v="95"/>
    <n v="167"/>
    <n v="54"/>
    <n v="31.55"/>
    <n v="25.69"/>
  </r>
  <r>
    <x v="0"/>
    <x v="3"/>
    <x v="96"/>
    <n v="174"/>
    <n v="50"/>
    <n v="23.75"/>
    <n v="38.8"/>
  </r>
  <r>
    <x v="0"/>
    <x v="3"/>
    <x v="97"/>
    <n v="83"/>
    <n v="41"/>
    <n v="22.89"/>
    <n v="35.98"/>
  </r>
  <r>
    <x v="0"/>
    <x v="3"/>
    <x v="98"/>
    <n v="91"/>
    <n v="45"/>
    <n v="52.31"/>
    <n v="32.14"/>
  </r>
  <r>
    <x v="0"/>
    <x v="3"/>
    <x v="99"/>
    <n v="149"/>
    <n v="48"/>
    <n v="37.23"/>
    <n v="35.7"/>
  </r>
  <r>
    <x v="0"/>
    <x v="3"/>
    <x v="100"/>
    <n v="205"/>
    <n v="66"/>
    <n v="24.16"/>
    <n v="36.32"/>
  </r>
  <r>
    <x v="0"/>
    <x v="3"/>
    <x v="101"/>
    <n v="180"/>
    <n v="62"/>
    <n v="37.36"/>
    <n v="23.14"/>
  </r>
  <r>
    <x v="0"/>
    <x v="3"/>
    <x v="102"/>
    <n v="181"/>
    <n v="58"/>
    <n v="47.81"/>
    <n v="29.12"/>
  </r>
  <r>
    <x v="0"/>
    <x v="3"/>
    <x v="103"/>
    <n v="147"/>
    <n v="50"/>
    <n v="34.07"/>
    <n v="28.33"/>
  </r>
  <r>
    <x v="0"/>
    <x v="3"/>
    <x v="104"/>
    <n v="224"/>
    <n v="65"/>
    <n v="20.53"/>
    <n v="32.2"/>
  </r>
  <r>
    <x v="0"/>
    <x v="3"/>
    <x v="105"/>
    <n v="174"/>
    <n v="62"/>
    <n v="17.23"/>
    <n v="36.22"/>
  </r>
  <r>
    <x v="0"/>
    <x v="3"/>
    <x v="106"/>
    <n v="141"/>
    <n v="55"/>
    <n v="31.4"/>
    <n v="24.52"/>
  </r>
  <r>
    <x v="0"/>
    <x v="3"/>
    <x v="107"/>
    <n v="170"/>
    <n v="68"/>
    <n v="16.14"/>
    <n v="32.19"/>
  </r>
  <r>
    <x v="0"/>
    <x v="3"/>
    <x v="108"/>
    <n v="154"/>
    <n v="46"/>
    <n v="34.99"/>
    <n v="35.19"/>
  </r>
  <r>
    <x v="0"/>
    <x v="3"/>
    <x v="109"/>
    <n v="164"/>
    <n v="57"/>
    <n v="43.59"/>
    <n v="30.73"/>
  </r>
  <r>
    <x v="0"/>
    <x v="3"/>
    <x v="110"/>
    <n v="158"/>
    <n v="47"/>
    <n v="30.23"/>
    <n v="33.36"/>
  </r>
  <r>
    <x v="0"/>
    <x v="3"/>
    <x v="111"/>
    <n v="170"/>
    <n v="54"/>
    <n v="16.73"/>
    <n v="50.94"/>
  </r>
  <r>
    <x v="0"/>
    <x v="3"/>
    <x v="112"/>
    <n v="223"/>
    <n v="68"/>
    <n v="28.86"/>
    <n v="28.64"/>
  </r>
  <r>
    <x v="0"/>
    <x v="3"/>
    <x v="113"/>
    <n v="145"/>
    <n v="43"/>
    <n v="20.5"/>
    <n v="41.52"/>
  </r>
  <r>
    <x v="0"/>
    <x v="3"/>
    <x v="114"/>
    <n v="97"/>
    <n v="34"/>
    <n v="16.76"/>
    <n v="42.94"/>
  </r>
  <r>
    <x v="0"/>
    <x v="3"/>
    <x v="115"/>
    <n v="175"/>
    <n v="59"/>
    <n v="53.79"/>
    <n v="36.98"/>
  </r>
  <r>
    <x v="0"/>
    <x v="3"/>
    <x v="116"/>
    <n v="167"/>
    <n v="41"/>
    <n v="27.21"/>
    <n v="40.36"/>
  </r>
  <r>
    <x v="0"/>
    <x v="3"/>
    <x v="117"/>
    <n v="156"/>
    <n v="58"/>
    <n v="20.22"/>
    <n v="30.9"/>
  </r>
  <r>
    <x v="0"/>
    <x v="3"/>
    <x v="118"/>
    <n v="128"/>
    <n v="51"/>
    <n v="15.8"/>
    <n v="32.19"/>
  </r>
  <r>
    <x v="0"/>
    <x v="3"/>
    <x v="119"/>
    <n v="170"/>
    <n v="51"/>
    <n v="41.43"/>
    <n v="35.43"/>
  </r>
  <r>
    <x v="0"/>
    <x v="3"/>
    <x v="120"/>
    <n v="157"/>
    <n v="50"/>
    <n v="34.41"/>
    <n v="36.71"/>
  </r>
  <r>
    <x v="0"/>
    <x v="3"/>
    <x v="121"/>
    <n v="123"/>
    <n v="49"/>
    <n v="20.59"/>
    <n v="43.81"/>
  </r>
  <r>
    <x v="0"/>
    <x v="4"/>
    <x v="122"/>
    <n v="211"/>
    <n v="60"/>
    <n v="55.06"/>
    <n v="44.46"/>
  </r>
  <r>
    <x v="0"/>
    <x v="4"/>
    <x v="123"/>
    <n v="197"/>
    <n v="75"/>
    <n v="18.12"/>
    <n v="42.29"/>
  </r>
  <r>
    <x v="0"/>
    <x v="4"/>
    <x v="124"/>
    <n v="125"/>
    <n v="43"/>
    <n v="17.2"/>
    <n v="27.1"/>
  </r>
  <r>
    <x v="0"/>
    <x v="4"/>
    <x v="125"/>
    <n v="149"/>
    <n v="54"/>
    <n v="17.1"/>
    <n v="36.02"/>
  </r>
  <r>
    <x v="0"/>
    <x v="4"/>
    <x v="126"/>
    <n v="108"/>
    <n v="43"/>
    <n v="21.49"/>
    <n v="24.8"/>
  </r>
  <r>
    <x v="0"/>
    <x v="4"/>
    <x v="127"/>
    <n v="98"/>
    <n v="46"/>
    <n v="51.5"/>
    <n v="35.58"/>
  </r>
  <r>
    <x v="0"/>
    <x v="4"/>
    <x v="128"/>
    <n v="227"/>
    <n v="68"/>
    <n v="31.8"/>
    <n v="40.2"/>
  </r>
  <r>
    <x v="0"/>
    <x v="4"/>
    <x v="129"/>
    <n v="177"/>
    <n v="57"/>
    <n v="25.78"/>
    <n v="29.96"/>
  </r>
  <r>
    <x v="0"/>
    <x v="4"/>
    <x v="130"/>
    <n v="154"/>
    <n v="43"/>
    <n v="23.8"/>
    <n v="37.19"/>
  </r>
  <r>
    <x v="0"/>
    <x v="4"/>
    <x v="131"/>
    <n v="122"/>
    <n v="48"/>
    <n v="20.72"/>
    <n v="37.94"/>
  </r>
  <r>
    <x v="0"/>
    <x v="4"/>
    <x v="132"/>
    <n v="167"/>
    <n v="58"/>
    <n v="15.61"/>
    <n v="37.17"/>
  </r>
  <r>
    <x v="0"/>
    <x v="4"/>
    <x v="133"/>
    <n v="129"/>
    <n v="48"/>
    <n v="13.91"/>
    <n v="36.47"/>
  </r>
  <r>
    <x v="0"/>
    <x v="4"/>
    <x v="134"/>
    <n v="183"/>
    <n v="58"/>
    <n v="19.82"/>
    <n v="18.16"/>
  </r>
  <r>
    <x v="0"/>
    <x v="4"/>
    <x v="135"/>
    <n v="115"/>
    <n v="35"/>
    <n v="18.57"/>
    <n v="30.8"/>
  </r>
  <r>
    <x v="0"/>
    <x v="4"/>
    <x v="136"/>
    <n v="149"/>
    <n v="55"/>
    <n v="38.64"/>
    <n v="25.66"/>
  </r>
  <r>
    <x v="0"/>
    <x v="4"/>
    <x v="137"/>
    <n v="180"/>
    <n v="66"/>
    <n v="30.45"/>
    <n v="37.79"/>
  </r>
  <r>
    <x v="0"/>
    <x v="4"/>
    <x v="138"/>
    <n v="163"/>
    <n v="49"/>
    <n v="36.39"/>
    <n v="33.79"/>
  </r>
  <r>
    <x v="0"/>
    <x v="4"/>
    <x v="139"/>
    <n v="109"/>
    <n v="44"/>
    <n v="16.08"/>
    <n v="40.16"/>
  </r>
  <r>
    <x v="0"/>
    <x v="4"/>
    <x v="140"/>
    <n v="152"/>
    <n v="51"/>
    <n v="19.69"/>
    <n v="31.05"/>
  </r>
  <r>
    <x v="0"/>
    <x v="4"/>
    <x v="141"/>
    <n v="182"/>
    <n v="58"/>
    <n v="61.83"/>
    <n v="39.24"/>
  </r>
  <r>
    <x v="0"/>
    <x v="4"/>
    <x v="142"/>
    <n v="289"/>
    <n v="68"/>
    <n v="47.35"/>
    <n v="34.85"/>
  </r>
  <r>
    <x v="0"/>
    <x v="4"/>
    <x v="143"/>
    <n v="185"/>
    <n v="51"/>
    <n v="21.4"/>
    <n v="43.66"/>
  </r>
  <r>
    <x v="0"/>
    <x v="4"/>
    <x v="144"/>
    <n v="185"/>
    <n v="62"/>
    <n v="38.59"/>
    <n v="35.47"/>
  </r>
  <r>
    <x v="0"/>
    <x v="4"/>
    <x v="145"/>
    <n v="158"/>
    <n v="56"/>
    <n v="17.15"/>
    <n v="40.06"/>
  </r>
  <r>
    <x v="0"/>
    <x v="4"/>
    <x v="146"/>
    <n v="180"/>
    <n v="54"/>
    <n v="28.37"/>
    <n v="26.97"/>
  </r>
  <r>
    <x v="0"/>
    <x v="4"/>
    <x v="147"/>
    <n v="156"/>
    <n v="69"/>
    <n v="23.47"/>
    <n v="34.47"/>
  </r>
  <r>
    <x v="0"/>
    <x v="4"/>
    <x v="148"/>
    <n v="133"/>
    <n v="53"/>
    <n v="29.94"/>
    <n v="38.92"/>
  </r>
  <r>
    <x v="0"/>
    <x v="4"/>
    <x v="149"/>
    <n v="113"/>
    <n v="53"/>
    <n v="20.18"/>
    <n v="33.14"/>
  </r>
  <r>
    <x v="0"/>
    <x v="4"/>
    <x v="150"/>
    <n v="172"/>
    <n v="67"/>
    <n v="25.33"/>
    <n v="36.06"/>
  </r>
  <r>
    <x v="0"/>
    <x v="4"/>
    <x v="151"/>
    <n v="131"/>
    <n v="44"/>
    <n v="18.74"/>
    <n v="29.53"/>
  </r>
  <r>
    <x v="0"/>
    <x v="4"/>
    <x v="152"/>
    <n v="185"/>
    <n v="56"/>
    <n v="25.61"/>
    <n v="37.78"/>
  </r>
  <r>
    <x v="1"/>
    <x v="5"/>
    <x v="153"/>
    <m/>
    <m/>
    <m/>
    <m/>
  </r>
</pivotCacheRecords>
</file>

<file path=xl/pivotCache/pivotCacheRecords2.xml><?xml version="1.0" encoding="utf-8"?>
<pivotCacheRecords xmlns="http://schemas.openxmlformats.org/spreadsheetml/2006/main" count="154">
  <r>
    <x v="0"/>
    <x v="0"/>
    <x v="0"/>
    <n v="127"/>
    <n v="59"/>
    <n v="42.48"/>
    <n v="20.11"/>
  </r>
  <r>
    <x v="0"/>
    <x v="0"/>
    <x v="1"/>
    <n v="224"/>
    <n v="77"/>
    <n v="88.28"/>
    <n v="22.16"/>
  </r>
  <r>
    <x v="0"/>
    <x v="0"/>
    <x v="2"/>
    <n v="280"/>
    <n v="87"/>
    <n v="67.92"/>
    <n v="10.98"/>
  </r>
  <r>
    <x v="0"/>
    <x v="0"/>
    <x v="3"/>
    <n v="234"/>
    <n v="78"/>
    <n v="59.3"/>
    <n v="22.69"/>
  </r>
  <r>
    <x v="0"/>
    <x v="0"/>
    <x v="4"/>
    <n v="182"/>
    <n v="69"/>
    <n v="62.21"/>
    <n v="13.43"/>
  </r>
  <r>
    <x v="0"/>
    <x v="0"/>
    <x v="5"/>
    <n v="251"/>
    <n v="83"/>
    <n v="76.05"/>
    <n v="18.59"/>
  </r>
  <r>
    <x v="0"/>
    <x v="0"/>
    <x v="6"/>
    <n v="263"/>
    <n v="83"/>
    <n v="80.65000000000001"/>
    <n v="18.16"/>
  </r>
  <r>
    <x v="0"/>
    <x v="0"/>
    <x v="7"/>
    <n v="206"/>
    <n v="71"/>
    <n v="163.04"/>
    <n v="15.28"/>
  </r>
  <r>
    <x v="0"/>
    <x v="0"/>
    <x v="8"/>
    <n v="174"/>
    <n v="75"/>
    <n v="60.45"/>
    <n v="17.24"/>
  </r>
  <r>
    <x v="0"/>
    <x v="0"/>
    <x v="9"/>
    <n v="163"/>
    <n v="63"/>
    <n v="116.63"/>
    <n v="12.47"/>
  </r>
  <r>
    <x v="0"/>
    <x v="0"/>
    <x v="10"/>
    <n v="220"/>
    <n v="86"/>
    <n v="67.08"/>
    <n v="13.69"/>
  </r>
  <r>
    <x v="0"/>
    <x v="0"/>
    <x v="11"/>
    <n v="201"/>
    <n v="77"/>
    <n v="72.34999999999999"/>
    <n v="16.22"/>
  </r>
  <r>
    <x v="0"/>
    <x v="0"/>
    <x v="12"/>
    <n v="230"/>
    <n v="76"/>
    <n v="78.7"/>
    <n v="28.43"/>
  </r>
  <r>
    <x v="0"/>
    <x v="0"/>
    <x v="13"/>
    <n v="187"/>
    <n v="71"/>
    <n v="47.24"/>
    <n v="27.23"/>
  </r>
  <r>
    <x v="0"/>
    <x v="0"/>
    <x v="14"/>
    <n v="217"/>
    <n v="68"/>
    <n v="75.25"/>
    <n v="18.91"/>
  </r>
  <r>
    <x v="0"/>
    <x v="0"/>
    <x v="15"/>
    <n v="168"/>
    <n v="56"/>
    <n v="74.22"/>
    <n v="26.74"/>
  </r>
  <r>
    <x v="0"/>
    <x v="0"/>
    <x v="16"/>
    <n v="168"/>
    <n v="64"/>
    <n v="97.65000000000001"/>
    <n v="13.12"/>
  </r>
  <r>
    <x v="0"/>
    <x v="0"/>
    <x v="17"/>
    <n v="186"/>
    <n v="76"/>
    <n v="79.45999999999999"/>
    <n v="18.68"/>
  </r>
  <r>
    <x v="0"/>
    <x v="0"/>
    <x v="18"/>
    <n v="156"/>
    <n v="61"/>
    <n v="108.73"/>
    <n v="16.75"/>
  </r>
  <r>
    <x v="0"/>
    <x v="0"/>
    <x v="19"/>
    <n v="161"/>
    <n v="64"/>
    <n v="119.66"/>
    <n v="13.94"/>
  </r>
  <r>
    <x v="0"/>
    <x v="0"/>
    <x v="20"/>
    <n v="188"/>
    <n v="74"/>
    <n v="71.56999999999999"/>
    <n v="13.76"/>
  </r>
  <r>
    <x v="0"/>
    <x v="0"/>
    <x v="21"/>
    <n v="130"/>
    <n v="56"/>
    <n v="91.90000000000001"/>
    <n v="9.73"/>
  </r>
  <r>
    <x v="0"/>
    <x v="0"/>
    <x v="22"/>
    <n v="175"/>
    <n v="59"/>
    <n v="76.40000000000001"/>
    <n v="12.62"/>
  </r>
  <r>
    <x v="0"/>
    <x v="0"/>
    <x v="23"/>
    <n v="168"/>
    <n v="66"/>
    <n v="65.08"/>
    <n v="18.84"/>
  </r>
  <r>
    <x v="0"/>
    <x v="0"/>
    <x v="24"/>
    <n v="156"/>
    <n v="56"/>
    <n v="95.66"/>
    <n v="13.66"/>
  </r>
  <r>
    <x v="0"/>
    <x v="0"/>
    <x v="25"/>
    <n v="189"/>
    <n v="60"/>
    <n v="76.06"/>
    <n v="11.81"/>
  </r>
  <r>
    <x v="0"/>
    <x v="0"/>
    <x v="26"/>
    <n v="150"/>
    <n v="53"/>
    <n v="62.09"/>
    <n v="19.9"/>
  </r>
  <r>
    <x v="0"/>
    <x v="0"/>
    <x v="27"/>
    <n v="119"/>
    <n v="44"/>
    <n v="154.12"/>
    <n v="19.93"/>
  </r>
  <r>
    <x v="0"/>
    <x v="0"/>
    <x v="28"/>
    <n v="94"/>
    <n v="43"/>
    <n v="73.03"/>
    <n v="11.72"/>
  </r>
  <r>
    <x v="0"/>
    <x v="0"/>
    <x v="29"/>
    <n v="103"/>
    <n v="38"/>
    <n v="32.34"/>
    <n v="20.46"/>
  </r>
  <r>
    <x v="0"/>
    <x v="1"/>
    <x v="30"/>
    <n v="63"/>
    <n v="33"/>
    <n v="34.8"/>
    <n v="25.6"/>
  </r>
  <r>
    <x v="0"/>
    <x v="1"/>
    <x v="31"/>
    <n v="157"/>
    <n v="50"/>
    <n v="81.66"/>
    <n v="19.48"/>
  </r>
  <r>
    <x v="0"/>
    <x v="1"/>
    <x v="32"/>
    <n v="122"/>
    <n v="61"/>
    <n v="115.4"/>
    <n v="15.01"/>
  </r>
  <r>
    <x v="0"/>
    <x v="1"/>
    <x v="33"/>
    <n v="144"/>
    <n v="59"/>
    <n v="80.33"/>
    <n v="21.35"/>
  </r>
  <r>
    <x v="0"/>
    <x v="1"/>
    <x v="34"/>
    <n v="194"/>
    <n v="66"/>
    <n v="40.57"/>
    <n v="12.9"/>
  </r>
  <r>
    <x v="0"/>
    <x v="1"/>
    <x v="35"/>
    <n v="95"/>
    <n v="41"/>
    <n v="49.55"/>
    <n v="20.34"/>
  </r>
  <r>
    <x v="0"/>
    <x v="1"/>
    <x v="36"/>
    <n v="208"/>
    <n v="65"/>
    <n v="105.45"/>
    <n v="16.6"/>
  </r>
  <r>
    <x v="0"/>
    <x v="1"/>
    <x v="37"/>
    <n v="335"/>
    <n v="71"/>
    <n v="125.65"/>
    <n v="13.67"/>
  </r>
  <r>
    <x v="0"/>
    <x v="1"/>
    <x v="38"/>
    <n v="218"/>
    <n v="58"/>
    <n v="98.86"/>
    <n v="25.19"/>
  </r>
  <r>
    <x v="0"/>
    <x v="1"/>
    <x v="39"/>
    <n v="143"/>
    <n v="48"/>
    <n v="69.28"/>
    <n v="15.97"/>
  </r>
  <r>
    <x v="0"/>
    <x v="1"/>
    <x v="40"/>
    <n v="158"/>
    <n v="50"/>
    <n v="78"/>
    <n v="16.99"/>
  </r>
  <r>
    <x v="0"/>
    <x v="1"/>
    <x v="41"/>
    <n v="147"/>
    <n v="52"/>
    <n v="162.59"/>
    <n v="13.68"/>
  </r>
  <r>
    <x v="0"/>
    <x v="1"/>
    <x v="42"/>
    <n v="110"/>
    <n v="39"/>
    <n v="127.81"/>
    <n v="19.33"/>
  </r>
  <r>
    <x v="0"/>
    <x v="1"/>
    <x v="43"/>
    <n v="200"/>
    <n v="56"/>
    <n v="130.72"/>
    <n v="19.15"/>
  </r>
  <r>
    <x v="0"/>
    <x v="1"/>
    <x v="44"/>
    <n v="200"/>
    <n v="52"/>
    <n v="125.28"/>
    <n v="18.46"/>
  </r>
  <r>
    <x v="0"/>
    <x v="1"/>
    <x v="45"/>
    <n v="189"/>
    <n v="52"/>
    <n v="188.55"/>
    <n v="21.19"/>
  </r>
  <r>
    <x v="0"/>
    <x v="1"/>
    <x v="46"/>
    <n v="161"/>
    <n v="55"/>
    <n v="119.37"/>
    <n v="15.24"/>
  </r>
  <r>
    <x v="0"/>
    <x v="1"/>
    <x v="47"/>
    <n v="175"/>
    <n v="42"/>
    <n v="77.91"/>
    <n v="17.38"/>
  </r>
  <r>
    <x v="0"/>
    <x v="1"/>
    <x v="48"/>
    <n v="143"/>
    <n v="49"/>
    <n v="169.56"/>
    <n v="14.68"/>
  </r>
  <r>
    <x v="0"/>
    <x v="1"/>
    <x v="49"/>
    <n v="122"/>
    <n v="40"/>
    <n v="106.26"/>
    <n v="20.67"/>
  </r>
  <r>
    <x v="0"/>
    <x v="1"/>
    <x v="50"/>
    <n v="170"/>
    <n v="57"/>
    <n v="85.78"/>
    <n v="17.14"/>
  </r>
  <r>
    <x v="0"/>
    <x v="1"/>
    <x v="51"/>
    <n v="174"/>
    <n v="57"/>
    <n v="163.79"/>
    <n v="22.67"/>
  </r>
  <r>
    <x v="0"/>
    <x v="1"/>
    <x v="52"/>
    <n v="187"/>
    <n v="55"/>
    <n v="109.72"/>
    <n v="32.29"/>
  </r>
  <r>
    <x v="0"/>
    <x v="1"/>
    <x v="53"/>
    <n v="98"/>
    <n v="44"/>
    <n v="67.12"/>
    <n v="25.91"/>
  </r>
  <r>
    <x v="0"/>
    <x v="1"/>
    <x v="54"/>
    <n v="217"/>
    <n v="66"/>
    <n v="106.34"/>
    <n v="26.66"/>
  </r>
  <r>
    <x v="0"/>
    <x v="1"/>
    <x v="55"/>
    <n v="227"/>
    <n v="59"/>
    <n v="69.41"/>
    <n v="17.49"/>
  </r>
  <r>
    <x v="0"/>
    <x v="1"/>
    <x v="56"/>
    <n v="184"/>
    <n v="65"/>
    <n v="114.12"/>
    <n v="16.6"/>
  </r>
  <r>
    <x v="0"/>
    <x v="1"/>
    <x v="57"/>
    <n v="296"/>
    <n v="94"/>
    <n v="88.73999999999999"/>
    <n v="24.52"/>
  </r>
  <r>
    <x v="0"/>
    <x v="1"/>
    <x v="58"/>
    <n v="243"/>
    <n v="75"/>
    <n v="94.52"/>
    <n v="18.16"/>
  </r>
  <r>
    <x v="0"/>
    <x v="1"/>
    <x v="59"/>
    <n v="237"/>
    <n v="87"/>
    <n v="62.73"/>
    <n v="17.51"/>
  </r>
  <r>
    <x v="0"/>
    <x v="1"/>
    <x v="60"/>
    <n v="222"/>
    <n v="93"/>
    <n v="43.73"/>
    <n v="19.96"/>
  </r>
  <r>
    <x v="0"/>
    <x v="2"/>
    <x v="61"/>
    <n v="252"/>
    <n v="69"/>
    <n v="70.23999999999999"/>
    <n v="13.63"/>
  </r>
  <r>
    <x v="0"/>
    <x v="2"/>
    <x v="62"/>
    <n v="233"/>
    <n v="103"/>
    <n v="58.78"/>
    <n v="13.25"/>
  </r>
  <r>
    <x v="0"/>
    <x v="2"/>
    <x v="63"/>
    <n v="373"/>
    <n v="122"/>
    <n v="47.59"/>
    <n v="13.57"/>
  </r>
  <r>
    <x v="0"/>
    <x v="2"/>
    <x v="64"/>
    <n v="271"/>
    <n v="81"/>
    <n v="83.26000000000001"/>
    <n v="8.800000000000001"/>
  </r>
  <r>
    <x v="0"/>
    <x v="2"/>
    <x v="65"/>
    <n v="265"/>
    <n v="72"/>
    <n v="85.11"/>
    <n v="24.33"/>
  </r>
  <r>
    <x v="0"/>
    <x v="2"/>
    <x v="66"/>
    <n v="222"/>
    <n v="80"/>
    <n v="70.52"/>
    <n v="16.4"/>
  </r>
  <r>
    <x v="0"/>
    <x v="2"/>
    <x v="67"/>
    <n v="228"/>
    <n v="58"/>
    <n v="76.84999999999999"/>
    <n v="17.51"/>
  </r>
  <r>
    <x v="0"/>
    <x v="2"/>
    <x v="68"/>
    <n v="183"/>
    <n v="63"/>
    <n v="64.2"/>
    <n v="17.72"/>
  </r>
  <r>
    <x v="0"/>
    <x v="2"/>
    <x v="69"/>
    <n v="261"/>
    <n v="79"/>
    <n v="85.41"/>
    <n v="18.85"/>
  </r>
  <r>
    <x v="0"/>
    <x v="2"/>
    <x v="70"/>
    <n v="202"/>
    <n v="62"/>
    <n v="73.84"/>
    <n v="18.77"/>
  </r>
  <r>
    <x v="0"/>
    <x v="2"/>
    <x v="71"/>
    <n v="185"/>
    <n v="63"/>
    <n v="61.91"/>
    <n v="22.14"/>
  </r>
  <r>
    <x v="0"/>
    <x v="2"/>
    <x v="72"/>
    <n v="295"/>
    <n v="79"/>
    <n v="107.39"/>
    <n v="18.82"/>
  </r>
  <r>
    <x v="0"/>
    <x v="2"/>
    <x v="73"/>
    <n v="293"/>
    <n v="83"/>
    <n v="99.89"/>
    <n v="20.06"/>
  </r>
  <r>
    <x v="0"/>
    <x v="2"/>
    <x v="74"/>
    <n v="395"/>
    <n v="93"/>
    <n v="133.43"/>
    <n v="21.32"/>
  </r>
  <r>
    <x v="0"/>
    <x v="2"/>
    <x v="75"/>
    <n v="155"/>
    <n v="54"/>
    <n v="66"/>
    <n v="15.41"/>
  </r>
  <r>
    <x v="0"/>
    <x v="2"/>
    <x v="76"/>
    <n v="181"/>
    <n v="54"/>
    <n v="57.73"/>
    <n v="18.25"/>
  </r>
  <r>
    <x v="0"/>
    <x v="2"/>
    <x v="77"/>
    <n v="126"/>
    <n v="49"/>
    <n v="54.69"/>
    <n v="23.28"/>
  </r>
  <r>
    <x v="0"/>
    <x v="2"/>
    <x v="78"/>
    <n v="160"/>
    <n v="49"/>
    <n v="82.01000000000001"/>
    <n v="12.45"/>
  </r>
  <r>
    <x v="0"/>
    <x v="2"/>
    <x v="79"/>
    <n v="146"/>
    <n v="61"/>
    <n v="52.59"/>
    <n v="27.12"/>
  </r>
  <r>
    <x v="0"/>
    <x v="2"/>
    <x v="80"/>
    <n v="157"/>
    <n v="59"/>
    <n v="44.19"/>
    <n v="21.09"/>
  </r>
  <r>
    <x v="0"/>
    <x v="2"/>
    <x v="81"/>
    <n v="187"/>
    <n v="68"/>
    <n v="32.01"/>
    <n v="19.55"/>
  </r>
  <r>
    <x v="0"/>
    <x v="2"/>
    <x v="82"/>
    <n v="224"/>
    <n v="72"/>
    <n v="26.28"/>
    <n v="26.21"/>
  </r>
  <r>
    <x v="0"/>
    <x v="2"/>
    <x v="83"/>
    <n v="150"/>
    <n v="42"/>
    <n v="25.6"/>
    <n v="25.61"/>
  </r>
  <r>
    <x v="0"/>
    <x v="2"/>
    <x v="84"/>
    <n v="144"/>
    <n v="43"/>
    <n v="77.06"/>
    <n v="28.49"/>
  </r>
  <r>
    <x v="0"/>
    <x v="2"/>
    <x v="85"/>
    <n v="149"/>
    <n v="52"/>
    <n v="34.44"/>
    <n v="32.51"/>
  </r>
  <r>
    <x v="0"/>
    <x v="2"/>
    <x v="86"/>
    <n v="160"/>
    <n v="55"/>
    <n v="35.57"/>
    <n v="22.17"/>
  </r>
  <r>
    <x v="0"/>
    <x v="2"/>
    <x v="87"/>
    <n v="151"/>
    <n v="61"/>
    <n v="19.7"/>
    <n v="29.93"/>
  </r>
  <r>
    <x v="0"/>
    <x v="2"/>
    <x v="88"/>
    <n v="161"/>
    <n v="44"/>
    <n v="20.66"/>
    <n v="34.71"/>
  </r>
  <r>
    <x v="0"/>
    <x v="2"/>
    <x v="89"/>
    <n v="166"/>
    <n v="48"/>
    <n v="57.58"/>
    <n v="36.75"/>
  </r>
  <r>
    <x v="0"/>
    <x v="2"/>
    <x v="90"/>
    <n v="162"/>
    <n v="66"/>
    <n v="11"/>
    <n v="21.53"/>
  </r>
  <r>
    <x v="0"/>
    <x v="3"/>
    <x v="91"/>
    <n v="157"/>
    <n v="42"/>
    <n v="21.09"/>
    <n v="30.53"/>
  </r>
  <r>
    <x v="0"/>
    <x v="3"/>
    <x v="92"/>
    <n v="190"/>
    <n v="62"/>
    <n v="33.34"/>
    <n v="35.07"/>
  </r>
  <r>
    <x v="0"/>
    <x v="3"/>
    <x v="93"/>
    <n v="160"/>
    <n v="56"/>
    <n v="27.29"/>
    <n v="32.9"/>
  </r>
  <r>
    <x v="0"/>
    <x v="3"/>
    <x v="94"/>
    <n v="174"/>
    <n v="58"/>
    <n v="16.46"/>
    <n v="28.51"/>
  </r>
  <r>
    <x v="0"/>
    <x v="3"/>
    <x v="95"/>
    <n v="167"/>
    <n v="54"/>
    <n v="31.55"/>
    <n v="25.69"/>
  </r>
  <r>
    <x v="0"/>
    <x v="3"/>
    <x v="96"/>
    <n v="174"/>
    <n v="50"/>
    <n v="23.75"/>
    <n v="38.8"/>
  </r>
  <r>
    <x v="0"/>
    <x v="3"/>
    <x v="97"/>
    <n v="83"/>
    <n v="41"/>
    <n v="22.89"/>
    <n v="35.98"/>
  </r>
  <r>
    <x v="0"/>
    <x v="3"/>
    <x v="98"/>
    <n v="91"/>
    <n v="45"/>
    <n v="52.31"/>
    <n v="32.14"/>
  </r>
  <r>
    <x v="0"/>
    <x v="3"/>
    <x v="99"/>
    <n v="149"/>
    <n v="48"/>
    <n v="37.23"/>
    <n v="35.7"/>
  </r>
  <r>
    <x v="0"/>
    <x v="3"/>
    <x v="100"/>
    <n v="205"/>
    <n v="66"/>
    <n v="24.16"/>
    <n v="36.32"/>
  </r>
  <r>
    <x v="0"/>
    <x v="3"/>
    <x v="101"/>
    <n v="180"/>
    <n v="62"/>
    <n v="37.36"/>
    <n v="23.14"/>
  </r>
  <r>
    <x v="0"/>
    <x v="3"/>
    <x v="102"/>
    <n v="181"/>
    <n v="58"/>
    <n v="47.81"/>
    <n v="29.12"/>
  </r>
  <r>
    <x v="0"/>
    <x v="3"/>
    <x v="103"/>
    <n v="147"/>
    <n v="50"/>
    <n v="34.07"/>
    <n v="28.33"/>
  </r>
  <r>
    <x v="0"/>
    <x v="3"/>
    <x v="104"/>
    <n v="224"/>
    <n v="65"/>
    <n v="20.53"/>
    <n v="32.2"/>
  </r>
  <r>
    <x v="0"/>
    <x v="3"/>
    <x v="105"/>
    <n v="174"/>
    <n v="62"/>
    <n v="17.23"/>
    <n v="36.22"/>
  </r>
  <r>
    <x v="0"/>
    <x v="3"/>
    <x v="106"/>
    <n v="141"/>
    <n v="55"/>
    <n v="31.4"/>
    <n v="24.52"/>
  </r>
  <r>
    <x v="0"/>
    <x v="3"/>
    <x v="107"/>
    <n v="170"/>
    <n v="68"/>
    <n v="16.14"/>
    <n v="32.19"/>
  </r>
  <r>
    <x v="0"/>
    <x v="3"/>
    <x v="108"/>
    <n v="154"/>
    <n v="46"/>
    <n v="34.99"/>
    <n v="35.19"/>
  </r>
  <r>
    <x v="0"/>
    <x v="3"/>
    <x v="109"/>
    <n v="164"/>
    <n v="57"/>
    <n v="43.59"/>
    <n v="30.73"/>
  </r>
  <r>
    <x v="0"/>
    <x v="3"/>
    <x v="110"/>
    <n v="158"/>
    <n v="47"/>
    <n v="30.23"/>
    <n v="33.36"/>
  </r>
  <r>
    <x v="0"/>
    <x v="3"/>
    <x v="111"/>
    <n v="170"/>
    <n v="54"/>
    <n v="16.73"/>
    <n v="50.94"/>
  </r>
  <r>
    <x v="0"/>
    <x v="3"/>
    <x v="112"/>
    <n v="223"/>
    <n v="68"/>
    <n v="28.86"/>
    <n v="28.64"/>
  </r>
  <r>
    <x v="0"/>
    <x v="3"/>
    <x v="113"/>
    <n v="145"/>
    <n v="43"/>
    <n v="20.5"/>
    <n v="41.52"/>
  </r>
  <r>
    <x v="0"/>
    <x v="3"/>
    <x v="114"/>
    <n v="97"/>
    <n v="34"/>
    <n v="16.76"/>
    <n v="42.94"/>
  </r>
  <r>
    <x v="0"/>
    <x v="3"/>
    <x v="115"/>
    <n v="175"/>
    <n v="59"/>
    <n v="53.79"/>
    <n v="36.98"/>
  </r>
  <r>
    <x v="0"/>
    <x v="3"/>
    <x v="116"/>
    <n v="167"/>
    <n v="41"/>
    <n v="27.21"/>
    <n v="40.36"/>
  </r>
  <r>
    <x v="0"/>
    <x v="3"/>
    <x v="117"/>
    <n v="156"/>
    <n v="58"/>
    <n v="20.22"/>
    <n v="30.9"/>
  </r>
  <r>
    <x v="0"/>
    <x v="3"/>
    <x v="118"/>
    <n v="128"/>
    <n v="51"/>
    <n v="15.8"/>
    <n v="32.19"/>
  </r>
  <r>
    <x v="0"/>
    <x v="3"/>
    <x v="119"/>
    <n v="170"/>
    <n v="51"/>
    <n v="41.43"/>
    <n v="35.43"/>
  </r>
  <r>
    <x v="0"/>
    <x v="3"/>
    <x v="120"/>
    <n v="157"/>
    <n v="50"/>
    <n v="34.41"/>
    <n v="36.71"/>
  </r>
  <r>
    <x v="0"/>
    <x v="3"/>
    <x v="121"/>
    <n v="123"/>
    <n v="49"/>
    <n v="20.59"/>
    <n v="43.81"/>
  </r>
  <r>
    <x v="0"/>
    <x v="4"/>
    <x v="122"/>
    <n v="211"/>
    <n v="60"/>
    <n v="55.06"/>
    <n v="44.46"/>
  </r>
  <r>
    <x v="0"/>
    <x v="4"/>
    <x v="123"/>
    <n v="197"/>
    <n v="75"/>
    <n v="18.12"/>
    <n v="42.29"/>
  </r>
  <r>
    <x v="0"/>
    <x v="4"/>
    <x v="124"/>
    <n v="125"/>
    <n v="43"/>
    <n v="17.2"/>
    <n v="27.1"/>
  </r>
  <r>
    <x v="0"/>
    <x v="4"/>
    <x v="125"/>
    <n v="149"/>
    <n v="54"/>
    <n v="17.1"/>
    <n v="36.02"/>
  </r>
  <r>
    <x v="0"/>
    <x v="4"/>
    <x v="126"/>
    <n v="108"/>
    <n v="43"/>
    <n v="21.49"/>
    <n v="24.8"/>
  </r>
  <r>
    <x v="0"/>
    <x v="4"/>
    <x v="127"/>
    <n v="98"/>
    <n v="46"/>
    <n v="51.5"/>
    <n v="35.58"/>
  </r>
  <r>
    <x v="0"/>
    <x v="4"/>
    <x v="128"/>
    <n v="227"/>
    <n v="68"/>
    <n v="31.8"/>
    <n v="40.2"/>
  </r>
  <r>
    <x v="0"/>
    <x v="4"/>
    <x v="129"/>
    <n v="177"/>
    <n v="57"/>
    <n v="25.78"/>
    <n v="29.96"/>
  </r>
  <r>
    <x v="0"/>
    <x v="4"/>
    <x v="130"/>
    <n v="154"/>
    <n v="43"/>
    <n v="23.8"/>
    <n v="37.19"/>
  </r>
  <r>
    <x v="0"/>
    <x v="4"/>
    <x v="131"/>
    <n v="122"/>
    <n v="48"/>
    <n v="20.72"/>
    <n v="37.94"/>
  </r>
  <r>
    <x v="0"/>
    <x v="4"/>
    <x v="132"/>
    <n v="167"/>
    <n v="58"/>
    <n v="15.61"/>
    <n v="37.17"/>
  </r>
  <r>
    <x v="0"/>
    <x v="4"/>
    <x v="133"/>
    <n v="129"/>
    <n v="48"/>
    <n v="13.91"/>
    <n v="36.47"/>
  </r>
  <r>
    <x v="0"/>
    <x v="4"/>
    <x v="134"/>
    <n v="183"/>
    <n v="58"/>
    <n v="19.82"/>
    <n v="18.16"/>
  </r>
  <r>
    <x v="0"/>
    <x v="4"/>
    <x v="135"/>
    <n v="115"/>
    <n v="35"/>
    <n v="18.57"/>
    <n v="30.8"/>
  </r>
  <r>
    <x v="0"/>
    <x v="4"/>
    <x v="136"/>
    <n v="149"/>
    <n v="55"/>
    <n v="38.64"/>
    <n v="25.66"/>
  </r>
  <r>
    <x v="0"/>
    <x v="4"/>
    <x v="137"/>
    <n v="180"/>
    <n v="66"/>
    <n v="30.45"/>
    <n v="37.79"/>
  </r>
  <r>
    <x v="0"/>
    <x v="4"/>
    <x v="138"/>
    <n v="163"/>
    <n v="49"/>
    <n v="36.39"/>
    <n v="33.79"/>
  </r>
  <r>
    <x v="0"/>
    <x v="4"/>
    <x v="139"/>
    <n v="109"/>
    <n v="44"/>
    <n v="16.08"/>
    <n v="40.16"/>
  </r>
  <r>
    <x v="0"/>
    <x v="4"/>
    <x v="140"/>
    <n v="152"/>
    <n v="51"/>
    <n v="19.69"/>
    <n v="31.05"/>
  </r>
  <r>
    <x v="0"/>
    <x v="4"/>
    <x v="141"/>
    <n v="182"/>
    <n v="58"/>
    <n v="61.83"/>
    <n v="39.24"/>
  </r>
  <r>
    <x v="0"/>
    <x v="4"/>
    <x v="142"/>
    <n v="289"/>
    <n v="68"/>
    <n v="47.35"/>
    <n v="34.85"/>
  </r>
  <r>
    <x v="0"/>
    <x v="4"/>
    <x v="143"/>
    <n v="185"/>
    <n v="51"/>
    <n v="21.4"/>
    <n v="43.66"/>
  </r>
  <r>
    <x v="0"/>
    <x v="4"/>
    <x v="144"/>
    <n v="185"/>
    <n v="62"/>
    <n v="38.59"/>
    <n v="35.47"/>
  </r>
  <r>
    <x v="0"/>
    <x v="4"/>
    <x v="145"/>
    <n v="158"/>
    <n v="56"/>
    <n v="17.15"/>
    <n v="40.06"/>
  </r>
  <r>
    <x v="0"/>
    <x v="4"/>
    <x v="146"/>
    <n v="180"/>
    <n v="54"/>
    <n v="28.37"/>
    <n v="26.97"/>
  </r>
  <r>
    <x v="0"/>
    <x v="4"/>
    <x v="147"/>
    <n v="156"/>
    <n v="69"/>
    <n v="23.47"/>
    <n v="34.47"/>
  </r>
  <r>
    <x v="0"/>
    <x v="4"/>
    <x v="148"/>
    <n v="133"/>
    <n v="53"/>
    <n v="29.94"/>
    <n v="38.92"/>
  </r>
  <r>
    <x v="0"/>
    <x v="4"/>
    <x v="149"/>
    <n v="113"/>
    <n v="53"/>
    <n v="20.18"/>
    <n v="33.14"/>
  </r>
  <r>
    <x v="0"/>
    <x v="4"/>
    <x v="150"/>
    <n v="172"/>
    <n v="67"/>
    <n v="25.33"/>
    <n v="36.06"/>
  </r>
  <r>
    <x v="0"/>
    <x v="4"/>
    <x v="151"/>
    <n v="131"/>
    <n v="44"/>
    <n v="18.74"/>
    <n v="29.53"/>
  </r>
  <r>
    <x v="0"/>
    <x v="4"/>
    <x v="152"/>
    <n v="185"/>
    <n v="56"/>
    <n v="25.61"/>
    <n v="37.78"/>
  </r>
  <r>
    <x v="1"/>
    <x v="5"/>
    <x v="153"/>
    <m/>
    <m/>
    <m/>
    <m/>
  </r>
</pivotCacheRecords>
</file>

<file path=xl/pivotCache/pivotCacheRecords3.xml><?xml version="1.0" encoding="utf-8"?>
<pivotCacheRecords xmlns="http://schemas.openxmlformats.org/spreadsheetml/2006/main" count="154">
  <r>
    <x v="0"/>
    <x v="0"/>
    <x v="0"/>
    <n v="127"/>
    <n v="59"/>
    <n v="42.48"/>
    <n v="20.11"/>
  </r>
  <r>
    <x v="0"/>
    <x v="0"/>
    <x v="1"/>
    <n v="224"/>
    <n v="77"/>
    <n v="88.28"/>
    <n v="22.16"/>
  </r>
  <r>
    <x v="0"/>
    <x v="0"/>
    <x v="2"/>
    <n v="280"/>
    <n v="87"/>
    <n v="67.92"/>
    <n v="10.98"/>
  </r>
  <r>
    <x v="0"/>
    <x v="0"/>
    <x v="3"/>
    <n v="234"/>
    <n v="78"/>
    <n v="59.3"/>
    <n v="22.69"/>
  </r>
  <r>
    <x v="0"/>
    <x v="0"/>
    <x v="4"/>
    <n v="182"/>
    <n v="69"/>
    <n v="62.21"/>
    <n v="13.43"/>
  </r>
  <r>
    <x v="0"/>
    <x v="0"/>
    <x v="5"/>
    <n v="251"/>
    <n v="83"/>
    <n v="76.05"/>
    <n v="18.59"/>
  </r>
  <r>
    <x v="0"/>
    <x v="0"/>
    <x v="6"/>
    <n v="263"/>
    <n v="83"/>
    <n v="80.65000000000001"/>
    <n v="18.16"/>
  </r>
  <r>
    <x v="0"/>
    <x v="0"/>
    <x v="7"/>
    <n v="206"/>
    <n v="71"/>
    <n v="163.04"/>
    <n v="15.28"/>
  </r>
  <r>
    <x v="0"/>
    <x v="0"/>
    <x v="8"/>
    <n v="174"/>
    <n v="75"/>
    <n v="60.45"/>
    <n v="17.24"/>
  </r>
  <r>
    <x v="0"/>
    <x v="0"/>
    <x v="9"/>
    <n v="163"/>
    <n v="63"/>
    <n v="116.63"/>
    <n v="12.47"/>
  </r>
  <r>
    <x v="0"/>
    <x v="0"/>
    <x v="10"/>
    <n v="220"/>
    <n v="86"/>
    <n v="67.08"/>
    <n v="13.69"/>
  </r>
  <r>
    <x v="0"/>
    <x v="0"/>
    <x v="11"/>
    <n v="201"/>
    <n v="77"/>
    <n v="72.34999999999999"/>
    <n v="16.22"/>
  </r>
  <r>
    <x v="0"/>
    <x v="0"/>
    <x v="12"/>
    <n v="230"/>
    <n v="76"/>
    <n v="78.7"/>
    <n v="28.43"/>
  </r>
  <r>
    <x v="0"/>
    <x v="0"/>
    <x v="13"/>
    <n v="187"/>
    <n v="71"/>
    <n v="47.24"/>
    <n v="27.23"/>
  </r>
  <r>
    <x v="0"/>
    <x v="0"/>
    <x v="14"/>
    <n v="217"/>
    <n v="68"/>
    <n v="75.25"/>
    <n v="18.91"/>
  </r>
  <r>
    <x v="0"/>
    <x v="0"/>
    <x v="15"/>
    <n v="168"/>
    <n v="56"/>
    <n v="74.22"/>
    <n v="26.74"/>
  </r>
  <r>
    <x v="0"/>
    <x v="0"/>
    <x v="16"/>
    <n v="168"/>
    <n v="64"/>
    <n v="97.65000000000001"/>
    <n v="13.12"/>
  </r>
  <r>
    <x v="0"/>
    <x v="0"/>
    <x v="17"/>
    <n v="186"/>
    <n v="76"/>
    <n v="79.45999999999999"/>
    <n v="18.68"/>
  </r>
  <r>
    <x v="0"/>
    <x v="0"/>
    <x v="18"/>
    <n v="156"/>
    <n v="61"/>
    <n v="108.73"/>
    <n v="16.75"/>
  </r>
  <r>
    <x v="0"/>
    <x v="0"/>
    <x v="19"/>
    <n v="161"/>
    <n v="64"/>
    <n v="119.66"/>
    <n v="13.94"/>
  </r>
  <r>
    <x v="0"/>
    <x v="0"/>
    <x v="20"/>
    <n v="188"/>
    <n v="74"/>
    <n v="71.56999999999999"/>
    <n v="13.76"/>
  </r>
  <r>
    <x v="0"/>
    <x v="0"/>
    <x v="21"/>
    <n v="130"/>
    <n v="56"/>
    <n v="91.90000000000001"/>
    <n v="9.73"/>
  </r>
  <r>
    <x v="0"/>
    <x v="0"/>
    <x v="22"/>
    <n v="175"/>
    <n v="59"/>
    <n v="76.40000000000001"/>
    <n v="12.62"/>
  </r>
  <r>
    <x v="0"/>
    <x v="0"/>
    <x v="23"/>
    <n v="168"/>
    <n v="66"/>
    <n v="65.08"/>
    <n v="18.84"/>
  </r>
  <r>
    <x v="0"/>
    <x v="0"/>
    <x v="24"/>
    <n v="156"/>
    <n v="56"/>
    <n v="95.66"/>
    <n v="13.66"/>
  </r>
  <r>
    <x v="0"/>
    <x v="0"/>
    <x v="25"/>
    <n v="189"/>
    <n v="60"/>
    <n v="76.06"/>
    <n v="11.81"/>
  </r>
  <r>
    <x v="0"/>
    <x v="0"/>
    <x v="26"/>
    <n v="150"/>
    <n v="53"/>
    <n v="62.09"/>
    <n v="19.9"/>
  </r>
  <r>
    <x v="0"/>
    <x v="0"/>
    <x v="27"/>
    <n v="119"/>
    <n v="44"/>
    <n v="154.12"/>
    <n v="19.93"/>
  </r>
  <r>
    <x v="0"/>
    <x v="0"/>
    <x v="28"/>
    <n v="94"/>
    <n v="43"/>
    <n v="73.03"/>
    <n v="11.72"/>
  </r>
  <r>
    <x v="0"/>
    <x v="0"/>
    <x v="29"/>
    <n v="103"/>
    <n v="38"/>
    <n v="32.34"/>
    <n v="20.46"/>
  </r>
  <r>
    <x v="0"/>
    <x v="1"/>
    <x v="30"/>
    <n v="63"/>
    <n v="33"/>
    <n v="34.8"/>
    <n v="25.6"/>
  </r>
  <r>
    <x v="0"/>
    <x v="1"/>
    <x v="31"/>
    <n v="157"/>
    <n v="50"/>
    <n v="81.66"/>
    <n v="19.48"/>
  </r>
  <r>
    <x v="0"/>
    <x v="1"/>
    <x v="32"/>
    <n v="122"/>
    <n v="61"/>
    <n v="115.4"/>
    <n v="15.01"/>
  </r>
  <r>
    <x v="0"/>
    <x v="1"/>
    <x v="33"/>
    <n v="144"/>
    <n v="59"/>
    <n v="80.33"/>
    <n v="21.35"/>
  </r>
  <r>
    <x v="0"/>
    <x v="1"/>
    <x v="34"/>
    <n v="194"/>
    <n v="66"/>
    <n v="40.57"/>
    <n v="12.9"/>
  </r>
  <r>
    <x v="0"/>
    <x v="1"/>
    <x v="35"/>
    <n v="95"/>
    <n v="41"/>
    <n v="49.55"/>
    <n v="20.34"/>
  </r>
  <r>
    <x v="0"/>
    <x v="1"/>
    <x v="36"/>
    <n v="208"/>
    <n v="65"/>
    <n v="105.45"/>
    <n v="16.6"/>
  </r>
  <r>
    <x v="0"/>
    <x v="1"/>
    <x v="37"/>
    <n v="335"/>
    <n v="71"/>
    <n v="125.65"/>
    <n v="13.67"/>
  </r>
  <r>
    <x v="0"/>
    <x v="1"/>
    <x v="38"/>
    <n v="218"/>
    <n v="58"/>
    <n v="98.86"/>
    <n v="25.19"/>
  </r>
  <r>
    <x v="0"/>
    <x v="1"/>
    <x v="39"/>
    <n v="143"/>
    <n v="48"/>
    <n v="69.28"/>
    <n v="15.97"/>
  </r>
  <r>
    <x v="0"/>
    <x v="1"/>
    <x v="40"/>
    <n v="158"/>
    <n v="50"/>
    <n v="78"/>
    <n v="16.99"/>
  </r>
  <r>
    <x v="0"/>
    <x v="1"/>
    <x v="41"/>
    <n v="147"/>
    <n v="52"/>
    <n v="162.59"/>
    <n v="13.68"/>
  </r>
  <r>
    <x v="0"/>
    <x v="1"/>
    <x v="42"/>
    <n v="110"/>
    <n v="39"/>
    <n v="127.81"/>
    <n v="19.33"/>
  </r>
  <r>
    <x v="0"/>
    <x v="1"/>
    <x v="43"/>
    <n v="200"/>
    <n v="56"/>
    <n v="130.72"/>
    <n v="19.15"/>
  </r>
  <r>
    <x v="0"/>
    <x v="1"/>
    <x v="44"/>
    <n v="200"/>
    <n v="52"/>
    <n v="125.28"/>
    <n v="18.46"/>
  </r>
  <r>
    <x v="0"/>
    <x v="1"/>
    <x v="45"/>
    <n v="189"/>
    <n v="52"/>
    <n v="188.55"/>
    <n v="21.19"/>
  </r>
  <r>
    <x v="0"/>
    <x v="1"/>
    <x v="46"/>
    <n v="161"/>
    <n v="55"/>
    <n v="119.37"/>
    <n v="15.24"/>
  </r>
  <r>
    <x v="0"/>
    <x v="1"/>
    <x v="47"/>
    <n v="175"/>
    <n v="42"/>
    <n v="77.91"/>
    <n v="17.38"/>
  </r>
  <r>
    <x v="0"/>
    <x v="1"/>
    <x v="48"/>
    <n v="143"/>
    <n v="49"/>
    <n v="169.56"/>
    <n v="14.68"/>
  </r>
  <r>
    <x v="0"/>
    <x v="1"/>
    <x v="49"/>
    <n v="122"/>
    <n v="40"/>
    <n v="106.26"/>
    <n v="20.67"/>
  </r>
  <r>
    <x v="0"/>
    <x v="1"/>
    <x v="50"/>
    <n v="170"/>
    <n v="57"/>
    <n v="85.78"/>
    <n v="17.14"/>
  </r>
  <r>
    <x v="0"/>
    <x v="1"/>
    <x v="51"/>
    <n v="174"/>
    <n v="57"/>
    <n v="163.79"/>
    <n v="22.67"/>
  </r>
  <r>
    <x v="0"/>
    <x v="1"/>
    <x v="52"/>
    <n v="187"/>
    <n v="55"/>
    <n v="109.72"/>
    <n v="32.29"/>
  </r>
  <r>
    <x v="0"/>
    <x v="1"/>
    <x v="53"/>
    <n v="98"/>
    <n v="44"/>
    <n v="67.12"/>
    <n v="25.91"/>
  </r>
  <r>
    <x v="0"/>
    <x v="1"/>
    <x v="54"/>
    <n v="217"/>
    <n v="66"/>
    <n v="106.34"/>
    <n v="26.66"/>
  </r>
  <r>
    <x v="0"/>
    <x v="1"/>
    <x v="55"/>
    <n v="227"/>
    <n v="59"/>
    <n v="69.41"/>
    <n v="17.49"/>
  </r>
  <r>
    <x v="0"/>
    <x v="1"/>
    <x v="56"/>
    <n v="184"/>
    <n v="65"/>
    <n v="114.12"/>
    <n v="16.6"/>
  </r>
  <r>
    <x v="0"/>
    <x v="1"/>
    <x v="57"/>
    <n v="296"/>
    <n v="94"/>
    <n v="88.73999999999999"/>
    <n v="24.52"/>
  </r>
  <r>
    <x v="0"/>
    <x v="1"/>
    <x v="58"/>
    <n v="243"/>
    <n v="75"/>
    <n v="94.52"/>
    <n v="18.16"/>
  </r>
  <r>
    <x v="0"/>
    <x v="1"/>
    <x v="59"/>
    <n v="237"/>
    <n v="87"/>
    <n v="62.73"/>
    <n v="17.51"/>
  </r>
  <r>
    <x v="0"/>
    <x v="1"/>
    <x v="60"/>
    <n v="222"/>
    <n v="93"/>
    <n v="43.73"/>
    <n v="19.96"/>
  </r>
  <r>
    <x v="0"/>
    <x v="2"/>
    <x v="61"/>
    <n v="252"/>
    <n v="69"/>
    <n v="70.23999999999999"/>
    <n v="13.63"/>
  </r>
  <r>
    <x v="0"/>
    <x v="2"/>
    <x v="62"/>
    <n v="233"/>
    <n v="103"/>
    <n v="58.78"/>
    <n v="13.25"/>
  </r>
  <r>
    <x v="0"/>
    <x v="2"/>
    <x v="63"/>
    <n v="373"/>
    <n v="122"/>
    <n v="47.59"/>
    <n v="13.57"/>
  </r>
  <r>
    <x v="0"/>
    <x v="2"/>
    <x v="64"/>
    <n v="271"/>
    <n v="81"/>
    <n v="83.26000000000001"/>
    <n v="8.800000000000001"/>
  </r>
  <r>
    <x v="0"/>
    <x v="2"/>
    <x v="65"/>
    <n v="265"/>
    <n v="72"/>
    <n v="85.11"/>
    <n v="24.33"/>
  </r>
  <r>
    <x v="0"/>
    <x v="2"/>
    <x v="66"/>
    <n v="222"/>
    <n v="80"/>
    <n v="70.52"/>
    <n v="16.4"/>
  </r>
  <r>
    <x v="0"/>
    <x v="2"/>
    <x v="67"/>
    <n v="228"/>
    <n v="58"/>
    <n v="76.84999999999999"/>
    <n v="17.51"/>
  </r>
  <r>
    <x v="0"/>
    <x v="2"/>
    <x v="68"/>
    <n v="183"/>
    <n v="63"/>
    <n v="64.2"/>
    <n v="17.72"/>
  </r>
  <r>
    <x v="0"/>
    <x v="2"/>
    <x v="69"/>
    <n v="261"/>
    <n v="79"/>
    <n v="85.41"/>
    <n v="18.85"/>
  </r>
  <r>
    <x v="0"/>
    <x v="2"/>
    <x v="70"/>
    <n v="202"/>
    <n v="62"/>
    <n v="73.84"/>
    <n v="18.77"/>
  </r>
  <r>
    <x v="0"/>
    <x v="2"/>
    <x v="71"/>
    <n v="185"/>
    <n v="63"/>
    <n v="61.91"/>
    <n v="22.14"/>
  </r>
  <r>
    <x v="0"/>
    <x v="2"/>
    <x v="72"/>
    <n v="295"/>
    <n v="79"/>
    <n v="107.39"/>
    <n v="18.82"/>
  </r>
  <r>
    <x v="0"/>
    <x v="2"/>
    <x v="73"/>
    <n v="293"/>
    <n v="83"/>
    <n v="99.89"/>
    <n v="20.06"/>
  </r>
  <r>
    <x v="0"/>
    <x v="2"/>
    <x v="74"/>
    <n v="395"/>
    <n v="93"/>
    <n v="133.43"/>
    <n v="21.32"/>
  </r>
  <r>
    <x v="0"/>
    <x v="2"/>
    <x v="75"/>
    <n v="155"/>
    <n v="54"/>
    <n v="66"/>
    <n v="15.41"/>
  </r>
  <r>
    <x v="0"/>
    <x v="2"/>
    <x v="76"/>
    <n v="181"/>
    <n v="54"/>
    <n v="57.73"/>
    <n v="18.25"/>
  </r>
  <r>
    <x v="0"/>
    <x v="2"/>
    <x v="77"/>
    <n v="126"/>
    <n v="49"/>
    <n v="54.69"/>
    <n v="23.28"/>
  </r>
  <r>
    <x v="0"/>
    <x v="2"/>
    <x v="78"/>
    <n v="160"/>
    <n v="49"/>
    <n v="82.01000000000001"/>
    <n v="12.45"/>
  </r>
  <r>
    <x v="0"/>
    <x v="2"/>
    <x v="79"/>
    <n v="146"/>
    <n v="61"/>
    <n v="52.59"/>
    <n v="27.12"/>
  </r>
  <r>
    <x v="0"/>
    <x v="2"/>
    <x v="80"/>
    <n v="157"/>
    <n v="59"/>
    <n v="44.19"/>
    <n v="21.09"/>
  </r>
  <r>
    <x v="0"/>
    <x v="2"/>
    <x v="81"/>
    <n v="187"/>
    <n v="68"/>
    <n v="32.01"/>
    <n v="19.55"/>
  </r>
  <r>
    <x v="0"/>
    <x v="2"/>
    <x v="82"/>
    <n v="224"/>
    <n v="72"/>
    <n v="26.28"/>
    <n v="26.21"/>
  </r>
  <r>
    <x v="0"/>
    <x v="2"/>
    <x v="83"/>
    <n v="150"/>
    <n v="42"/>
    <n v="25.6"/>
    <n v="25.61"/>
  </r>
  <r>
    <x v="0"/>
    <x v="2"/>
    <x v="84"/>
    <n v="144"/>
    <n v="43"/>
    <n v="77.06"/>
    <n v="28.49"/>
  </r>
  <r>
    <x v="0"/>
    <x v="2"/>
    <x v="85"/>
    <n v="149"/>
    <n v="52"/>
    <n v="34.44"/>
    <n v="32.51"/>
  </r>
  <r>
    <x v="0"/>
    <x v="2"/>
    <x v="86"/>
    <n v="160"/>
    <n v="55"/>
    <n v="35.57"/>
    <n v="22.17"/>
  </r>
  <r>
    <x v="0"/>
    <x v="2"/>
    <x v="87"/>
    <n v="151"/>
    <n v="61"/>
    <n v="19.7"/>
    <n v="29.93"/>
  </r>
  <r>
    <x v="0"/>
    <x v="2"/>
    <x v="88"/>
    <n v="161"/>
    <n v="44"/>
    <n v="20.66"/>
    <n v="34.71"/>
  </r>
  <r>
    <x v="0"/>
    <x v="2"/>
    <x v="89"/>
    <n v="166"/>
    <n v="48"/>
    <n v="57.58"/>
    <n v="36.75"/>
  </r>
  <r>
    <x v="0"/>
    <x v="2"/>
    <x v="90"/>
    <n v="162"/>
    <n v="66"/>
    <n v="11"/>
    <n v="21.53"/>
  </r>
  <r>
    <x v="0"/>
    <x v="3"/>
    <x v="91"/>
    <n v="157"/>
    <n v="42"/>
    <n v="21.09"/>
    <n v="30.53"/>
  </r>
  <r>
    <x v="0"/>
    <x v="3"/>
    <x v="92"/>
    <n v="190"/>
    <n v="62"/>
    <n v="33.34"/>
    <n v="35.07"/>
  </r>
  <r>
    <x v="0"/>
    <x v="3"/>
    <x v="93"/>
    <n v="160"/>
    <n v="56"/>
    <n v="27.29"/>
    <n v="32.9"/>
  </r>
  <r>
    <x v="0"/>
    <x v="3"/>
    <x v="94"/>
    <n v="174"/>
    <n v="58"/>
    <n v="16.46"/>
    <n v="28.51"/>
  </r>
  <r>
    <x v="0"/>
    <x v="3"/>
    <x v="95"/>
    <n v="167"/>
    <n v="54"/>
    <n v="31.55"/>
    <n v="25.69"/>
  </r>
  <r>
    <x v="0"/>
    <x v="3"/>
    <x v="96"/>
    <n v="174"/>
    <n v="50"/>
    <n v="23.75"/>
    <n v="38.8"/>
  </r>
  <r>
    <x v="0"/>
    <x v="3"/>
    <x v="97"/>
    <n v="83"/>
    <n v="41"/>
    <n v="22.89"/>
    <n v="35.98"/>
  </r>
  <r>
    <x v="0"/>
    <x v="3"/>
    <x v="98"/>
    <n v="91"/>
    <n v="45"/>
    <n v="52.31"/>
    <n v="32.14"/>
  </r>
  <r>
    <x v="0"/>
    <x v="3"/>
    <x v="99"/>
    <n v="149"/>
    <n v="48"/>
    <n v="37.23"/>
    <n v="35.7"/>
  </r>
  <r>
    <x v="0"/>
    <x v="3"/>
    <x v="100"/>
    <n v="205"/>
    <n v="66"/>
    <n v="24.16"/>
    <n v="36.32"/>
  </r>
  <r>
    <x v="0"/>
    <x v="3"/>
    <x v="101"/>
    <n v="180"/>
    <n v="62"/>
    <n v="37.36"/>
    <n v="23.14"/>
  </r>
  <r>
    <x v="0"/>
    <x v="3"/>
    <x v="102"/>
    <n v="181"/>
    <n v="58"/>
    <n v="47.81"/>
    <n v="29.12"/>
  </r>
  <r>
    <x v="0"/>
    <x v="3"/>
    <x v="103"/>
    <n v="147"/>
    <n v="50"/>
    <n v="34.07"/>
    <n v="28.33"/>
  </r>
  <r>
    <x v="0"/>
    <x v="3"/>
    <x v="104"/>
    <n v="224"/>
    <n v="65"/>
    <n v="20.53"/>
    <n v="32.2"/>
  </r>
  <r>
    <x v="0"/>
    <x v="3"/>
    <x v="105"/>
    <n v="174"/>
    <n v="62"/>
    <n v="17.23"/>
    <n v="36.22"/>
  </r>
  <r>
    <x v="0"/>
    <x v="3"/>
    <x v="106"/>
    <n v="141"/>
    <n v="55"/>
    <n v="31.4"/>
    <n v="24.52"/>
  </r>
  <r>
    <x v="0"/>
    <x v="3"/>
    <x v="107"/>
    <n v="170"/>
    <n v="68"/>
    <n v="16.14"/>
    <n v="32.19"/>
  </r>
  <r>
    <x v="0"/>
    <x v="3"/>
    <x v="108"/>
    <n v="154"/>
    <n v="46"/>
    <n v="34.99"/>
    <n v="35.19"/>
  </r>
  <r>
    <x v="0"/>
    <x v="3"/>
    <x v="109"/>
    <n v="164"/>
    <n v="57"/>
    <n v="43.59"/>
    <n v="30.73"/>
  </r>
  <r>
    <x v="0"/>
    <x v="3"/>
    <x v="110"/>
    <n v="158"/>
    <n v="47"/>
    <n v="30.23"/>
    <n v="33.36"/>
  </r>
  <r>
    <x v="0"/>
    <x v="3"/>
    <x v="111"/>
    <n v="170"/>
    <n v="54"/>
    <n v="16.73"/>
    <n v="50.94"/>
  </r>
  <r>
    <x v="0"/>
    <x v="3"/>
    <x v="112"/>
    <n v="223"/>
    <n v="68"/>
    <n v="28.86"/>
    <n v="28.64"/>
  </r>
  <r>
    <x v="0"/>
    <x v="3"/>
    <x v="113"/>
    <n v="145"/>
    <n v="43"/>
    <n v="20.5"/>
    <n v="41.52"/>
  </r>
  <r>
    <x v="0"/>
    <x v="3"/>
    <x v="114"/>
    <n v="97"/>
    <n v="34"/>
    <n v="16.76"/>
    <n v="42.94"/>
  </r>
  <r>
    <x v="0"/>
    <x v="3"/>
    <x v="115"/>
    <n v="175"/>
    <n v="59"/>
    <n v="53.79"/>
    <n v="36.98"/>
  </r>
  <r>
    <x v="0"/>
    <x v="3"/>
    <x v="116"/>
    <n v="167"/>
    <n v="41"/>
    <n v="27.21"/>
    <n v="40.36"/>
  </r>
  <r>
    <x v="0"/>
    <x v="3"/>
    <x v="117"/>
    <n v="156"/>
    <n v="58"/>
    <n v="20.22"/>
    <n v="30.9"/>
  </r>
  <r>
    <x v="0"/>
    <x v="3"/>
    <x v="118"/>
    <n v="128"/>
    <n v="51"/>
    <n v="15.8"/>
    <n v="32.19"/>
  </r>
  <r>
    <x v="0"/>
    <x v="3"/>
    <x v="119"/>
    <n v="170"/>
    <n v="51"/>
    <n v="41.43"/>
    <n v="35.43"/>
  </r>
  <r>
    <x v="0"/>
    <x v="3"/>
    <x v="120"/>
    <n v="157"/>
    <n v="50"/>
    <n v="34.41"/>
    <n v="36.71"/>
  </r>
  <r>
    <x v="0"/>
    <x v="3"/>
    <x v="121"/>
    <n v="123"/>
    <n v="49"/>
    <n v="20.59"/>
    <n v="43.81"/>
  </r>
  <r>
    <x v="0"/>
    <x v="4"/>
    <x v="122"/>
    <n v="211"/>
    <n v="60"/>
    <n v="55.06"/>
    <n v="44.46"/>
  </r>
  <r>
    <x v="0"/>
    <x v="4"/>
    <x v="123"/>
    <n v="197"/>
    <n v="75"/>
    <n v="18.12"/>
    <n v="42.29"/>
  </r>
  <r>
    <x v="0"/>
    <x v="4"/>
    <x v="124"/>
    <n v="125"/>
    <n v="43"/>
    <n v="17.2"/>
    <n v="27.1"/>
  </r>
  <r>
    <x v="0"/>
    <x v="4"/>
    <x v="125"/>
    <n v="149"/>
    <n v="54"/>
    <n v="17.1"/>
    <n v="36.02"/>
  </r>
  <r>
    <x v="0"/>
    <x v="4"/>
    <x v="126"/>
    <n v="108"/>
    <n v="43"/>
    <n v="21.49"/>
    <n v="24.8"/>
  </r>
  <r>
    <x v="0"/>
    <x v="4"/>
    <x v="127"/>
    <n v="98"/>
    <n v="46"/>
    <n v="51.5"/>
    <n v="35.58"/>
  </r>
  <r>
    <x v="0"/>
    <x v="4"/>
    <x v="128"/>
    <n v="227"/>
    <n v="68"/>
    <n v="31.8"/>
    <n v="40.2"/>
  </r>
  <r>
    <x v="0"/>
    <x v="4"/>
    <x v="129"/>
    <n v="177"/>
    <n v="57"/>
    <n v="25.78"/>
    <n v="29.96"/>
  </r>
  <r>
    <x v="0"/>
    <x v="4"/>
    <x v="130"/>
    <n v="154"/>
    <n v="43"/>
    <n v="23.8"/>
    <n v="37.19"/>
  </r>
  <r>
    <x v="0"/>
    <x v="4"/>
    <x v="131"/>
    <n v="122"/>
    <n v="48"/>
    <n v="20.72"/>
    <n v="37.94"/>
  </r>
  <r>
    <x v="0"/>
    <x v="4"/>
    <x v="132"/>
    <n v="167"/>
    <n v="58"/>
    <n v="15.61"/>
    <n v="37.17"/>
  </r>
  <r>
    <x v="0"/>
    <x v="4"/>
    <x v="133"/>
    <n v="129"/>
    <n v="48"/>
    <n v="13.91"/>
    <n v="36.47"/>
  </r>
  <r>
    <x v="0"/>
    <x v="4"/>
    <x v="134"/>
    <n v="183"/>
    <n v="58"/>
    <n v="19.82"/>
    <n v="18.16"/>
  </r>
  <r>
    <x v="0"/>
    <x v="4"/>
    <x v="135"/>
    <n v="115"/>
    <n v="35"/>
    <n v="18.57"/>
    <n v="30.8"/>
  </r>
  <r>
    <x v="0"/>
    <x v="4"/>
    <x v="136"/>
    <n v="149"/>
    <n v="55"/>
    <n v="38.64"/>
    <n v="25.66"/>
  </r>
  <r>
    <x v="0"/>
    <x v="4"/>
    <x v="137"/>
    <n v="180"/>
    <n v="66"/>
    <n v="30.45"/>
    <n v="37.79"/>
  </r>
  <r>
    <x v="0"/>
    <x v="4"/>
    <x v="138"/>
    <n v="163"/>
    <n v="49"/>
    <n v="36.39"/>
    <n v="33.79"/>
  </r>
  <r>
    <x v="0"/>
    <x v="4"/>
    <x v="139"/>
    <n v="109"/>
    <n v="44"/>
    <n v="16.08"/>
    <n v="40.16"/>
  </r>
  <r>
    <x v="0"/>
    <x v="4"/>
    <x v="140"/>
    <n v="152"/>
    <n v="51"/>
    <n v="19.69"/>
    <n v="31.05"/>
  </r>
  <r>
    <x v="0"/>
    <x v="4"/>
    <x v="141"/>
    <n v="182"/>
    <n v="58"/>
    <n v="61.83"/>
    <n v="39.24"/>
  </r>
  <r>
    <x v="0"/>
    <x v="4"/>
    <x v="142"/>
    <n v="289"/>
    <n v="68"/>
    <n v="47.35"/>
    <n v="34.85"/>
  </r>
  <r>
    <x v="0"/>
    <x v="4"/>
    <x v="143"/>
    <n v="185"/>
    <n v="51"/>
    <n v="21.4"/>
    <n v="43.66"/>
  </r>
  <r>
    <x v="0"/>
    <x v="4"/>
    <x v="144"/>
    <n v="185"/>
    <n v="62"/>
    <n v="38.59"/>
    <n v="35.47"/>
  </r>
  <r>
    <x v="0"/>
    <x v="4"/>
    <x v="145"/>
    <n v="158"/>
    <n v="56"/>
    <n v="17.15"/>
    <n v="40.06"/>
  </r>
  <r>
    <x v="0"/>
    <x v="4"/>
    <x v="146"/>
    <n v="180"/>
    <n v="54"/>
    <n v="28.37"/>
    <n v="26.97"/>
  </r>
  <r>
    <x v="0"/>
    <x v="4"/>
    <x v="147"/>
    <n v="156"/>
    <n v="69"/>
    <n v="23.47"/>
    <n v="34.47"/>
  </r>
  <r>
    <x v="0"/>
    <x v="4"/>
    <x v="148"/>
    <n v="133"/>
    <n v="53"/>
    <n v="29.94"/>
    <n v="38.92"/>
  </r>
  <r>
    <x v="0"/>
    <x v="4"/>
    <x v="149"/>
    <n v="113"/>
    <n v="53"/>
    <n v="20.18"/>
    <n v="33.14"/>
  </r>
  <r>
    <x v="0"/>
    <x v="4"/>
    <x v="150"/>
    <n v="172"/>
    <n v="67"/>
    <n v="25.33"/>
    <n v="36.06"/>
  </r>
  <r>
    <x v="0"/>
    <x v="4"/>
    <x v="151"/>
    <n v="131"/>
    <n v="44"/>
    <n v="18.74"/>
    <n v="29.53"/>
  </r>
  <r>
    <x v="0"/>
    <x v="4"/>
    <x v="152"/>
    <n v="185"/>
    <n v="56"/>
    <n v="25.61"/>
    <n v="37.78"/>
  </r>
  <r>
    <x v="1"/>
    <x v="5"/>
    <x v="153"/>
    <m/>
    <m/>
    <m/>
    <m/>
  </r>
</pivotCacheRecords>
</file>

<file path=xl/pivotCache/pivotCacheRecords4.xml><?xml version="1.0" encoding="utf-8"?>
<pivotCacheRecords xmlns="http://schemas.openxmlformats.org/spreadsheetml/2006/main" count="154">
  <r>
    <x v="0"/>
    <x v="0"/>
    <x v="0"/>
    <n v="127"/>
    <n v="59"/>
    <n v="42.48"/>
    <n v="20.11"/>
  </r>
  <r>
    <x v="0"/>
    <x v="0"/>
    <x v="1"/>
    <n v="224"/>
    <n v="77"/>
    <n v="88.28"/>
    <n v="22.16"/>
  </r>
  <r>
    <x v="0"/>
    <x v="0"/>
    <x v="2"/>
    <n v="280"/>
    <n v="87"/>
    <n v="67.92"/>
    <n v="10.98"/>
  </r>
  <r>
    <x v="0"/>
    <x v="0"/>
    <x v="3"/>
    <n v="234"/>
    <n v="78"/>
    <n v="59.3"/>
    <n v="22.69"/>
  </r>
  <r>
    <x v="0"/>
    <x v="0"/>
    <x v="4"/>
    <n v="182"/>
    <n v="69"/>
    <n v="62.21"/>
    <n v="13.43"/>
  </r>
  <r>
    <x v="0"/>
    <x v="0"/>
    <x v="5"/>
    <n v="251"/>
    <n v="83"/>
    <n v="76.05"/>
    <n v="18.59"/>
  </r>
  <r>
    <x v="0"/>
    <x v="0"/>
    <x v="6"/>
    <n v="263"/>
    <n v="83"/>
    <n v="80.65000000000001"/>
    <n v="18.16"/>
  </r>
  <r>
    <x v="0"/>
    <x v="0"/>
    <x v="7"/>
    <n v="206"/>
    <n v="71"/>
    <n v="163.04"/>
    <n v="15.28"/>
  </r>
  <r>
    <x v="0"/>
    <x v="0"/>
    <x v="8"/>
    <n v="174"/>
    <n v="75"/>
    <n v="60.45"/>
    <n v="17.24"/>
  </r>
  <r>
    <x v="0"/>
    <x v="0"/>
    <x v="9"/>
    <n v="163"/>
    <n v="63"/>
    <n v="116.63"/>
    <n v="12.47"/>
  </r>
  <r>
    <x v="0"/>
    <x v="0"/>
    <x v="10"/>
    <n v="220"/>
    <n v="86"/>
    <n v="67.08"/>
    <n v="13.69"/>
  </r>
  <r>
    <x v="0"/>
    <x v="0"/>
    <x v="11"/>
    <n v="201"/>
    <n v="77"/>
    <n v="72.34999999999999"/>
    <n v="16.22"/>
  </r>
  <r>
    <x v="0"/>
    <x v="0"/>
    <x v="12"/>
    <n v="230"/>
    <n v="76"/>
    <n v="78.7"/>
    <n v="28.43"/>
  </r>
  <r>
    <x v="0"/>
    <x v="0"/>
    <x v="13"/>
    <n v="187"/>
    <n v="71"/>
    <n v="47.24"/>
    <n v="27.23"/>
  </r>
  <r>
    <x v="0"/>
    <x v="0"/>
    <x v="14"/>
    <n v="217"/>
    <n v="68"/>
    <n v="75.25"/>
    <n v="18.91"/>
  </r>
  <r>
    <x v="0"/>
    <x v="0"/>
    <x v="15"/>
    <n v="168"/>
    <n v="56"/>
    <n v="74.22"/>
    <n v="26.74"/>
  </r>
  <r>
    <x v="0"/>
    <x v="0"/>
    <x v="16"/>
    <n v="168"/>
    <n v="64"/>
    <n v="97.65000000000001"/>
    <n v="13.12"/>
  </r>
  <r>
    <x v="0"/>
    <x v="0"/>
    <x v="17"/>
    <n v="186"/>
    <n v="76"/>
    <n v="79.45999999999999"/>
    <n v="18.68"/>
  </r>
  <r>
    <x v="0"/>
    <x v="0"/>
    <x v="18"/>
    <n v="156"/>
    <n v="61"/>
    <n v="108.73"/>
    <n v="16.75"/>
  </r>
  <r>
    <x v="0"/>
    <x v="0"/>
    <x v="19"/>
    <n v="161"/>
    <n v="64"/>
    <n v="119.66"/>
    <n v="13.94"/>
  </r>
  <r>
    <x v="0"/>
    <x v="0"/>
    <x v="20"/>
    <n v="188"/>
    <n v="74"/>
    <n v="71.56999999999999"/>
    <n v="13.76"/>
  </r>
  <r>
    <x v="0"/>
    <x v="0"/>
    <x v="21"/>
    <n v="130"/>
    <n v="56"/>
    <n v="91.90000000000001"/>
    <n v="9.73"/>
  </r>
  <r>
    <x v="0"/>
    <x v="0"/>
    <x v="22"/>
    <n v="175"/>
    <n v="59"/>
    <n v="76.40000000000001"/>
    <n v="12.62"/>
  </r>
  <r>
    <x v="0"/>
    <x v="0"/>
    <x v="23"/>
    <n v="168"/>
    <n v="66"/>
    <n v="65.08"/>
    <n v="18.84"/>
  </r>
  <r>
    <x v="0"/>
    <x v="0"/>
    <x v="24"/>
    <n v="156"/>
    <n v="56"/>
    <n v="95.66"/>
    <n v="13.66"/>
  </r>
  <r>
    <x v="0"/>
    <x v="0"/>
    <x v="25"/>
    <n v="189"/>
    <n v="60"/>
    <n v="76.06"/>
    <n v="11.81"/>
  </r>
  <r>
    <x v="0"/>
    <x v="0"/>
    <x v="26"/>
    <n v="150"/>
    <n v="53"/>
    <n v="62.09"/>
    <n v="19.9"/>
  </r>
  <r>
    <x v="0"/>
    <x v="0"/>
    <x v="27"/>
    <n v="119"/>
    <n v="44"/>
    <n v="154.12"/>
    <n v="19.93"/>
  </r>
  <r>
    <x v="0"/>
    <x v="0"/>
    <x v="28"/>
    <n v="94"/>
    <n v="43"/>
    <n v="73.03"/>
    <n v="11.72"/>
  </r>
  <r>
    <x v="0"/>
    <x v="0"/>
    <x v="29"/>
    <n v="103"/>
    <n v="38"/>
    <n v="32.34"/>
    <n v="20.46"/>
  </r>
  <r>
    <x v="0"/>
    <x v="1"/>
    <x v="30"/>
    <n v="63"/>
    <n v="33"/>
    <n v="34.8"/>
    <n v="25.6"/>
  </r>
  <r>
    <x v="0"/>
    <x v="1"/>
    <x v="31"/>
    <n v="157"/>
    <n v="50"/>
    <n v="81.66"/>
    <n v="19.48"/>
  </r>
  <r>
    <x v="0"/>
    <x v="1"/>
    <x v="32"/>
    <n v="122"/>
    <n v="61"/>
    <n v="115.4"/>
    <n v="15.01"/>
  </r>
  <r>
    <x v="0"/>
    <x v="1"/>
    <x v="33"/>
    <n v="144"/>
    <n v="59"/>
    <n v="80.33"/>
    <n v="21.35"/>
  </r>
  <r>
    <x v="0"/>
    <x v="1"/>
    <x v="34"/>
    <n v="194"/>
    <n v="66"/>
    <n v="40.57"/>
    <n v="12.9"/>
  </r>
  <r>
    <x v="0"/>
    <x v="1"/>
    <x v="35"/>
    <n v="95"/>
    <n v="41"/>
    <n v="49.55"/>
    <n v="20.34"/>
  </r>
  <r>
    <x v="0"/>
    <x v="1"/>
    <x v="36"/>
    <n v="208"/>
    <n v="65"/>
    <n v="105.45"/>
    <n v="16.6"/>
  </r>
  <r>
    <x v="0"/>
    <x v="1"/>
    <x v="37"/>
    <n v="335"/>
    <n v="71"/>
    <n v="125.65"/>
    <n v="13.67"/>
  </r>
  <r>
    <x v="0"/>
    <x v="1"/>
    <x v="38"/>
    <n v="218"/>
    <n v="58"/>
    <n v="98.86"/>
    <n v="25.19"/>
  </r>
  <r>
    <x v="0"/>
    <x v="1"/>
    <x v="39"/>
    <n v="143"/>
    <n v="48"/>
    <n v="69.28"/>
    <n v="15.97"/>
  </r>
  <r>
    <x v="0"/>
    <x v="1"/>
    <x v="40"/>
    <n v="158"/>
    <n v="50"/>
    <n v="78"/>
    <n v="16.99"/>
  </r>
  <r>
    <x v="0"/>
    <x v="1"/>
    <x v="41"/>
    <n v="147"/>
    <n v="52"/>
    <n v="162.59"/>
    <n v="13.68"/>
  </r>
  <r>
    <x v="0"/>
    <x v="1"/>
    <x v="42"/>
    <n v="110"/>
    <n v="39"/>
    <n v="127.81"/>
    <n v="19.33"/>
  </r>
  <r>
    <x v="0"/>
    <x v="1"/>
    <x v="43"/>
    <n v="200"/>
    <n v="56"/>
    <n v="130.72"/>
    <n v="19.15"/>
  </r>
  <r>
    <x v="0"/>
    <x v="1"/>
    <x v="44"/>
    <n v="200"/>
    <n v="52"/>
    <n v="125.28"/>
    <n v="18.46"/>
  </r>
  <r>
    <x v="0"/>
    <x v="1"/>
    <x v="45"/>
    <n v="189"/>
    <n v="52"/>
    <n v="188.55"/>
    <n v="21.19"/>
  </r>
  <r>
    <x v="0"/>
    <x v="1"/>
    <x v="46"/>
    <n v="161"/>
    <n v="55"/>
    <n v="119.37"/>
    <n v="15.24"/>
  </r>
  <r>
    <x v="0"/>
    <x v="1"/>
    <x v="47"/>
    <n v="175"/>
    <n v="42"/>
    <n v="77.91"/>
    <n v="17.38"/>
  </r>
  <r>
    <x v="0"/>
    <x v="1"/>
    <x v="48"/>
    <n v="143"/>
    <n v="49"/>
    <n v="169.56"/>
    <n v="14.68"/>
  </r>
  <r>
    <x v="0"/>
    <x v="1"/>
    <x v="49"/>
    <n v="122"/>
    <n v="40"/>
    <n v="106.26"/>
    <n v="20.67"/>
  </r>
  <r>
    <x v="0"/>
    <x v="1"/>
    <x v="50"/>
    <n v="170"/>
    <n v="57"/>
    <n v="85.78"/>
    <n v="17.14"/>
  </r>
  <r>
    <x v="0"/>
    <x v="1"/>
    <x v="51"/>
    <n v="174"/>
    <n v="57"/>
    <n v="163.79"/>
    <n v="22.67"/>
  </r>
  <r>
    <x v="0"/>
    <x v="1"/>
    <x v="52"/>
    <n v="187"/>
    <n v="55"/>
    <n v="109.72"/>
    <n v="32.29"/>
  </r>
  <r>
    <x v="0"/>
    <x v="1"/>
    <x v="53"/>
    <n v="98"/>
    <n v="44"/>
    <n v="67.12"/>
    <n v="25.91"/>
  </r>
  <r>
    <x v="0"/>
    <x v="1"/>
    <x v="54"/>
    <n v="217"/>
    <n v="66"/>
    <n v="106.34"/>
    <n v="26.66"/>
  </r>
  <r>
    <x v="0"/>
    <x v="1"/>
    <x v="55"/>
    <n v="227"/>
    <n v="59"/>
    <n v="69.41"/>
    <n v="17.49"/>
  </r>
  <r>
    <x v="0"/>
    <x v="1"/>
    <x v="56"/>
    <n v="184"/>
    <n v="65"/>
    <n v="114.12"/>
    <n v="16.6"/>
  </r>
  <r>
    <x v="0"/>
    <x v="1"/>
    <x v="57"/>
    <n v="296"/>
    <n v="94"/>
    <n v="88.73999999999999"/>
    <n v="24.52"/>
  </r>
  <r>
    <x v="0"/>
    <x v="1"/>
    <x v="58"/>
    <n v="243"/>
    <n v="75"/>
    <n v="94.52"/>
    <n v="18.16"/>
  </r>
  <r>
    <x v="0"/>
    <x v="1"/>
    <x v="59"/>
    <n v="237"/>
    <n v="87"/>
    <n v="62.73"/>
    <n v="17.51"/>
  </r>
  <r>
    <x v="0"/>
    <x v="1"/>
    <x v="60"/>
    <n v="222"/>
    <n v="93"/>
    <n v="43.73"/>
    <n v="19.96"/>
  </r>
  <r>
    <x v="0"/>
    <x v="2"/>
    <x v="61"/>
    <n v="252"/>
    <n v="69"/>
    <n v="70.23999999999999"/>
    <n v="13.63"/>
  </r>
  <r>
    <x v="0"/>
    <x v="2"/>
    <x v="62"/>
    <n v="233"/>
    <n v="103"/>
    <n v="58.78"/>
    <n v="13.25"/>
  </r>
  <r>
    <x v="0"/>
    <x v="2"/>
    <x v="63"/>
    <n v="373"/>
    <n v="122"/>
    <n v="47.59"/>
    <n v="13.57"/>
  </r>
  <r>
    <x v="0"/>
    <x v="2"/>
    <x v="64"/>
    <n v="271"/>
    <n v="81"/>
    <n v="83.26000000000001"/>
    <n v="8.800000000000001"/>
  </r>
  <r>
    <x v="0"/>
    <x v="2"/>
    <x v="65"/>
    <n v="265"/>
    <n v="72"/>
    <n v="85.11"/>
    <n v="24.33"/>
  </r>
  <r>
    <x v="0"/>
    <x v="2"/>
    <x v="66"/>
    <n v="222"/>
    <n v="80"/>
    <n v="70.52"/>
    <n v="16.4"/>
  </r>
  <r>
    <x v="0"/>
    <x v="2"/>
    <x v="67"/>
    <n v="228"/>
    <n v="58"/>
    <n v="76.84999999999999"/>
    <n v="17.51"/>
  </r>
  <r>
    <x v="0"/>
    <x v="2"/>
    <x v="68"/>
    <n v="183"/>
    <n v="63"/>
    <n v="64.2"/>
    <n v="17.72"/>
  </r>
  <r>
    <x v="0"/>
    <x v="2"/>
    <x v="69"/>
    <n v="261"/>
    <n v="79"/>
    <n v="85.41"/>
    <n v="18.85"/>
  </r>
  <r>
    <x v="0"/>
    <x v="2"/>
    <x v="70"/>
    <n v="202"/>
    <n v="62"/>
    <n v="73.84"/>
    <n v="18.77"/>
  </r>
  <r>
    <x v="0"/>
    <x v="2"/>
    <x v="71"/>
    <n v="185"/>
    <n v="63"/>
    <n v="61.91"/>
    <n v="22.14"/>
  </r>
  <r>
    <x v="0"/>
    <x v="2"/>
    <x v="72"/>
    <n v="295"/>
    <n v="79"/>
    <n v="107.39"/>
    <n v="18.82"/>
  </r>
  <r>
    <x v="0"/>
    <x v="2"/>
    <x v="73"/>
    <n v="293"/>
    <n v="83"/>
    <n v="99.89"/>
    <n v="20.06"/>
  </r>
  <r>
    <x v="0"/>
    <x v="2"/>
    <x v="74"/>
    <n v="395"/>
    <n v="93"/>
    <n v="133.43"/>
    <n v="21.32"/>
  </r>
  <r>
    <x v="0"/>
    <x v="2"/>
    <x v="75"/>
    <n v="155"/>
    <n v="54"/>
    <n v="66"/>
    <n v="15.41"/>
  </r>
  <r>
    <x v="0"/>
    <x v="2"/>
    <x v="76"/>
    <n v="181"/>
    <n v="54"/>
    <n v="57.73"/>
    <n v="18.25"/>
  </r>
  <r>
    <x v="0"/>
    <x v="2"/>
    <x v="77"/>
    <n v="126"/>
    <n v="49"/>
    <n v="54.69"/>
    <n v="23.28"/>
  </r>
  <r>
    <x v="0"/>
    <x v="2"/>
    <x v="78"/>
    <n v="160"/>
    <n v="49"/>
    <n v="82.01000000000001"/>
    <n v="12.45"/>
  </r>
  <r>
    <x v="0"/>
    <x v="2"/>
    <x v="79"/>
    <n v="146"/>
    <n v="61"/>
    <n v="52.59"/>
    <n v="27.12"/>
  </r>
  <r>
    <x v="0"/>
    <x v="2"/>
    <x v="80"/>
    <n v="157"/>
    <n v="59"/>
    <n v="44.19"/>
    <n v="21.09"/>
  </r>
  <r>
    <x v="0"/>
    <x v="2"/>
    <x v="81"/>
    <n v="187"/>
    <n v="68"/>
    <n v="32.01"/>
    <n v="19.55"/>
  </r>
  <r>
    <x v="0"/>
    <x v="2"/>
    <x v="82"/>
    <n v="224"/>
    <n v="72"/>
    <n v="26.28"/>
    <n v="26.21"/>
  </r>
  <r>
    <x v="0"/>
    <x v="2"/>
    <x v="83"/>
    <n v="150"/>
    <n v="42"/>
    <n v="25.6"/>
    <n v="25.61"/>
  </r>
  <r>
    <x v="0"/>
    <x v="2"/>
    <x v="84"/>
    <n v="144"/>
    <n v="43"/>
    <n v="77.06"/>
    <n v="28.49"/>
  </r>
  <r>
    <x v="0"/>
    <x v="2"/>
    <x v="85"/>
    <n v="149"/>
    <n v="52"/>
    <n v="34.44"/>
    <n v="32.51"/>
  </r>
  <r>
    <x v="0"/>
    <x v="2"/>
    <x v="86"/>
    <n v="160"/>
    <n v="55"/>
    <n v="35.57"/>
    <n v="22.17"/>
  </r>
  <r>
    <x v="0"/>
    <x v="2"/>
    <x v="87"/>
    <n v="151"/>
    <n v="61"/>
    <n v="19.7"/>
    <n v="29.93"/>
  </r>
  <r>
    <x v="0"/>
    <x v="2"/>
    <x v="88"/>
    <n v="161"/>
    <n v="44"/>
    <n v="20.66"/>
    <n v="34.71"/>
  </r>
  <r>
    <x v="0"/>
    <x v="2"/>
    <x v="89"/>
    <n v="166"/>
    <n v="48"/>
    <n v="57.58"/>
    <n v="36.75"/>
  </r>
  <r>
    <x v="0"/>
    <x v="2"/>
    <x v="90"/>
    <n v="162"/>
    <n v="66"/>
    <n v="11"/>
    <n v="21.53"/>
  </r>
  <r>
    <x v="0"/>
    <x v="3"/>
    <x v="91"/>
    <n v="157"/>
    <n v="42"/>
    <n v="21.09"/>
    <n v="30.53"/>
  </r>
  <r>
    <x v="0"/>
    <x v="3"/>
    <x v="92"/>
    <n v="190"/>
    <n v="62"/>
    <n v="33.34"/>
    <n v="35.07"/>
  </r>
  <r>
    <x v="0"/>
    <x v="3"/>
    <x v="93"/>
    <n v="160"/>
    <n v="56"/>
    <n v="27.29"/>
    <n v="32.9"/>
  </r>
  <r>
    <x v="0"/>
    <x v="3"/>
    <x v="94"/>
    <n v="174"/>
    <n v="58"/>
    <n v="16.46"/>
    <n v="28.51"/>
  </r>
  <r>
    <x v="0"/>
    <x v="3"/>
    <x v="95"/>
    <n v="167"/>
    <n v="54"/>
    <n v="31.55"/>
    <n v="25.69"/>
  </r>
  <r>
    <x v="0"/>
    <x v="3"/>
    <x v="96"/>
    <n v="174"/>
    <n v="50"/>
    <n v="23.75"/>
    <n v="38.8"/>
  </r>
  <r>
    <x v="0"/>
    <x v="3"/>
    <x v="97"/>
    <n v="83"/>
    <n v="41"/>
    <n v="22.89"/>
    <n v="35.98"/>
  </r>
  <r>
    <x v="0"/>
    <x v="3"/>
    <x v="98"/>
    <n v="91"/>
    <n v="45"/>
    <n v="52.31"/>
    <n v="32.14"/>
  </r>
  <r>
    <x v="0"/>
    <x v="3"/>
    <x v="99"/>
    <n v="149"/>
    <n v="48"/>
    <n v="37.23"/>
    <n v="35.7"/>
  </r>
  <r>
    <x v="0"/>
    <x v="3"/>
    <x v="100"/>
    <n v="205"/>
    <n v="66"/>
    <n v="24.16"/>
    <n v="36.32"/>
  </r>
  <r>
    <x v="0"/>
    <x v="3"/>
    <x v="101"/>
    <n v="180"/>
    <n v="62"/>
    <n v="37.36"/>
    <n v="23.14"/>
  </r>
  <r>
    <x v="0"/>
    <x v="3"/>
    <x v="102"/>
    <n v="181"/>
    <n v="58"/>
    <n v="47.81"/>
    <n v="29.12"/>
  </r>
  <r>
    <x v="0"/>
    <x v="3"/>
    <x v="103"/>
    <n v="147"/>
    <n v="50"/>
    <n v="34.07"/>
    <n v="28.33"/>
  </r>
  <r>
    <x v="0"/>
    <x v="3"/>
    <x v="104"/>
    <n v="224"/>
    <n v="65"/>
    <n v="20.53"/>
    <n v="32.2"/>
  </r>
  <r>
    <x v="0"/>
    <x v="3"/>
    <x v="105"/>
    <n v="174"/>
    <n v="62"/>
    <n v="17.23"/>
    <n v="36.22"/>
  </r>
  <r>
    <x v="0"/>
    <x v="3"/>
    <x v="106"/>
    <n v="141"/>
    <n v="55"/>
    <n v="31.4"/>
    <n v="24.52"/>
  </r>
  <r>
    <x v="0"/>
    <x v="3"/>
    <x v="107"/>
    <n v="170"/>
    <n v="68"/>
    <n v="16.14"/>
    <n v="32.19"/>
  </r>
  <r>
    <x v="0"/>
    <x v="3"/>
    <x v="108"/>
    <n v="154"/>
    <n v="46"/>
    <n v="34.99"/>
    <n v="35.19"/>
  </r>
  <r>
    <x v="0"/>
    <x v="3"/>
    <x v="109"/>
    <n v="164"/>
    <n v="57"/>
    <n v="43.59"/>
    <n v="30.73"/>
  </r>
  <r>
    <x v="0"/>
    <x v="3"/>
    <x v="110"/>
    <n v="158"/>
    <n v="47"/>
    <n v="30.23"/>
    <n v="33.36"/>
  </r>
  <r>
    <x v="0"/>
    <x v="3"/>
    <x v="111"/>
    <n v="170"/>
    <n v="54"/>
    <n v="16.73"/>
    <n v="50.94"/>
  </r>
  <r>
    <x v="0"/>
    <x v="3"/>
    <x v="112"/>
    <n v="223"/>
    <n v="68"/>
    <n v="28.86"/>
    <n v="28.64"/>
  </r>
  <r>
    <x v="0"/>
    <x v="3"/>
    <x v="113"/>
    <n v="145"/>
    <n v="43"/>
    <n v="20.5"/>
    <n v="41.52"/>
  </r>
  <r>
    <x v="0"/>
    <x v="3"/>
    <x v="114"/>
    <n v="97"/>
    <n v="34"/>
    <n v="16.76"/>
    <n v="42.94"/>
  </r>
  <r>
    <x v="0"/>
    <x v="3"/>
    <x v="115"/>
    <n v="175"/>
    <n v="59"/>
    <n v="53.79"/>
    <n v="36.98"/>
  </r>
  <r>
    <x v="0"/>
    <x v="3"/>
    <x v="116"/>
    <n v="167"/>
    <n v="41"/>
    <n v="27.21"/>
    <n v="40.36"/>
  </r>
  <r>
    <x v="0"/>
    <x v="3"/>
    <x v="117"/>
    <n v="156"/>
    <n v="58"/>
    <n v="20.22"/>
    <n v="30.9"/>
  </r>
  <r>
    <x v="0"/>
    <x v="3"/>
    <x v="118"/>
    <n v="128"/>
    <n v="51"/>
    <n v="15.8"/>
    <n v="32.19"/>
  </r>
  <r>
    <x v="0"/>
    <x v="3"/>
    <x v="119"/>
    <n v="170"/>
    <n v="51"/>
    <n v="41.43"/>
    <n v="35.43"/>
  </r>
  <r>
    <x v="0"/>
    <x v="3"/>
    <x v="120"/>
    <n v="157"/>
    <n v="50"/>
    <n v="34.41"/>
    <n v="36.71"/>
  </r>
  <r>
    <x v="0"/>
    <x v="3"/>
    <x v="121"/>
    <n v="123"/>
    <n v="49"/>
    <n v="20.59"/>
    <n v="43.81"/>
  </r>
  <r>
    <x v="0"/>
    <x v="4"/>
    <x v="122"/>
    <n v="211"/>
    <n v="60"/>
    <n v="55.06"/>
    <n v="44.46"/>
  </r>
  <r>
    <x v="0"/>
    <x v="4"/>
    <x v="123"/>
    <n v="197"/>
    <n v="75"/>
    <n v="18.12"/>
    <n v="42.29"/>
  </r>
  <r>
    <x v="0"/>
    <x v="4"/>
    <x v="124"/>
    <n v="125"/>
    <n v="43"/>
    <n v="17.2"/>
    <n v="27.1"/>
  </r>
  <r>
    <x v="0"/>
    <x v="4"/>
    <x v="125"/>
    <n v="149"/>
    <n v="54"/>
    <n v="17.1"/>
    <n v="36.02"/>
  </r>
  <r>
    <x v="0"/>
    <x v="4"/>
    <x v="126"/>
    <n v="108"/>
    <n v="43"/>
    <n v="21.49"/>
    <n v="24.8"/>
  </r>
  <r>
    <x v="0"/>
    <x v="4"/>
    <x v="127"/>
    <n v="98"/>
    <n v="46"/>
    <n v="51.5"/>
    <n v="35.58"/>
  </r>
  <r>
    <x v="0"/>
    <x v="4"/>
    <x v="128"/>
    <n v="227"/>
    <n v="68"/>
    <n v="31.8"/>
    <n v="40.2"/>
  </r>
  <r>
    <x v="0"/>
    <x v="4"/>
    <x v="129"/>
    <n v="177"/>
    <n v="57"/>
    <n v="25.78"/>
    <n v="29.96"/>
  </r>
  <r>
    <x v="0"/>
    <x v="4"/>
    <x v="130"/>
    <n v="154"/>
    <n v="43"/>
    <n v="23.8"/>
    <n v="37.19"/>
  </r>
  <r>
    <x v="0"/>
    <x v="4"/>
    <x v="131"/>
    <n v="122"/>
    <n v="48"/>
    <n v="20.72"/>
    <n v="37.94"/>
  </r>
  <r>
    <x v="0"/>
    <x v="4"/>
    <x v="132"/>
    <n v="167"/>
    <n v="58"/>
    <n v="15.61"/>
    <n v="37.17"/>
  </r>
  <r>
    <x v="0"/>
    <x v="4"/>
    <x v="133"/>
    <n v="129"/>
    <n v="48"/>
    <n v="13.91"/>
    <n v="36.47"/>
  </r>
  <r>
    <x v="0"/>
    <x v="4"/>
    <x v="134"/>
    <n v="183"/>
    <n v="58"/>
    <n v="19.82"/>
    <n v="18.16"/>
  </r>
  <r>
    <x v="0"/>
    <x v="4"/>
    <x v="135"/>
    <n v="115"/>
    <n v="35"/>
    <n v="18.57"/>
    <n v="30.8"/>
  </r>
  <r>
    <x v="0"/>
    <x v="4"/>
    <x v="136"/>
    <n v="149"/>
    <n v="55"/>
    <n v="38.64"/>
    <n v="25.66"/>
  </r>
  <r>
    <x v="0"/>
    <x v="4"/>
    <x v="137"/>
    <n v="180"/>
    <n v="66"/>
    <n v="30.45"/>
    <n v="37.79"/>
  </r>
  <r>
    <x v="0"/>
    <x v="4"/>
    <x v="138"/>
    <n v="163"/>
    <n v="49"/>
    <n v="36.39"/>
    <n v="33.79"/>
  </r>
  <r>
    <x v="0"/>
    <x v="4"/>
    <x v="139"/>
    <n v="109"/>
    <n v="44"/>
    <n v="16.08"/>
    <n v="40.16"/>
  </r>
  <r>
    <x v="0"/>
    <x v="4"/>
    <x v="140"/>
    <n v="152"/>
    <n v="51"/>
    <n v="19.69"/>
    <n v="31.05"/>
  </r>
  <r>
    <x v="0"/>
    <x v="4"/>
    <x v="141"/>
    <n v="182"/>
    <n v="58"/>
    <n v="61.83"/>
    <n v="39.24"/>
  </r>
  <r>
    <x v="0"/>
    <x v="4"/>
    <x v="142"/>
    <n v="289"/>
    <n v="68"/>
    <n v="47.35"/>
    <n v="34.85"/>
  </r>
  <r>
    <x v="0"/>
    <x v="4"/>
    <x v="143"/>
    <n v="185"/>
    <n v="51"/>
    <n v="21.4"/>
    <n v="43.66"/>
  </r>
  <r>
    <x v="0"/>
    <x v="4"/>
    <x v="144"/>
    <n v="185"/>
    <n v="62"/>
    <n v="38.59"/>
    <n v="35.47"/>
  </r>
  <r>
    <x v="0"/>
    <x v="4"/>
    <x v="145"/>
    <n v="158"/>
    <n v="56"/>
    <n v="17.15"/>
    <n v="40.06"/>
  </r>
  <r>
    <x v="0"/>
    <x v="4"/>
    <x v="146"/>
    <n v="180"/>
    <n v="54"/>
    <n v="28.37"/>
    <n v="26.97"/>
  </r>
  <r>
    <x v="0"/>
    <x v="4"/>
    <x v="147"/>
    <n v="156"/>
    <n v="69"/>
    <n v="23.47"/>
    <n v="34.47"/>
  </r>
  <r>
    <x v="0"/>
    <x v="4"/>
    <x v="148"/>
    <n v="133"/>
    <n v="53"/>
    <n v="29.94"/>
    <n v="38.92"/>
  </r>
  <r>
    <x v="0"/>
    <x v="4"/>
    <x v="149"/>
    <n v="113"/>
    <n v="53"/>
    <n v="20.18"/>
    <n v="33.14"/>
  </r>
  <r>
    <x v="0"/>
    <x v="4"/>
    <x v="150"/>
    <n v="172"/>
    <n v="67"/>
    <n v="25.33"/>
    <n v="36.06"/>
  </r>
  <r>
    <x v="0"/>
    <x v="4"/>
    <x v="151"/>
    <n v="131"/>
    <n v="44"/>
    <n v="18.74"/>
    <n v="29.53"/>
  </r>
  <r>
    <x v="0"/>
    <x v="4"/>
    <x v="152"/>
    <n v="185"/>
    <n v="56"/>
    <n v="25.61"/>
    <n v="37.78"/>
  </r>
  <r>
    <x v="1"/>
    <x v="5"/>
    <x v="153"/>
    <m/>
    <m/>
    <m/>
    <m/>
  </r>
</pivotCacheRecords>
</file>

<file path=xl/pivotCache/pivotCacheRecords5.xml><?xml version="1.0" encoding="utf-8"?>
<pivotCacheRecords xmlns="http://schemas.openxmlformats.org/spreadsheetml/2006/main" count="154">
  <r>
    <x v="0"/>
    <x v="0"/>
    <x v="0"/>
    <n v="127"/>
    <n v="59"/>
    <n v="42.48"/>
    <n v="20.11"/>
  </r>
  <r>
    <x v="0"/>
    <x v="0"/>
    <x v="1"/>
    <n v="224"/>
    <n v="77"/>
    <n v="88.28"/>
    <n v="22.16"/>
  </r>
  <r>
    <x v="0"/>
    <x v="0"/>
    <x v="2"/>
    <n v="280"/>
    <n v="87"/>
    <n v="67.92"/>
    <n v="10.98"/>
  </r>
  <r>
    <x v="0"/>
    <x v="0"/>
    <x v="3"/>
    <n v="234"/>
    <n v="78"/>
    <n v="59.3"/>
    <n v="22.69"/>
  </r>
  <r>
    <x v="0"/>
    <x v="0"/>
    <x v="4"/>
    <n v="182"/>
    <n v="69"/>
    <n v="62.21"/>
    <n v="13.43"/>
  </r>
  <r>
    <x v="0"/>
    <x v="0"/>
    <x v="5"/>
    <n v="251"/>
    <n v="83"/>
    <n v="76.05"/>
    <n v="18.59"/>
  </r>
  <r>
    <x v="0"/>
    <x v="0"/>
    <x v="6"/>
    <n v="263"/>
    <n v="83"/>
    <n v="80.65000000000001"/>
    <n v="18.16"/>
  </r>
  <r>
    <x v="0"/>
    <x v="0"/>
    <x v="7"/>
    <n v="206"/>
    <n v="71"/>
    <n v="163.04"/>
    <n v="15.28"/>
  </r>
  <r>
    <x v="0"/>
    <x v="0"/>
    <x v="8"/>
    <n v="174"/>
    <n v="75"/>
    <n v="60.45"/>
    <n v="17.24"/>
  </r>
  <r>
    <x v="0"/>
    <x v="0"/>
    <x v="9"/>
    <n v="163"/>
    <n v="63"/>
    <n v="116.63"/>
    <n v="12.47"/>
  </r>
  <r>
    <x v="0"/>
    <x v="0"/>
    <x v="10"/>
    <n v="220"/>
    <n v="86"/>
    <n v="67.08"/>
    <n v="13.69"/>
  </r>
  <r>
    <x v="0"/>
    <x v="0"/>
    <x v="11"/>
    <n v="201"/>
    <n v="77"/>
    <n v="72.34999999999999"/>
    <n v="16.22"/>
  </r>
  <r>
    <x v="0"/>
    <x v="0"/>
    <x v="12"/>
    <n v="230"/>
    <n v="76"/>
    <n v="78.7"/>
    <n v="28.43"/>
  </r>
  <r>
    <x v="0"/>
    <x v="0"/>
    <x v="13"/>
    <n v="187"/>
    <n v="71"/>
    <n v="47.24"/>
    <n v="27.23"/>
  </r>
  <r>
    <x v="0"/>
    <x v="0"/>
    <x v="14"/>
    <n v="217"/>
    <n v="68"/>
    <n v="75.25"/>
    <n v="18.91"/>
  </r>
  <r>
    <x v="0"/>
    <x v="0"/>
    <x v="15"/>
    <n v="168"/>
    <n v="56"/>
    <n v="74.22"/>
    <n v="26.74"/>
  </r>
  <r>
    <x v="0"/>
    <x v="0"/>
    <x v="16"/>
    <n v="168"/>
    <n v="64"/>
    <n v="97.65000000000001"/>
    <n v="13.12"/>
  </r>
  <r>
    <x v="0"/>
    <x v="0"/>
    <x v="17"/>
    <n v="186"/>
    <n v="76"/>
    <n v="79.45999999999999"/>
    <n v="18.68"/>
  </r>
  <r>
    <x v="0"/>
    <x v="0"/>
    <x v="18"/>
    <n v="156"/>
    <n v="61"/>
    <n v="108.73"/>
    <n v="16.75"/>
  </r>
  <r>
    <x v="0"/>
    <x v="0"/>
    <x v="19"/>
    <n v="161"/>
    <n v="64"/>
    <n v="119.66"/>
    <n v="13.94"/>
  </r>
  <r>
    <x v="0"/>
    <x v="0"/>
    <x v="20"/>
    <n v="188"/>
    <n v="74"/>
    <n v="71.56999999999999"/>
    <n v="13.76"/>
  </r>
  <r>
    <x v="0"/>
    <x v="0"/>
    <x v="21"/>
    <n v="130"/>
    <n v="56"/>
    <n v="91.90000000000001"/>
    <n v="9.73"/>
  </r>
  <r>
    <x v="0"/>
    <x v="0"/>
    <x v="22"/>
    <n v="175"/>
    <n v="59"/>
    <n v="76.40000000000001"/>
    <n v="12.62"/>
  </r>
  <r>
    <x v="0"/>
    <x v="0"/>
    <x v="23"/>
    <n v="168"/>
    <n v="66"/>
    <n v="65.08"/>
    <n v="18.84"/>
  </r>
  <r>
    <x v="0"/>
    <x v="0"/>
    <x v="24"/>
    <n v="156"/>
    <n v="56"/>
    <n v="95.66"/>
    <n v="13.66"/>
  </r>
  <r>
    <x v="0"/>
    <x v="0"/>
    <x v="25"/>
    <n v="189"/>
    <n v="60"/>
    <n v="76.06"/>
    <n v="11.81"/>
  </r>
  <r>
    <x v="0"/>
    <x v="0"/>
    <x v="26"/>
    <n v="150"/>
    <n v="53"/>
    <n v="62.09"/>
    <n v="19.9"/>
  </r>
  <r>
    <x v="0"/>
    <x v="0"/>
    <x v="27"/>
    <n v="119"/>
    <n v="44"/>
    <n v="154.12"/>
    <n v="19.93"/>
  </r>
  <r>
    <x v="0"/>
    <x v="0"/>
    <x v="28"/>
    <n v="94"/>
    <n v="43"/>
    <n v="73.03"/>
    <n v="11.72"/>
  </r>
  <r>
    <x v="0"/>
    <x v="0"/>
    <x v="29"/>
    <n v="103"/>
    <n v="38"/>
    <n v="32.34"/>
    <n v="20.46"/>
  </r>
  <r>
    <x v="0"/>
    <x v="1"/>
    <x v="30"/>
    <n v="63"/>
    <n v="33"/>
    <n v="34.8"/>
    <n v="25.6"/>
  </r>
  <r>
    <x v="0"/>
    <x v="1"/>
    <x v="31"/>
    <n v="157"/>
    <n v="50"/>
    <n v="81.66"/>
    <n v="19.48"/>
  </r>
  <r>
    <x v="0"/>
    <x v="1"/>
    <x v="32"/>
    <n v="122"/>
    <n v="61"/>
    <n v="115.4"/>
    <n v="15.01"/>
  </r>
  <r>
    <x v="0"/>
    <x v="1"/>
    <x v="33"/>
    <n v="144"/>
    <n v="59"/>
    <n v="80.33"/>
    <n v="21.35"/>
  </r>
  <r>
    <x v="0"/>
    <x v="1"/>
    <x v="34"/>
    <n v="194"/>
    <n v="66"/>
    <n v="40.57"/>
    <n v="12.9"/>
  </r>
  <r>
    <x v="0"/>
    <x v="1"/>
    <x v="35"/>
    <n v="95"/>
    <n v="41"/>
    <n v="49.55"/>
    <n v="20.34"/>
  </r>
  <r>
    <x v="0"/>
    <x v="1"/>
    <x v="36"/>
    <n v="208"/>
    <n v="65"/>
    <n v="105.45"/>
    <n v="16.6"/>
  </r>
  <r>
    <x v="0"/>
    <x v="1"/>
    <x v="37"/>
    <n v="335"/>
    <n v="71"/>
    <n v="125.65"/>
    <n v="13.67"/>
  </r>
  <r>
    <x v="0"/>
    <x v="1"/>
    <x v="38"/>
    <n v="218"/>
    <n v="58"/>
    <n v="98.86"/>
    <n v="25.19"/>
  </r>
  <r>
    <x v="0"/>
    <x v="1"/>
    <x v="39"/>
    <n v="143"/>
    <n v="48"/>
    <n v="69.28"/>
    <n v="15.97"/>
  </r>
  <r>
    <x v="0"/>
    <x v="1"/>
    <x v="40"/>
    <n v="158"/>
    <n v="50"/>
    <n v="78"/>
    <n v="16.99"/>
  </r>
  <r>
    <x v="0"/>
    <x v="1"/>
    <x v="41"/>
    <n v="147"/>
    <n v="52"/>
    <n v="162.59"/>
    <n v="13.68"/>
  </r>
  <r>
    <x v="0"/>
    <x v="1"/>
    <x v="42"/>
    <n v="110"/>
    <n v="39"/>
    <n v="127.81"/>
    <n v="19.33"/>
  </r>
  <r>
    <x v="0"/>
    <x v="1"/>
    <x v="43"/>
    <n v="200"/>
    <n v="56"/>
    <n v="130.72"/>
    <n v="19.15"/>
  </r>
  <r>
    <x v="0"/>
    <x v="1"/>
    <x v="44"/>
    <n v="200"/>
    <n v="52"/>
    <n v="125.28"/>
    <n v="18.46"/>
  </r>
  <r>
    <x v="0"/>
    <x v="1"/>
    <x v="45"/>
    <n v="189"/>
    <n v="52"/>
    <n v="188.55"/>
    <n v="21.19"/>
  </r>
  <r>
    <x v="0"/>
    <x v="1"/>
    <x v="46"/>
    <n v="161"/>
    <n v="55"/>
    <n v="119.37"/>
    <n v="15.24"/>
  </r>
  <r>
    <x v="0"/>
    <x v="1"/>
    <x v="47"/>
    <n v="175"/>
    <n v="42"/>
    <n v="77.91"/>
    <n v="17.38"/>
  </r>
  <r>
    <x v="0"/>
    <x v="1"/>
    <x v="48"/>
    <n v="143"/>
    <n v="49"/>
    <n v="169.56"/>
    <n v="14.68"/>
  </r>
  <r>
    <x v="0"/>
    <x v="1"/>
    <x v="49"/>
    <n v="122"/>
    <n v="40"/>
    <n v="106.26"/>
    <n v="20.67"/>
  </r>
  <r>
    <x v="0"/>
    <x v="1"/>
    <x v="50"/>
    <n v="170"/>
    <n v="57"/>
    <n v="85.78"/>
    <n v="17.14"/>
  </r>
  <r>
    <x v="0"/>
    <x v="1"/>
    <x v="51"/>
    <n v="174"/>
    <n v="57"/>
    <n v="163.79"/>
    <n v="22.67"/>
  </r>
  <r>
    <x v="0"/>
    <x v="1"/>
    <x v="52"/>
    <n v="187"/>
    <n v="55"/>
    <n v="109.72"/>
    <n v="32.29"/>
  </r>
  <r>
    <x v="0"/>
    <x v="1"/>
    <x v="53"/>
    <n v="98"/>
    <n v="44"/>
    <n v="67.12"/>
    <n v="25.91"/>
  </r>
  <r>
    <x v="0"/>
    <x v="1"/>
    <x v="54"/>
    <n v="217"/>
    <n v="66"/>
    <n v="106.34"/>
    <n v="26.66"/>
  </r>
  <r>
    <x v="0"/>
    <x v="1"/>
    <x v="55"/>
    <n v="227"/>
    <n v="59"/>
    <n v="69.41"/>
    <n v="17.49"/>
  </r>
  <r>
    <x v="0"/>
    <x v="1"/>
    <x v="56"/>
    <n v="184"/>
    <n v="65"/>
    <n v="114.12"/>
    <n v="16.6"/>
  </r>
  <r>
    <x v="0"/>
    <x v="1"/>
    <x v="57"/>
    <n v="296"/>
    <n v="94"/>
    <n v="88.73999999999999"/>
    <n v="24.52"/>
  </r>
  <r>
    <x v="0"/>
    <x v="1"/>
    <x v="58"/>
    <n v="243"/>
    <n v="75"/>
    <n v="94.52"/>
    <n v="18.16"/>
  </r>
  <r>
    <x v="0"/>
    <x v="1"/>
    <x v="59"/>
    <n v="237"/>
    <n v="87"/>
    <n v="62.73"/>
    <n v="17.51"/>
  </r>
  <r>
    <x v="0"/>
    <x v="1"/>
    <x v="60"/>
    <n v="222"/>
    <n v="93"/>
    <n v="43.73"/>
    <n v="19.96"/>
  </r>
  <r>
    <x v="0"/>
    <x v="2"/>
    <x v="61"/>
    <n v="252"/>
    <n v="69"/>
    <n v="70.23999999999999"/>
    <n v="13.63"/>
  </r>
  <r>
    <x v="0"/>
    <x v="2"/>
    <x v="62"/>
    <n v="233"/>
    <n v="103"/>
    <n v="58.78"/>
    <n v="13.25"/>
  </r>
  <r>
    <x v="0"/>
    <x v="2"/>
    <x v="63"/>
    <n v="373"/>
    <n v="122"/>
    <n v="47.59"/>
    <n v="13.57"/>
  </r>
  <r>
    <x v="0"/>
    <x v="2"/>
    <x v="64"/>
    <n v="271"/>
    <n v="81"/>
    <n v="83.26000000000001"/>
    <n v="8.800000000000001"/>
  </r>
  <r>
    <x v="0"/>
    <x v="2"/>
    <x v="65"/>
    <n v="265"/>
    <n v="72"/>
    <n v="85.11"/>
    <n v="24.33"/>
  </r>
  <r>
    <x v="0"/>
    <x v="2"/>
    <x v="66"/>
    <n v="222"/>
    <n v="80"/>
    <n v="70.52"/>
    <n v="16.4"/>
  </r>
  <r>
    <x v="0"/>
    <x v="2"/>
    <x v="67"/>
    <n v="228"/>
    <n v="58"/>
    <n v="76.84999999999999"/>
    <n v="17.51"/>
  </r>
  <r>
    <x v="0"/>
    <x v="2"/>
    <x v="68"/>
    <n v="183"/>
    <n v="63"/>
    <n v="64.2"/>
    <n v="17.72"/>
  </r>
  <r>
    <x v="0"/>
    <x v="2"/>
    <x v="69"/>
    <n v="261"/>
    <n v="79"/>
    <n v="85.41"/>
    <n v="18.85"/>
  </r>
  <r>
    <x v="0"/>
    <x v="2"/>
    <x v="70"/>
    <n v="202"/>
    <n v="62"/>
    <n v="73.84"/>
    <n v="18.77"/>
  </r>
  <r>
    <x v="0"/>
    <x v="2"/>
    <x v="71"/>
    <n v="185"/>
    <n v="63"/>
    <n v="61.91"/>
    <n v="22.14"/>
  </r>
  <r>
    <x v="0"/>
    <x v="2"/>
    <x v="72"/>
    <n v="295"/>
    <n v="79"/>
    <n v="107.39"/>
    <n v="18.82"/>
  </r>
  <r>
    <x v="0"/>
    <x v="2"/>
    <x v="73"/>
    <n v="293"/>
    <n v="83"/>
    <n v="99.89"/>
    <n v="20.06"/>
  </r>
  <r>
    <x v="0"/>
    <x v="2"/>
    <x v="74"/>
    <n v="395"/>
    <n v="93"/>
    <n v="133.43"/>
    <n v="21.32"/>
  </r>
  <r>
    <x v="0"/>
    <x v="2"/>
    <x v="75"/>
    <n v="155"/>
    <n v="54"/>
    <n v="66"/>
    <n v="15.41"/>
  </r>
  <r>
    <x v="0"/>
    <x v="2"/>
    <x v="76"/>
    <n v="181"/>
    <n v="54"/>
    <n v="57.73"/>
    <n v="18.25"/>
  </r>
  <r>
    <x v="0"/>
    <x v="2"/>
    <x v="77"/>
    <n v="126"/>
    <n v="49"/>
    <n v="54.69"/>
    <n v="23.28"/>
  </r>
  <r>
    <x v="0"/>
    <x v="2"/>
    <x v="78"/>
    <n v="160"/>
    <n v="49"/>
    <n v="82.01000000000001"/>
    <n v="12.45"/>
  </r>
  <r>
    <x v="0"/>
    <x v="2"/>
    <x v="79"/>
    <n v="146"/>
    <n v="61"/>
    <n v="52.59"/>
    <n v="27.12"/>
  </r>
  <r>
    <x v="0"/>
    <x v="2"/>
    <x v="80"/>
    <n v="157"/>
    <n v="59"/>
    <n v="44.19"/>
    <n v="21.09"/>
  </r>
  <r>
    <x v="0"/>
    <x v="2"/>
    <x v="81"/>
    <n v="187"/>
    <n v="68"/>
    <n v="32.01"/>
    <n v="19.55"/>
  </r>
  <r>
    <x v="0"/>
    <x v="2"/>
    <x v="82"/>
    <n v="224"/>
    <n v="72"/>
    <n v="26.28"/>
    <n v="26.21"/>
  </r>
  <r>
    <x v="0"/>
    <x v="2"/>
    <x v="83"/>
    <n v="150"/>
    <n v="42"/>
    <n v="25.6"/>
    <n v="25.61"/>
  </r>
  <r>
    <x v="0"/>
    <x v="2"/>
    <x v="84"/>
    <n v="144"/>
    <n v="43"/>
    <n v="77.06"/>
    <n v="28.49"/>
  </r>
  <r>
    <x v="0"/>
    <x v="2"/>
    <x v="85"/>
    <n v="149"/>
    <n v="52"/>
    <n v="34.44"/>
    <n v="32.51"/>
  </r>
  <r>
    <x v="0"/>
    <x v="2"/>
    <x v="86"/>
    <n v="160"/>
    <n v="55"/>
    <n v="35.57"/>
    <n v="22.17"/>
  </r>
  <r>
    <x v="0"/>
    <x v="2"/>
    <x v="87"/>
    <n v="151"/>
    <n v="61"/>
    <n v="19.7"/>
    <n v="29.93"/>
  </r>
  <r>
    <x v="0"/>
    <x v="2"/>
    <x v="88"/>
    <n v="161"/>
    <n v="44"/>
    <n v="20.66"/>
    <n v="34.71"/>
  </r>
  <r>
    <x v="0"/>
    <x v="2"/>
    <x v="89"/>
    <n v="166"/>
    <n v="48"/>
    <n v="57.58"/>
    <n v="36.75"/>
  </r>
  <r>
    <x v="0"/>
    <x v="2"/>
    <x v="90"/>
    <n v="162"/>
    <n v="66"/>
    <n v="11"/>
    <n v="21.53"/>
  </r>
  <r>
    <x v="0"/>
    <x v="3"/>
    <x v="91"/>
    <n v="157"/>
    <n v="42"/>
    <n v="21.09"/>
    <n v="30.53"/>
  </r>
  <r>
    <x v="0"/>
    <x v="3"/>
    <x v="92"/>
    <n v="190"/>
    <n v="62"/>
    <n v="33.34"/>
    <n v="35.07"/>
  </r>
  <r>
    <x v="0"/>
    <x v="3"/>
    <x v="93"/>
    <n v="160"/>
    <n v="56"/>
    <n v="27.29"/>
    <n v="32.9"/>
  </r>
  <r>
    <x v="0"/>
    <x v="3"/>
    <x v="94"/>
    <n v="174"/>
    <n v="58"/>
    <n v="16.46"/>
    <n v="28.51"/>
  </r>
  <r>
    <x v="0"/>
    <x v="3"/>
    <x v="95"/>
    <n v="167"/>
    <n v="54"/>
    <n v="31.55"/>
    <n v="25.69"/>
  </r>
  <r>
    <x v="0"/>
    <x v="3"/>
    <x v="96"/>
    <n v="174"/>
    <n v="50"/>
    <n v="23.75"/>
    <n v="38.8"/>
  </r>
  <r>
    <x v="0"/>
    <x v="3"/>
    <x v="97"/>
    <n v="83"/>
    <n v="41"/>
    <n v="22.89"/>
    <n v="35.98"/>
  </r>
  <r>
    <x v="0"/>
    <x v="3"/>
    <x v="98"/>
    <n v="91"/>
    <n v="45"/>
    <n v="52.31"/>
    <n v="32.14"/>
  </r>
  <r>
    <x v="0"/>
    <x v="3"/>
    <x v="99"/>
    <n v="149"/>
    <n v="48"/>
    <n v="37.23"/>
    <n v="35.7"/>
  </r>
  <r>
    <x v="0"/>
    <x v="3"/>
    <x v="100"/>
    <n v="205"/>
    <n v="66"/>
    <n v="24.16"/>
    <n v="36.32"/>
  </r>
  <r>
    <x v="0"/>
    <x v="3"/>
    <x v="101"/>
    <n v="180"/>
    <n v="62"/>
    <n v="37.36"/>
    <n v="23.14"/>
  </r>
  <r>
    <x v="0"/>
    <x v="3"/>
    <x v="102"/>
    <n v="181"/>
    <n v="58"/>
    <n v="47.81"/>
    <n v="29.12"/>
  </r>
  <r>
    <x v="0"/>
    <x v="3"/>
    <x v="103"/>
    <n v="147"/>
    <n v="50"/>
    <n v="34.07"/>
    <n v="28.33"/>
  </r>
  <r>
    <x v="0"/>
    <x v="3"/>
    <x v="104"/>
    <n v="224"/>
    <n v="65"/>
    <n v="20.53"/>
    <n v="32.2"/>
  </r>
  <r>
    <x v="0"/>
    <x v="3"/>
    <x v="105"/>
    <n v="174"/>
    <n v="62"/>
    <n v="17.23"/>
    <n v="36.22"/>
  </r>
  <r>
    <x v="0"/>
    <x v="3"/>
    <x v="106"/>
    <n v="141"/>
    <n v="55"/>
    <n v="31.4"/>
    <n v="24.52"/>
  </r>
  <r>
    <x v="0"/>
    <x v="3"/>
    <x v="107"/>
    <n v="170"/>
    <n v="68"/>
    <n v="16.14"/>
    <n v="32.19"/>
  </r>
  <r>
    <x v="0"/>
    <x v="3"/>
    <x v="108"/>
    <n v="154"/>
    <n v="46"/>
    <n v="34.99"/>
    <n v="35.19"/>
  </r>
  <r>
    <x v="0"/>
    <x v="3"/>
    <x v="109"/>
    <n v="164"/>
    <n v="57"/>
    <n v="43.59"/>
    <n v="30.73"/>
  </r>
  <r>
    <x v="0"/>
    <x v="3"/>
    <x v="110"/>
    <n v="158"/>
    <n v="47"/>
    <n v="30.23"/>
    <n v="33.36"/>
  </r>
  <r>
    <x v="0"/>
    <x v="3"/>
    <x v="111"/>
    <n v="170"/>
    <n v="54"/>
    <n v="16.73"/>
    <n v="50.94"/>
  </r>
  <r>
    <x v="0"/>
    <x v="3"/>
    <x v="112"/>
    <n v="223"/>
    <n v="68"/>
    <n v="28.86"/>
    <n v="28.64"/>
  </r>
  <r>
    <x v="0"/>
    <x v="3"/>
    <x v="113"/>
    <n v="145"/>
    <n v="43"/>
    <n v="20.5"/>
    <n v="41.52"/>
  </r>
  <r>
    <x v="0"/>
    <x v="3"/>
    <x v="114"/>
    <n v="97"/>
    <n v="34"/>
    <n v="16.76"/>
    <n v="42.94"/>
  </r>
  <r>
    <x v="0"/>
    <x v="3"/>
    <x v="115"/>
    <n v="175"/>
    <n v="59"/>
    <n v="53.79"/>
    <n v="36.98"/>
  </r>
  <r>
    <x v="0"/>
    <x v="3"/>
    <x v="116"/>
    <n v="167"/>
    <n v="41"/>
    <n v="27.21"/>
    <n v="40.36"/>
  </r>
  <r>
    <x v="0"/>
    <x v="3"/>
    <x v="117"/>
    <n v="156"/>
    <n v="58"/>
    <n v="20.22"/>
    <n v="30.9"/>
  </r>
  <r>
    <x v="0"/>
    <x v="3"/>
    <x v="118"/>
    <n v="128"/>
    <n v="51"/>
    <n v="15.8"/>
    <n v="32.19"/>
  </r>
  <r>
    <x v="0"/>
    <x v="3"/>
    <x v="119"/>
    <n v="170"/>
    <n v="51"/>
    <n v="41.43"/>
    <n v="35.43"/>
  </r>
  <r>
    <x v="0"/>
    <x v="3"/>
    <x v="120"/>
    <n v="157"/>
    <n v="50"/>
    <n v="34.41"/>
    <n v="36.71"/>
  </r>
  <r>
    <x v="0"/>
    <x v="3"/>
    <x v="121"/>
    <n v="123"/>
    <n v="49"/>
    <n v="20.59"/>
    <n v="43.81"/>
  </r>
  <r>
    <x v="0"/>
    <x v="4"/>
    <x v="122"/>
    <n v="211"/>
    <n v="60"/>
    <n v="55.06"/>
    <n v="44.46"/>
  </r>
  <r>
    <x v="0"/>
    <x v="4"/>
    <x v="123"/>
    <n v="197"/>
    <n v="75"/>
    <n v="18.12"/>
    <n v="42.29"/>
  </r>
  <r>
    <x v="0"/>
    <x v="4"/>
    <x v="124"/>
    <n v="125"/>
    <n v="43"/>
    <n v="17.2"/>
    <n v="27.1"/>
  </r>
  <r>
    <x v="0"/>
    <x v="4"/>
    <x v="125"/>
    <n v="149"/>
    <n v="54"/>
    <n v="17.1"/>
    <n v="36.02"/>
  </r>
  <r>
    <x v="0"/>
    <x v="4"/>
    <x v="126"/>
    <n v="108"/>
    <n v="43"/>
    <n v="21.49"/>
    <n v="24.8"/>
  </r>
  <r>
    <x v="0"/>
    <x v="4"/>
    <x v="127"/>
    <n v="98"/>
    <n v="46"/>
    <n v="51.5"/>
    <n v="35.58"/>
  </r>
  <r>
    <x v="0"/>
    <x v="4"/>
    <x v="128"/>
    <n v="227"/>
    <n v="68"/>
    <n v="31.8"/>
    <n v="40.2"/>
  </r>
  <r>
    <x v="0"/>
    <x v="4"/>
    <x v="129"/>
    <n v="177"/>
    <n v="57"/>
    <n v="25.78"/>
    <n v="29.96"/>
  </r>
  <r>
    <x v="0"/>
    <x v="4"/>
    <x v="130"/>
    <n v="154"/>
    <n v="43"/>
    <n v="23.8"/>
    <n v="37.19"/>
  </r>
  <r>
    <x v="0"/>
    <x v="4"/>
    <x v="131"/>
    <n v="122"/>
    <n v="48"/>
    <n v="20.72"/>
    <n v="37.94"/>
  </r>
  <r>
    <x v="0"/>
    <x v="4"/>
    <x v="132"/>
    <n v="167"/>
    <n v="58"/>
    <n v="15.61"/>
    <n v="37.17"/>
  </r>
  <r>
    <x v="0"/>
    <x v="4"/>
    <x v="133"/>
    <n v="129"/>
    <n v="48"/>
    <n v="13.91"/>
    <n v="36.47"/>
  </r>
  <r>
    <x v="0"/>
    <x v="4"/>
    <x v="134"/>
    <n v="183"/>
    <n v="58"/>
    <n v="19.82"/>
    <n v="18.16"/>
  </r>
  <r>
    <x v="0"/>
    <x v="4"/>
    <x v="135"/>
    <n v="115"/>
    <n v="35"/>
    <n v="18.57"/>
    <n v="30.8"/>
  </r>
  <r>
    <x v="0"/>
    <x v="4"/>
    <x v="136"/>
    <n v="149"/>
    <n v="55"/>
    <n v="38.64"/>
    <n v="25.66"/>
  </r>
  <r>
    <x v="0"/>
    <x v="4"/>
    <x v="137"/>
    <n v="180"/>
    <n v="66"/>
    <n v="30.45"/>
    <n v="37.79"/>
  </r>
  <r>
    <x v="0"/>
    <x v="4"/>
    <x v="138"/>
    <n v="163"/>
    <n v="49"/>
    <n v="36.39"/>
    <n v="33.79"/>
  </r>
  <r>
    <x v="0"/>
    <x v="4"/>
    <x v="139"/>
    <n v="109"/>
    <n v="44"/>
    <n v="16.08"/>
    <n v="40.16"/>
  </r>
  <r>
    <x v="0"/>
    <x v="4"/>
    <x v="140"/>
    <n v="152"/>
    <n v="51"/>
    <n v="19.69"/>
    <n v="31.05"/>
  </r>
  <r>
    <x v="0"/>
    <x v="4"/>
    <x v="141"/>
    <n v="182"/>
    <n v="58"/>
    <n v="61.83"/>
    <n v="39.24"/>
  </r>
  <r>
    <x v="0"/>
    <x v="4"/>
    <x v="142"/>
    <n v="289"/>
    <n v="68"/>
    <n v="47.35"/>
    <n v="34.85"/>
  </r>
  <r>
    <x v="0"/>
    <x v="4"/>
    <x v="143"/>
    <n v="185"/>
    <n v="51"/>
    <n v="21.4"/>
    <n v="43.66"/>
  </r>
  <r>
    <x v="0"/>
    <x v="4"/>
    <x v="144"/>
    <n v="185"/>
    <n v="62"/>
    <n v="38.59"/>
    <n v="35.47"/>
  </r>
  <r>
    <x v="0"/>
    <x v="4"/>
    <x v="145"/>
    <n v="158"/>
    <n v="56"/>
    <n v="17.15"/>
    <n v="40.06"/>
  </r>
  <r>
    <x v="0"/>
    <x v="4"/>
    <x v="146"/>
    <n v="180"/>
    <n v="54"/>
    <n v="28.37"/>
    <n v="26.97"/>
  </r>
  <r>
    <x v="0"/>
    <x v="4"/>
    <x v="147"/>
    <n v="156"/>
    <n v="69"/>
    <n v="23.47"/>
    <n v="34.47"/>
  </r>
  <r>
    <x v="0"/>
    <x v="4"/>
    <x v="148"/>
    <n v="133"/>
    <n v="53"/>
    <n v="29.94"/>
    <n v="38.92"/>
  </r>
  <r>
    <x v="0"/>
    <x v="4"/>
    <x v="149"/>
    <n v="113"/>
    <n v="53"/>
    <n v="20.18"/>
    <n v="33.14"/>
  </r>
  <r>
    <x v="0"/>
    <x v="4"/>
    <x v="150"/>
    <n v="172"/>
    <n v="67"/>
    <n v="25.33"/>
    <n v="36.06"/>
  </r>
  <r>
    <x v="0"/>
    <x v="4"/>
    <x v="151"/>
    <n v="131"/>
    <n v="44"/>
    <n v="18.74"/>
    <n v="29.53"/>
  </r>
  <r>
    <x v="0"/>
    <x v="4"/>
    <x v="152"/>
    <n v="185"/>
    <n v="56"/>
    <n v="25.61"/>
    <n v="37.78"/>
  </r>
  <r>
    <x v="1"/>
    <x v="5"/>
    <x v="153"/>
    <m/>
    <m/>
    <m/>
    <m/>
  </r>
</pivotCacheRecords>
</file>

<file path=xl/pivotCache/pivotCacheRecords6.xml><?xml version="1.0" encoding="utf-8"?>
<pivotCacheRecords xmlns="http://schemas.openxmlformats.org/spreadsheetml/2006/main" count="154">
  <r>
    <x v="0"/>
    <x v="0"/>
    <x v="0"/>
    <n v="127"/>
    <n v="59"/>
    <n v="42.48"/>
    <n v="20.11"/>
  </r>
  <r>
    <x v="0"/>
    <x v="0"/>
    <x v="1"/>
    <n v="224"/>
    <n v="77"/>
    <n v="88.28"/>
    <n v="22.16"/>
  </r>
  <r>
    <x v="0"/>
    <x v="0"/>
    <x v="2"/>
    <n v="280"/>
    <n v="87"/>
    <n v="67.92"/>
    <n v="10.98"/>
  </r>
  <r>
    <x v="0"/>
    <x v="0"/>
    <x v="3"/>
    <n v="234"/>
    <n v="78"/>
    <n v="59.3"/>
    <n v="22.69"/>
  </r>
  <r>
    <x v="0"/>
    <x v="0"/>
    <x v="4"/>
    <n v="182"/>
    <n v="69"/>
    <n v="62.21"/>
    <n v="13.43"/>
  </r>
  <r>
    <x v="0"/>
    <x v="0"/>
    <x v="5"/>
    <n v="251"/>
    <n v="83"/>
    <n v="76.05"/>
    <n v="18.59"/>
  </r>
  <r>
    <x v="0"/>
    <x v="0"/>
    <x v="6"/>
    <n v="263"/>
    <n v="83"/>
    <n v="80.65000000000001"/>
    <n v="18.16"/>
  </r>
  <r>
    <x v="0"/>
    <x v="0"/>
    <x v="7"/>
    <n v="206"/>
    <n v="71"/>
    <n v="163.04"/>
    <n v="15.28"/>
  </r>
  <r>
    <x v="0"/>
    <x v="0"/>
    <x v="8"/>
    <n v="174"/>
    <n v="75"/>
    <n v="60.45"/>
    <n v="17.24"/>
  </r>
  <r>
    <x v="0"/>
    <x v="0"/>
    <x v="9"/>
    <n v="163"/>
    <n v="63"/>
    <n v="116.63"/>
    <n v="12.47"/>
  </r>
  <r>
    <x v="0"/>
    <x v="0"/>
    <x v="10"/>
    <n v="220"/>
    <n v="86"/>
    <n v="67.08"/>
    <n v="13.69"/>
  </r>
  <r>
    <x v="0"/>
    <x v="0"/>
    <x v="11"/>
    <n v="201"/>
    <n v="77"/>
    <n v="72.34999999999999"/>
    <n v="16.22"/>
  </r>
  <r>
    <x v="0"/>
    <x v="0"/>
    <x v="12"/>
    <n v="230"/>
    <n v="76"/>
    <n v="78.7"/>
    <n v="28.43"/>
  </r>
  <r>
    <x v="0"/>
    <x v="0"/>
    <x v="13"/>
    <n v="187"/>
    <n v="71"/>
    <n v="47.24"/>
    <n v="27.23"/>
  </r>
  <r>
    <x v="0"/>
    <x v="0"/>
    <x v="14"/>
    <n v="217"/>
    <n v="68"/>
    <n v="75.25"/>
    <n v="18.91"/>
  </r>
  <r>
    <x v="0"/>
    <x v="0"/>
    <x v="15"/>
    <n v="168"/>
    <n v="56"/>
    <n v="74.22"/>
    <n v="26.74"/>
  </r>
  <r>
    <x v="0"/>
    <x v="0"/>
    <x v="16"/>
    <n v="168"/>
    <n v="64"/>
    <n v="97.65000000000001"/>
    <n v="13.12"/>
  </r>
  <r>
    <x v="0"/>
    <x v="0"/>
    <x v="17"/>
    <n v="186"/>
    <n v="76"/>
    <n v="79.45999999999999"/>
    <n v="18.68"/>
  </r>
  <r>
    <x v="0"/>
    <x v="0"/>
    <x v="18"/>
    <n v="156"/>
    <n v="61"/>
    <n v="108.73"/>
    <n v="16.75"/>
  </r>
  <r>
    <x v="0"/>
    <x v="0"/>
    <x v="19"/>
    <n v="161"/>
    <n v="64"/>
    <n v="119.66"/>
    <n v="13.94"/>
  </r>
  <r>
    <x v="0"/>
    <x v="0"/>
    <x v="20"/>
    <n v="188"/>
    <n v="74"/>
    <n v="71.56999999999999"/>
    <n v="13.76"/>
  </r>
  <r>
    <x v="0"/>
    <x v="0"/>
    <x v="21"/>
    <n v="130"/>
    <n v="56"/>
    <n v="91.90000000000001"/>
    <n v="9.73"/>
  </r>
  <r>
    <x v="0"/>
    <x v="0"/>
    <x v="22"/>
    <n v="175"/>
    <n v="59"/>
    <n v="76.40000000000001"/>
    <n v="12.62"/>
  </r>
  <r>
    <x v="0"/>
    <x v="0"/>
    <x v="23"/>
    <n v="168"/>
    <n v="66"/>
    <n v="65.08"/>
    <n v="18.84"/>
  </r>
  <r>
    <x v="0"/>
    <x v="0"/>
    <x v="24"/>
    <n v="156"/>
    <n v="56"/>
    <n v="95.66"/>
    <n v="13.66"/>
  </r>
  <r>
    <x v="0"/>
    <x v="0"/>
    <x v="25"/>
    <n v="189"/>
    <n v="60"/>
    <n v="76.06"/>
    <n v="11.81"/>
  </r>
  <r>
    <x v="0"/>
    <x v="0"/>
    <x v="26"/>
    <n v="150"/>
    <n v="53"/>
    <n v="62.09"/>
    <n v="19.9"/>
  </r>
  <r>
    <x v="0"/>
    <x v="0"/>
    <x v="27"/>
    <n v="119"/>
    <n v="44"/>
    <n v="154.12"/>
    <n v="19.93"/>
  </r>
  <r>
    <x v="0"/>
    <x v="0"/>
    <x v="28"/>
    <n v="94"/>
    <n v="43"/>
    <n v="73.03"/>
    <n v="11.72"/>
  </r>
  <r>
    <x v="0"/>
    <x v="0"/>
    <x v="29"/>
    <n v="103"/>
    <n v="38"/>
    <n v="32.34"/>
    <n v="20.46"/>
  </r>
  <r>
    <x v="0"/>
    <x v="1"/>
    <x v="30"/>
    <n v="63"/>
    <n v="33"/>
    <n v="34.8"/>
    <n v="25.6"/>
  </r>
  <r>
    <x v="0"/>
    <x v="1"/>
    <x v="31"/>
    <n v="157"/>
    <n v="50"/>
    <n v="81.66"/>
    <n v="19.48"/>
  </r>
  <r>
    <x v="0"/>
    <x v="1"/>
    <x v="32"/>
    <n v="122"/>
    <n v="61"/>
    <n v="115.4"/>
    <n v="15.01"/>
  </r>
  <r>
    <x v="0"/>
    <x v="1"/>
    <x v="33"/>
    <n v="144"/>
    <n v="59"/>
    <n v="80.33"/>
    <n v="21.35"/>
  </r>
  <r>
    <x v="0"/>
    <x v="1"/>
    <x v="34"/>
    <n v="194"/>
    <n v="66"/>
    <n v="40.57"/>
    <n v="12.9"/>
  </r>
  <r>
    <x v="0"/>
    <x v="1"/>
    <x v="35"/>
    <n v="95"/>
    <n v="41"/>
    <n v="49.55"/>
    <n v="20.34"/>
  </r>
  <r>
    <x v="0"/>
    <x v="1"/>
    <x v="36"/>
    <n v="208"/>
    <n v="65"/>
    <n v="105.45"/>
    <n v="16.6"/>
  </r>
  <r>
    <x v="0"/>
    <x v="1"/>
    <x v="37"/>
    <n v="335"/>
    <n v="71"/>
    <n v="125.65"/>
    <n v="13.67"/>
  </r>
  <r>
    <x v="0"/>
    <x v="1"/>
    <x v="38"/>
    <n v="218"/>
    <n v="58"/>
    <n v="98.86"/>
    <n v="25.19"/>
  </r>
  <r>
    <x v="0"/>
    <x v="1"/>
    <x v="39"/>
    <n v="143"/>
    <n v="48"/>
    <n v="69.28"/>
    <n v="15.97"/>
  </r>
  <r>
    <x v="0"/>
    <x v="1"/>
    <x v="40"/>
    <n v="158"/>
    <n v="50"/>
    <n v="78"/>
    <n v="16.99"/>
  </r>
  <r>
    <x v="0"/>
    <x v="1"/>
    <x v="41"/>
    <n v="147"/>
    <n v="52"/>
    <n v="162.59"/>
    <n v="13.68"/>
  </r>
  <r>
    <x v="0"/>
    <x v="1"/>
    <x v="42"/>
    <n v="110"/>
    <n v="39"/>
    <n v="127.81"/>
    <n v="19.33"/>
  </r>
  <r>
    <x v="0"/>
    <x v="1"/>
    <x v="43"/>
    <n v="200"/>
    <n v="56"/>
    <n v="130.72"/>
    <n v="19.15"/>
  </r>
  <r>
    <x v="0"/>
    <x v="1"/>
    <x v="44"/>
    <n v="200"/>
    <n v="52"/>
    <n v="125.28"/>
    <n v="18.46"/>
  </r>
  <r>
    <x v="0"/>
    <x v="1"/>
    <x v="45"/>
    <n v="189"/>
    <n v="52"/>
    <n v="188.55"/>
    <n v="21.19"/>
  </r>
  <r>
    <x v="0"/>
    <x v="1"/>
    <x v="46"/>
    <n v="161"/>
    <n v="55"/>
    <n v="119.37"/>
    <n v="15.24"/>
  </r>
  <r>
    <x v="0"/>
    <x v="1"/>
    <x v="47"/>
    <n v="175"/>
    <n v="42"/>
    <n v="77.91"/>
    <n v="17.38"/>
  </r>
  <r>
    <x v="0"/>
    <x v="1"/>
    <x v="48"/>
    <n v="143"/>
    <n v="49"/>
    <n v="169.56"/>
    <n v="14.68"/>
  </r>
  <r>
    <x v="0"/>
    <x v="1"/>
    <x v="49"/>
    <n v="122"/>
    <n v="40"/>
    <n v="106.26"/>
    <n v="20.67"/>
  </r>
  <r>
    <x v="0"/>
    <x v="1"/>
    <x v="50"/>
    <n v="170"/>
    <n v="57"/>
    <n v="85.78"/>
    <n v="17.14"/>
  </r>
  <r>
    <x v="0"/>
    <x v="1"/>
    <x v="51"/>
    <n v="174"/>
    <n v="57"/>
    <n v="163.79"/>
    <n v="22.67"/>
  </r>
  <r>
    <x v="0"/>
    <x v="1"/>
    <x v="52"/>
    <n v="187"/>
    <n v="55"/>
    <n v="109.72"/>
    <n v="32.29"/>
  </r>
  <r>
    <x v="0"/>
    <x v="1"/>
    <x v="53"/>
    <n v="98"/>
    <n v="44"/>
    <n v="67.12"/>
    <n v="25.91"/>
  </r>
  <r>
    <x v="0"/>
    <x v="1"/>
    <x v="54"/>
    <n v="217"/>
    <n v="66"/>
    <n v="106.34"/>
    <n v="26.66"/>
  </r>
  <r>
    <x v="0"/>
    <x v="1"/>
    <x v="55"/>
    <n v="227"/>
    <n v="59"/>
    <n v="69.41"/>
    <n v="17.49"/>
  </r>
  <r>
    <x v="0"/>
    <x v="1"/>
    <x v="56"/>
    <n v="184"/>
    <n v="65"/>
    <n v="114.12"/>
    <n v="16.6"/>
  </r>
  <r>
    <x v="0"/>
    <x v="1"/>
    <x v="57"/>
    <n v="296"/>
    <n v="94"/>
    <n v="88.73999999999999"/>
    <n v="24.52"/>
  </r>
  <r>
    <x v="0"/>
    <x v="1"/>
    <x v="58"/>
    <n v="243"/>
    <n v="75"/>
    <n v="94.52"/>
    <n v="18.16"/>
  </r>
  <r>
    <x v="0"/>
    <x v="1"/>
    <x v="59"/>
    <n v="237"/>
    <n v="87"/>
    <n v="62.73"/>
    <n v="17.51"/>
  </r>
  <r>
    <x v="0"/>
    <x v="1"/>
    <x v="60"/>
    <n v="222"/>
    <n v="93"/>
    <n v="43.73"/>
    <n v="19.96"/>
  </r>
  <r>
    <x v="0"/>
    <x v="2"/>
    <x v="61"/>
    <n v="252"/>
    <n v="69"/>
    <n v="70.23999999999999"/>
    <n v="13.63"/>
  </r>
  <r>
    <x v="0"/>
    <x v="2"/>
    <x v="62"/>
    <n v="233"/>
    <n v="103"/>
    <n v="58.78"/>
    <n v="13.25"/>
  </r>
  <r>
    <x v="0"/>
    <x v="2"/>
    <x v="63"/>
    <n v="373"/>
    <n v="122"/>
    <n v="47.59"/>
    <n v="13.57"/>
  </r>
  <r>
    <x v="0"/>
    <x v="2"/>
    <x v="64"/>
    <n v="271"/>
    <n v="81"/>
    <n v="83.26000000000001"/>
    <n v="8.800000000000001"/>
  </r>
  <r>
    <x v="0"/>
    <x v="2"/>
    <x v="65"/>
    <n v="265"/>
    <n v="72"/>
    <n v="85.11"/>
    <n v="24.33"/>
  </r>
  <r>
    <x v="0"/>
    <x v="2"/>
    <x v="66"/>
    <n v="222"/>
    <n v="80"/>
    <n v="70.52"/>
    <n v="16.4"/>
  </r>
  <r>
    <x v="0"/>
    <x v="2"/>
    <x v="67"/>
    <n v="228"/>
    <n v="58"/>
    <n v="76.84999999999999"/>
    <n v="17.51"/>
  </r>
  <r>
    <x v="0"/>
    <x v="2"/>
    <x v="68"/>
    <n v="183"/>
    <n v="63"/>
    <n v="64.2"/>
    <n v="17.72"/>
  </r>
  <r>
    <x v="0"/>
    <x v="2"/>
    <x v="69"/>
    <n v="261"/>
    <n v="79"/>
    <n v="85.41"/>
    <n v="18.85"/>
  </r>
  <r>
    <x v="0"/>
    <x v="2"/>
    <x v="70"/>
    <n v="202"/>
    <n v="62"/>
    <n v="73.84"/>
    <n v="18.77"/>
  </r>
  <r>
    <x v="0"/>
    <x v="2"/>
    <x v="71"/>
    <n v="185"/>
    <n v="63"/>
    <n v="61.91"/>
    <n v="22.14"/>
  </r>
  <r>
    <x v="0"/>
    <x v="2"/>
    <x v="72"/>
    <n v="295"/>
    <n v="79"/>
    <n v="107.39"/>
    <n v="18.82"/>
  </r>
  <r>
    <x v="0"/>
    <x v="2"/>
    <x v="73"/>
    <n v="293"/>
    <n v="83"/>
    <n v="99.89"/>
    <n v="20.06"/>
  </r>
  <r>
    <x v="0"/>
    <x v="2"/>
    <x v="74"/>
    <n v="395"/>
    <n v="93"/>
    <n v="133.43"/>
    <n v="21.32"/>
  </r>
  <r>
    <x v="0"/>
    <x v="2"/>
    <x v="75"/>
    <n v="155"/>
    <n v="54"/>
    <n v="66"/>
    <n v="15.41"/>
  </r>
  <r>
    <x v="0"/>
    <x v="2"/>
    <x v="76"/>
    <n v="181"/>
    <n v="54"/>
    <n v="57.73"/>
    <n v="18.25"/>
  </r>
  <r>
    <x v="0"/>
    <x v="2"/>
    <x v="77"/>
    <n v="126"/>
    <n v="49"/>
    <n v="54.69"/>
    <n v="23.28"/>
  </r>
  <r>
    <x v="0"/>
    <x v="2"/>
    <x v="78"/>
    <n v="160"/>
    <n v="49"/>
    <n v="82.01000000000001"/>
    <n v="12.45"/>
  </r>
  <r>
    <x v="0"/>
    <x v="2"/>
    <x v="79"/>
    <n v="146"/>
    <n v="61"/>
    <n v="52.59"/>
    <n v="27.12"/>
  </r>
  <r>
    <x v="0"/>
    <x v="2"/>
    <x v="80"/>
    <n v="157"/>
    <n v="59"/>
    <n v="44.19"/>
    <n v="21.09"/>
  </r>
  <r>
    <x v="0"/>
    <x v="2"/>
    <x v="81"/>
    <n v="187"/>
    <n v="68"/>
    <n v="32.01"/>
    <n v="19.55"/>
  </r>
  <r>
    <x v="0"/>
    <x v="2"/>
    <x v="82"/>
    <n v="224"/>
    <n v="72"/>
    <n v="26.28"/>
    <n v="26.21"/>
  </r>
  <r>
    <x v="0"/>
    <x v="2"/>
    <x v="83"/>
    <n v="150"/>
    <n v="42"/>
    <n v="25.6"/>
    <n v="25.61"/>
  </r>
  <r>
    <x v="0"/>
    <x v="2"/>
    <x v="84"/>
    <n v="144"/>
    <n v="43"/>
    <n v="77.06"/>
    <n v="28.49"/>
  </r>
  <r>
    <x v="0"/>
    <x v="2"/>
    <x v="85"/>
    <n v="149"/>
    <n v="52"/>
    <n v="34.44"/>
    <n v="32.51"/>
  </r>
  <r>
    <x v="0"/>
    <x v="2"/>
    <x v="86"/>
    <n v="160"/>
    <n v="55"/>
    <n v="35.57"/>
    <n v="22.17"/>
  </r>
  <r>
    <x v="0"/>
    <x v="2"/>
    <x v="87"/>
    <n v="151"/>
    <n v="61"/>
    <n v="19.7"/>
    <n v="29.93"/>
  </r>
  <r>
    <x v="0"/>
    <x v="2"/>
    <x v="88"/>
    <n v="161"/>
    <n v="44"/>
    <n v="20.66"/>
    <n v="34.71"/>
  </r>
  <r>
    <x v="0"/>
    <x v="2"/>
    <x v="89"/>
    <n v="166"/>
    <n v="48"/>
    <n v="57.58"/>
    <n v="36.75"/>
  </r>
  <r>
    <x v="0"/>
    <x v="2"/>
    <x v="90"/>
    <n v="162"/>
    <n v="66"/>
    <n v="11"/>
    <n v="21.53"/>
  </r>
  <r>
    <x v="0"/>
    <x v="3"/>
    <x v="91"/>
    <n v="157"/>
    <n v="42"/>
    <n v="21.09"/>
    <n v="30.53"/>
  </r>
  <r>
    <x v="0"/>
    <x v="3"/>
    <x v="92"/>
    <n v="190"/>
    <n v="62"/>
    <n v="33.34"/>
    <n v="35.07"/>
  </r>
  <r>
    <x v="0"/>
    <x v="3"/>
    <x v="93"/>
    <n v="160"/>
    <n v="56"/>
    <n v="27.29"/>
    <n v="32.9"/>
  </r>
  <r>
    <x v="0"/>
    <x v="3"/>
    <x v="94"/>
    <n v="174"/>
    <n v="58"/>
    <n v="16.46"/>
    <n v="28.51"/>
  </r>
  <r>
    <x v="0"/>
    <x v="3"/>
    <x v="95"/>
    <n v="167"/>
    <n v="54"/>
    <n v="31.55"/>
    <n v="25.69"/>
  </r>
  <r>
    <x v="0"/>
    <x v="3"/>
    <x v="96"/>
    <n v="174"/>
    <n v="50"/>
    <n v="23.75"/>
    <n v="38.8"/>
  </r>
  <r>
    <x v="0"/>
    <x v="3"/>
    <x v="97"/>
    <n v="83"/>
    <n v="41"/>
    <n v="22.89"/>
    <n v="35.98"/>
  </r>
  <r>
    <x v="0"/>
    <x v="3"/>
    <x v="98"/>
    <n v="91"/>
    <n v="45"/>
    <n v="52.31"/>
    <n v="32.14"/>
  </r>
  <r>
    <x v="0"/>
    <x v="3"/>
    <x v="99"/>
    <n v="149"/>
    <n v="48"/>
    <n v="37.23"/>
    <n v="35.7"/>
  </r>
  <r>
    <x v="0"/>
    <x v="3"/>
    <x v="100"/>
    <n v="205"/>
    <n v="66"/>
    <n v="24.16"/>
    <n v="36.32"/>
  </r>
  <r>
    <x v="0"/>
    <x v="3"/>
    <x v="101"/>
    <n v="180"/>
    <n v="62"/>
    <n v="37.36"/>
    <n v="23.14"/>
  </r>
  <r>
    <x v="0"/>
    <x v="3"/>
    <x v="102"/>
    <n v="181"/>
    <n v="58"/>
    <n v="47.81"/>
    <n v="29.12"/>
  </r>
  <r>
    <x v="0"/>
    <x v="3"/>
    <x v="103"/>
    <n v="147"/>
    <n v="50"/>
    <n v="34.07"/>
    <n v="28.33"/>
  </r>
  <r>
    <x v="0"/>
    <x v="3"/>
    <x v="104"/>
    <n v="224"/>
    <n v="65"/>
    <n v="20.53"/>
    <n v="32.2"/>
  </r>
  <r>
    <x v="0"/>
    <x v="3"/>
    <x v="105"/>
    <n v="174"/>
    <n v="62"/>
    <n v="17.23"/>
    <n v="36.22"/>
  </r>
  <r>
    <x v="0"/>
    <x v="3"/>
    <x v="106"/>
    <n v="141"/>
    <n v="55"/>
    <n v="31.4"/>
    <n v="24.52"/>
  </r>
  <r>
    <x v="0"/>
    <x v="3"/>
    <x v="107"/>
    <n v="170"/>
    <n v="68"/>
    <n v="16.14"/>
    <n v="32.19"/>
  </r>
  <r>
    <x v="0"/>
    <x v="3"/>
    <x v="108"/>
    <n v="154"/>
    <n v="46"/>
    <n v="34.99"/>
    <n v="35.19"/>
  </r>
  <r>
    <x v="0"/>
    <x v="3"/>
    <x v="109"/>
    <n v="164"/>
    <n v="57"/>
    <n v="43.59"/>
    <n v="30.73"/>
  </r>
  <r>
    <x v="0"/>
    <x v="3"/>
    <x v="110"/>
    <n v="158"/>
    <n v="47"/>
    <n v="30.23"/>
    <n v="33.36"/>
  </r>
  <r>
    <x v="0"/>
    <x v="3"/>
    <x v="111"/>
    <n v="170"/>
    <n v="54"/>
    <n v="16.73"/>
    <n v="50.94"/>
  </r>
  <r>
    <x v="0"/>
    <x v="3"/>
    <x v="112"/>
    <n v="223"/>
    <n v="68"/>
    <n v="28.86"/>
    <n v="28.64"/>
  </r>
  <r>
    <x v="0"/>
    <x v="3"/>
    <x v="113"/>
    <n v="145"/>
    <n v="43"/>
    <n v="20.5"/>
    <n v="41.52"/>
  </r>
  <r>
    <x v="0"/>
    <x v="3"/>
    <x v="114"/>
    <n v="97"/>
    <n v="34"/>
    <n v="16.76"/>
    <n v="42.94"/>
  </r>
  <r>
    <x v="0"/>
    <x v="3"/>
    <x v="115"/>
    <n v="175"/>
    <n v="59"/>
    <n v="53.79"/>
    <n v="36.98"/>
  </r>
  <r>
    <x v="0"/>
    <x v="3"/>
    <x v="116"/>
    <n v="167"/>
    <n v="41"/>
    <n v="27.21"/>
    <n v="40.36"/>
  </r>
  <r>
    <x v="0"/>
    <x v="3"/>
    <x v="117"/>
    <n v="156"/>
    <n v="58"/>
    <n v="20.22"/>
    <n v="30.9"/>
  </r>
  <r>
    <x v="0"/>
    <x v="3"/>
    <x v="118"/>
    <n v="128"/>
    <n v="51"/>
    <n v="15.8"/>
    <n v="32.19"/>
  </r>
  <r>
    <x v="0"/>
    <x v="3"/>
    <x v="119"/>
    <n v="170"/>
    <n v="51"/>
    <n v="41.43"/>
    <n v="35.43"/>
  </r>
  <r>
    <x v="0"/>
    <x v="3"/>
    <x v="120"/>
    <n v="157"/>
    <n v="50"/>
    <n v="34.41"/>
    <n v="36.71"/>
  </r>
  <r>
    <x v="0"/>
    <x v="3"/>
    <x v="121"/>
    <n v="123"/>
    <n v="49"/>
    <n v="20.59"/>
    <n v="43.81"/>
  </r>
  <r>
    <x v="0"/>
    <x v="4"/>
    <x v="122"/>
    <n v="211"/>
    <n v="60"/>
    <n v="55.06"/>
    <n v="44.46"/>
  </r>
  <r>
    <x v="0"/>
    <x v="4"/>
    <x v="123"/>
    <n v="197"/>
    <n v="75"/>
    <n v="18.12"/>
    <n v="42.29"/>
  </r>
  <r>
    <x v="0"/>
    <x v="4"/>
    <x v="124"/>
    <n v="125"/>
    <n v="43"/>
    <n v="17.2"/>
    <n v="27.1"/>
  </r>
  <r>
    <x v="0"/>
    <x v="4"/>
    <x v="125"/>
    <n v="149"/>
    <n v="54"/>
    <n v="17.1"/>
    <n v="36.02"/>
  </r>
  <r>
    <x v="0"/>
    <x v="4"/>
    <x v="126"/>
    <n v="108"/>
    <n v="43"/>
    <n v="21.49"/>
    <n v="24.8"/>
  </r>
  <r>
    <x v="0"/>
    <x v="4"/>
    <x v="127"/>
    <n v="98"/>
    <n v="46"/>
    <n v="51.5"/>
    <n v="35.58"/>
  </r>
  <r>
    <x v="0"/>
    <x v="4"/>
    <x v="128"/>
    <n v="227"/>
    <n v="68"/>
    <n v="31.8"/>
    <n v="40.2"/>
  </r>
  <r>
    <x v="0"/>
    <x v="4"/>
    <x v="129"/>
    <n v="177"/>
    <n v="57"/>
    <n v="25.78"/>
    <n v="29.96"/>
  </r>
  <r>
    <x v="0"/>
    <x v="4"/>
    <x v="130"/>
    <n v="154"/>
    <n v="43"/>
    <n v="23.8"/>
    <n v="37.19"/>
  </r>
  <r>
    <x v="0"/>
    <x v="4"/>
    <x v="131"/>
    <n v="122"/>
    <n v="48"/>
    <n v="20.72"/>
    <n v="37.94"/>
  </r>
  <r>
    <x v="0"/>
    <x v="4"/>
    <x v="132"/>
    <n v="167"/>
    <n v="58"/>
    <n v="15.61"/>
    <n v="37.17"/>
  </r>
  <r>
    <x v="0"/>
    <x v="4"/>
    <x v="133"/>
    <n v="129"/>
    <n v="48"/>
    <n v="13.91"/>
    <n v="36.47"/>
  </r>
  <r>
    <x v="0"/>
    <x v="4"/>
    <x v="134"/>
    <n v="183"/>
    <n v="58"/>
    <n v="19.82"/>
    <n v="18.16"/>
  </r>
  <r>
    <x v="0"/>
    <x v="4"/>
    <x v="135"/>
    <n v="115"/>
    <n v="35"/>
    <n v="18.57"/>
    <n v="30.8"/>
  </r>
  <r>
    <x v="0"/>
    <x v="4"/>
    <x v="136"/>
    <n v="149"/>
    <n v="55"/>
    <n v="38.64"/>
    <n v="25.66"/>
  </r>
  <r>
    <x v="0"/>
    <x v="4"/>
    <x v="137"/>
    <n v="180"/>
    <n v="66"/>
    <n v="30.45"/>
    <n v="37.79"/>
  </r>
  <r>
    <x v="0"/>
    <x v="4"/>
    <x v="138"/>
    <n v="163"/>
    <n v="49"/>
    <n v="36.39"/>
    <n v="33.79"/>
  </r>
  <r>
    <x v="0"/>
    <x v="4"/>
    <x v="139"/>
    <n v="109"/>
    <n v="44"/>
    <n v="16.08"/>
    <n v="40.16"/>
  </r>
  <r>
    <x v="0"/>
    <x v="4"/>
    <x v="140"/>
    <n v="152"/>
    <n v="51"/>
    <n v="19.69"/>
    <n v="31.05"/>
  </r>
  <r>
    <x v="0"/>
    <x v="4"/>
    <x v="141"/>
    <n v="182"/>
    <n v="58"/>
    <n v="61.83"/>
    <n v="39.24"/>
  </r>
  <r>
    <x v="0"/>
    <x v="4"/>
    <x v="142"/>
    <n v="289"/>
    <n v="68"/>
    <n v="47.35"/>
    <n v="34.85"/>
  </r>
  <r>
    <x v="0"/>
    <x v="4"/>
    <x v="143"/>
    <n v="185"/>
    <n v="51"/>
    <n v="21.4"/>
    <n v="43.66"/>
  </r>
  <r>
    <x v="0"/>
    <x v="4"/>
    <x v="144"/>
    <n v="185"/>
    <n v="62"/>
    <n v="38.59"/>
    <n v="35.47"/>
  </r>
  <r>
    <x v="0"/>
    <x v="4"/>
    <x v="145"/>
    <n v="158"/>
    <n v="56"/>
    <n v="17.15"/>
    <n v="40.06"/>
  </r>
  <r>
    <x v="0"/>
    <x v="4"/>
    <x v="146"/>
    <n v="180"/>
    <n v="54"/>
    <n v="28.37"/>
    <n v="26.97"/>
  </r>
  <r>
    <x v="0"/>
    <x v="4"/>
    <x v="147"/>
    <n v="156"/>
    <n v="69"/>
    <n v="23.47"/>
    <n v="34.47"/>
  </r>
  <r>
    <x v="0"/>
    <x v="4"/>
    <x v="148"/>
    <n v="133"/>
    <n v="53"/>
    <n v="29.94"/>
    <n v="38.92"/>
  </r>
  <r>
    <x v="0"/>
    <x v="4"/>
    <x v="149"/>
    <n v="113"/>
    <n v="53"/>
    <n v="20.18"/>
    <n v="33.14"/>
  </r>
  <r>
    <x v="0"/>
    <x v="4"/>
    <x v="150"/>
    <n v="172"/>
    <n v="67"/>
    <n v="25.33"/>
    <n v="36.06"/>
  </r>
  <r>
    <x v="0"/>
    <x v="4"/>
    <x v="151"/>
    <n v="131"/>
    <n v="44"/>
    <n v="18.74"/>
    <n v="29.53"/>
  </r>
  <r>
    <x v="0"/>
    <x v="4"/>
    <x v="152"/>
    <n v="185"/>
    <n v="56"/>
    <n v="25.61"/>
    <n v="37.78"/>
  </r>
  <r>
    <x v="1"/>
    <x v="5"/>
    <x v="153"/>
    <m/>
    <m/>
    <m/>
    <m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count="166">
  <r>
    <x v="0"/>
    <x v="0"/>
    <x v="0"/>
    <n v="127"/>
    <n v="59"/>
    <n v="42.48"/>
    <n v="20.11"/>
  </r>
  <r>
    <x v="0"/>
    <x v="0"/>
    <x v="1"/>
    <n v="224"/>
    <n v="77"/>
    <n v="88.28"/>
    <n v="22.16"/>
  </r>
  <r>
    <x v="0"/>
    <x v="0"/>
    <x v="2"/>
    <n v="280"/>
    <n v="87"/>
    <n v="67.92"/>
    <n v="10.98"/>
  </r>
  <r>
    <x v="0"/>
    <x v="0"/>
    <x v="3"/>
    <n v="234"/>
    <n v="78"/>
    <n v="59.3"/>
    <n v="22.69"/>
  </r>
  <r>
    <x v="0"/>
    <x v="0"/>
    <x v="4"/>
    <n v="182"/>
    <n v="69"/>
    <n v="62.21"/>
    <n v="13.43"/>
  </r>
  <r>
    <x v="0"/>
    <x v="0"/>
    <x v="5"/>
    <n v="251"/>
    <n v="83"/>
    <n v="76.05"/>
    <n v="18.59"/>
  </r>
  <r>
    <x v="0"/>
    <x v="0"/>
    <x v="6"/>
    <n v="263"/>
    <n v="83"/>
    <n v="80.650000000000006"/>
    <n v="18.16"/>
  </r>
  <r>
    <x v="0"/>
    <x v="0"/>
    <x v="7"/>
    <n v="206"/>
    <n v="71"/>
    <n v="163.04"/>
    <n v="15.28"/>
  </r>
  <r>
    <x v="0"/>
    <x v="0"/>
    <x v="8"/>
    <n v="174"/>
    <n v="75"/>
    <n v="60.45"/>
    <n v="17.239999999999998"/>
  </r>
  <r>
    <x v="0"/>
    <x v="0"/>
    <x v="9"/>
    <n v="163"/>
    <n v="63"/>
    <n v="116.63"/>
    <n v="12.47"/>
  </r>
  <r>
    <x v="0"/>
    <x v="0"/>
    <x v="10"/>
    <n v="220"/>
    <n v="86"/>
    <n v="67.08"/>
    <n v="13.69"/>
  </r>
  <r>
    <x v="0"/>
    <x v="0"/>
    <x v="11"/>
    <n v="201"/>
    <n v="77"/>
    <n v="72.349999999999994"/>
    <n v="16.22"/>
  </r>
  <r>
    <x v="0"/>
    <x v="0"/>
    <x v="12"/>
    <n v="230"/>
    <n v="76"/>
    <n v="78.7"/>
    <n v="28.43"/>
  </r>
  <r>
    <x v="0"/>
    <x v="0"/>
    <x v="13"/>
    <n v="187"/>
    <n v="71"/>
    <n v="47.24"/>
    <n v="27.23"/>
  </r>
  <r>
    <x v="0"/>
    <x v="0"/>
    <x v="14"/>
    <n v="217"/>
    <n v="68"/>
    <n v="75.25"/>
    <n v="18.91"/>
  </r>
  <r>
    <x v="0"/>
    <x v="0"/>
    <x v="15"/>
    <n v="168"/>
    <n v="56"/>
    <n v="74.22"/>
    <n v="26.74"/>
  </r>
  <r>
    <x v="0"/>
    <x v="0"/>
    <x v="16"/>
    <n v="168"/>
    <n v="64"/>
    <n v="97.65"/>
    <n v="13.12"/>
  </r>
  <r>
    <x v="0"/>
    <x v="0"/>
    <x v="17"/>
    <n v="186"/>
    <n v="76"/>
    <n v="79.459999999999994"/>
    <n v="18.68"/>
  </r>
  <r>
    <x v="0"/>
    <x v="0"/>
    <x v="18"/>
    <n v="156"/>
    <n v="61"/>
    <n v="108.73"/>
    <n v="16.75"/>
  </r>
  <r>
    <x v="0"/>
    <x v="0"/>
    <x v="19"/>
    <n v="161"/>
    <n v="64"/>
    <n v="119.66"/>
    <n v="13.94"/>
  </r>
  <r>
    <x v="0"/>
    <x v="0"/>
    <x v="20"/>
    <n v="188"/>
    <n v="74"/>
    <n v="71.569999999999993"/>
    <n v="13.76"/>
  </r>
  <r>
    <x v="0"/>
    <x v="0"/>
    <x v="21"/>
    <n v="130"/>
    <n v="56"/>
    <n v="91.9"/>
    <n v="9.73"/>
  </r>
  <r>
    <x v="0"/>
    <x v="0"/>
    <x v="22"/>
    <n v="175"/>
    <n v="59"/>
    <n v="76.400000000000006"/>
    <n v="12.62"/>
  </r>
  <r>
    <x v="0"/>
    <x v="0"/>
    <x v="23"/>
    <n v="168"/>
    <n v="66"/>
    <n v="65.08"/>
    <n v="18.84"/>
  </r>
  <r>
    <x v="0"/>
    <x v="0"/>
    <x v="24"/>
    <n v="156"/>
    <n v="56"/>
    <n v="95.66"/>
    <n v="13.66"/>
  </r>
  <r>
    <x v="0"/>
    <x v="0"/>
    <x v="25"/>
    <n v="189"/>
    <n v="60"/>
    <n v="76.06"/>
    <n v="11.81"/>
  </r>
  <r>
    <x v="0"/>
    <x v="0"/>
    <x v="26"/>
    <n v="150"/>
    <n v="53"/>
    <n v="62.09"/>
    <n v="19.899999999999999"/>
  </r>
  <r>
    <x v="0"/>
    <x v="0"/>
    <x v="27"/>
    <n v="119"/>
    <n v="44"/>
    <n v="154.12"/>
    <n v="19.93"/>
  </r>
  <r>
    <x v="0"/>
    <x v="0"/>
    <x v="28"/>
    <n v="94"/>
    <n v="43"/>
    <n v="73.03"/>
    <n v="11.72"/>
  </r>
  <r>
    <x v="0"/>
    <x v="0"/>
    <x v="29"/>
    <n v="103"/>
    <n v="38"/>
    <n v="32.340000000000003"/>
    <n v="20.46"/>
  </r>
  <r>
    <x v="0"/>
    <x v="1"/>
    <x v="30"/>
    <n v="63"/>
    <n v="33"/>
    <n v="34.799999999999997"/>
    <n v="25.6"/>
  </r>
  <r>
    <x v="0"/>
    <x v="1"/>
    <x v="31"/>
    <n v="157"/>
    <n v="50"/>
    <n v="81.66"/>
    <n v="19.48"/>
  </r>
  <r>
    <x v="0"/>
    <x v="1"/>
    <x v="32"/>
    <n v="122"/>
    <n v="61"/>
    <n v="115.4"/>
    <n v="15.01"/>
  </r>
  <r>
    <x v="0"/>
    <x v="1"/>
    <x v="33"/>
    <n v="144"/>
    <n v="59"/>
    <n v="80.33"/>
    <n v="21.35"/>
  </r>
  <r>
    <x v="0"/>
    <x v="1"/>
    <x v="34"/>
    <n v="194"/>
    <n v="66"/>
    <n v="40.57"/>
    <n v="12.9"/>
  </r>
  <r>
    <x v="0"/>
    <x v="1"/>
    <x v="35"/>
    <n v="95"/>
    <n v="41"/>
    <n v="49.55"/>
    <n v="20.34"/>
  </r>
  <r>
    <x v="0"/>
    <x v="1"/>
    <x v="36"/>
    <n v="208"/>
    <n v="65"/>
    <n v="105.45"/>
    <n v="16.600000000000001"/>
  </r>
  <r>
    <x v="0"/>
    <x v="1"/>
    <x v="37"/>
    <n v="335"/>
    <n v="71"/>
    <n v="125.65"/>
    <n v="13.67"/>
  </r>
  <r>
    <x v="0"/>
    <x v="1"/>
    <x v="38"/>
    <n v="218"/>
    <n v="58"/>
    <n v="98.86"/>
    <n v="25.19"/>
  </r>
  <r>
    <x v="0"/>
    <x v="1"/>
    <x v="39"/>
    <n v="143"/>
    <n v="48"/>
    <n v="69.28"/>
    <n v="15.97"/>
  </r>
  <r>
    <x v="0"/>
    <x v="1"/>
    <x v="40"/>
    <n v="158"/>
    <n v="50"/>
    <n v="78"/>
    <n v="16.989999999999998"/>
  </r>
  <r>
    <x v="0"/>
    <x v="1"/>
    <x v="41"/>
    <n v="147"/>
    <n v="52"/>
    <n v="162.59"/>
    <n v="13.68"/>
  </r>
  <r>
    <x v="0"/>
    <x v="1"/>
    <x v="42"/>
    <n v="110"/>
    <n v="39"/>
    <n v="127.81"/>
    <n v="19.329999999999998"/>
  </r>
  <r>
    <x v="0"/>
    <x v="1"/>
    <x v="43"/>
    <n v="200"/>
    <n v="56"/>
    <n v="130.72"/>
    <n v="19.149999999999999"/>
  </r>
  <r>
    <x v="0"/>
    <x v="1"/>
    <x v="44"/>
    <n v="200"/>
    <n v="52"/>
    <n v="125.28"/>
    <n v="18.46"/>
  </r>
  <r>
    <x v="0"/>
    <x v="1"/>
    <x v="45"/>
    <n v="189"/>
    <n v="52"/>
    <n v="188.55"/>
    <n v="21.19"/>
  </r>
  <r>
    <x v="0"/>
    <x v="1"/>
    <x v="46"/>
    <n v="161"/>
    <n v="55"/>
    <n v="119.37"/>
    <n v="15.24"/>
  </r>
  <r>
    <x v="0"/>
    <x v="1"/>
    <x v="47"/>
    <n v="175"/>
    <n v="42"/>
    <n v="77.91"/>
    <n v="17.38"/>
  </r>
  <r>
    <x v="0"/>
    <x v="1"/>
    <x v="48"/>
    <n v="143"/>
    <n v="49"/>
    <n v="169.56"/>
    <n v="14.68"/>
  </r>
  <r>
    <x v="0"/>
    <x v="1"/>
    <x v="49"/>
    <n v="122"/>
    <n v="40"/>
    <n v="106.26"/>
    <n v="20.67"/>
  </r>
  <r>
    <x v="0"/>
    <x v="1"/>
    <x v="50"/>
    <n v="170"/>
    <n v="57"/>
    <n v="85.78"/>
    <n v="17.14"/>
  </r>
  <r>
    <x v="0"/>
    <x v="1"/>
    <x v="51"/>
    <n v="174"/>
    <n v="57"/>
    <n v="163.79"/>
    <n v="22.67"/>
  </r>
  <r>
    <x v="0"/>
    <x v="1"/>
    <x v="52"/>
    <n v="187"/>
    <n v="55"/>
    <n v="109.72"/>
    <n v="32.29"/>
  </r>
  <r>
    <x v="0"/>
    <x v="1"/>
    <x v="53"/>
    <n v="98"/>
    <n v="44"/>
    <n v="67.12"/>
    <n v="25.91"/>
  </r>
  <r>
    <x v="0"/>
    <x v="1"/>
    <x v="54"/>
    <n v="217"/>
    <n v="66"/>
    <n v="106.34"/>
    <n v="26.66"/>
  </r>
  <r>
    <x v="0"/>
    <x v="1"/>
    <x v="55"/>
    <n v="227"/>
    <n v="59"/>
    <n v="69.41"/>
    <n v="17.489999999999998"/>
  </r>
  <r>
    <x v="0"/>
    <x v="1"/>
    <x v="56"/>
    <n v="184"/>
    <n v="65"/>
    <n v="114.12"/>
    <n v="16.600000000000001"/>
  </r>
  <r>
    <x v="0"/>
    <x v="1"/>
    <x v="57"/>
    <n v="296"/>
    <n v="94"/>
    <n v="88.74"/>
    <n v="24.52"/>
  </r>
  <r>
    <x v="0"/>
    <x v="1"/>
    <x v="58"/>
    <n v="243"/>
    <n v="75"/>
    <n v="94.52"/>
    <n v="18.16"/>
  </r>
  <r>
    <x v="0"/>
    <x v="1"/>
    <x v="59"/>
    <n v="237"/>
    <n v="87"/>
    <n v="62.73"/>
    <n v="17.510000000000002"/>
  </r>
  <r>
    <x v="0"/>
    <x v="1"/>
    <x v="60"/>
    <n v="222"/>
    <n v="93"/>
    <n v="43.73"/>
    <n v="19.96"/>
  </r>
  <r>
    <x v="0"/>
    <x v="2"/>
    <x v="61"/>
    <n v="252"/>
    <n v="69"/>
    <n v="70.239999999999995"/>
    <n v="13.63"/>
  </r>
  <r>
    <x v="0"/>
    <x v="2"/>
    <x v="62"/>
    <n v="233"/>
    <n v="103"/>
    <n v="58.78"/>
    <n v="13.25"/>
  </r>
  <r>
    <x v="0"/>
    <x v="2"/>
    <x v="63"/>
    <n v="373"/>
    <n v="122"/>
    <n v="47.59"/>
    <n v="13.57"/>
  </r>
  <r>
    <x v="0"/>
    <x v="2"/>
    <x v="64"/>
    <n v="271"/>
    <n v="81"/>
    <n v="83.26"/>
    <n v="8.8000000000000007"/>
  </r>
  <r>
    <x v="0"/>
    <x v="2"/>
    <x v="65"/>
    <n v="265"/>
    <n v="72"/>
    <n v="85.11"/>
    <n v="24.33"/>
  </r>
  <r>
    <x v="0"/>
    <x v="2"/>
    <x v="66"/>
    <n v="222"/>
    <n v="80"/>
    <n v="70.52"/>
    <n v="16.399999999999999"/>
  </r>
  <r>
    <x v="0"/>
    <x v="2"/>
    <x v="67"/>
    <n v="228"/>
    <n v="58"/>
    <n v="76.849999999999994"/>
    <n v="17.510000000000002"/>
  </r>
  <r>
    <x v="0"/>
    <x v="2"/>
    <x v="68"/>
    <n v="183"/>
    <n v="63"/>
    <n v="64.2"/>
    <n v="17.72"/>
  </r>
  <r>
    <x v="0"/>
    <x v="2"/>
    <x v="69"/>
    <n v="261"/>
    <n v="79"/>
    <n v="85.41"/>
    <n v="18.850000000000001"/>
  </r>
  <r>
    <x v="0"/>
    <x v="2"/>
    <x v="70"/>
    <n v="202"/>
    <n v="62"/>
    <n v="73.84"/>
    <n v="18.77"/>
  </r>
  <r>
    <x v="0"/>
    <x v="2"/>
    <x v="71"/>
    <n v="185"/>
    <n v="63"/>
    <n v="61.91"/>
    <n v="22.14"/>
  </r>
  <r>
    <x v="0"/>
    <x v="2"/>
    <x v="72"/>
    <n v="295"/>
    <n v="79"/>
    <n v="107.39"/>
    <n v="18.82"/>
  </r>
  <r>
    <x v="0"/>
    <x v="2"/>
    <x v="73"/>
    <n v="293"/>
    <n v="83"/>
    <n v="99.89"/>
    <n v="20.059999999999999"/>
  </r>
  <r>
    <x v="0"/>
    <x v="2"/>
    <x v="74"/>
    <n v="395"/>
    <n v="93"/>
    <n v="133.43"/>
    <n v="21.32"/>
  </r>
  <r>
    <x v="0"/>
    <x v="2"/>
    <x v="75"/>
    <n v="155"/>
    <n v="54"/>
    <n v="66"/>
    <n v="15.41"/>
  </r>
  <r>
    <x v="0"/>
    <x v="2"/>
    <x v="76"/>
    <n v="181"/>
    <n v="54"/>
    <n v="57.73"/>
    <n v="18.25"/>
  </r>
  <r>
    <x v="0"/>
    <x v="2"/>
    <x v="77"/>
    <n v="126"/>
    <n v="49"/>
    <n v="54.69"/>
    <n v="23.28"/>
  </r>
  <r>
    <x v="0"/>
    <x v="2"/>
    <x v="78"/>
    <n v="160"/>
    <n v="49"/>
    <n v="82.01"/>
    <n v="12.45"/>
  </r>
  <r>
    <x v="0"/>
    <x v="2"/>
    <x v="79"/>
    <n v="146"/>
    <n v="61"/>
    <n v="52.59"/>
    <n v="27.12"/>
  </r>
  <r>
    <x v="0"/>
    <x v="2"/>
    <x v="80"/>
    <n v="157"/>
    <n v="59"/>
    <n v="44.19"/>
    <n v="21.09"/>
  </r>
  <r>
    <x v="0"/>
    <x v="2"/>
    <x v="81"/>
    <n v="187"/>
    <n v="68"/>
    <n v="32.01"/>
    <n v="19.55"/>
  </r>
  <r>
    <x v="0"/>
    <x v="2"/>
    <x v="82"/>
    <n v="224"/>
    <n v="72"/>
    <n v="26.28"/>
    <n v="26.21"/>
  </r>
  <r>
    <x v="0"/>
    <x v="2"/>
    <x v="83"/>
    <n v="150"/>
    <n v="42"/>
    <n v="25.6"/>
    <n v="25.61"/>
  </r>
  <r>
    <x v="0"/>
    <x v="2"/>
    <x v="84"/>
    <n v="144"/>
    <n v="43"/>
    <n v="77.06"/>
    <n v="28.49"/>
  </r>
  <r>
    <x v="0"/>
    <x v="2"/>
    <x v="85"/>
    <n v="149"/>
    <n v="52"/>
    <n v="34.44"/>
    <n v="32.51"/>
  </r>
  <r>
    <x v="0"/>
    <x v="2"/>
    <x v="86"/>
    <n v="160"/>
    <n v="55"/>
    <n v="35.57"/>
    <n v="22.17"/>
  </r>
  <r>
    <x v="0"/>
    <x v="2"/>
    <x v="87"/>
    <n v="151"/>
    <n v="61"/>
    <n v="19.7"/>
    <n v="29.93"/>
  </r>
  <r>
    <x v="0"/>
    <x v="2"/>
    <x v="88"/>
    <n v="161"/>
    <n v="44"/>
    <n v="20.66"/>
    <n v="34.71"/>
  </r>
  <r>
    <x v="0"/>
    <x v="2"/>
    <x v="89"/>
    <n v="166"/>
    <n v="48"/>
    <n v="57.58"/>
    <n v="36.75"/>
  </r>
  <r>
    <x v="0"/>
    <x v="2"/>
    <x v="90"/>
    <n v="162"/>
    <n v="66"/>
    <n v="11"/>
    <n v="21.53"/>
  </r>
  <r>
    <x v="0"/>
    <x v="3"/>
    <x v="91"/>
    <n v="157"/>
    <n v="42"/>
    <n v="21.09"/>
    <n v="30.53"/>
  </r>
  <r>
    <x v="0"/>
    <x v="3"/>
    <x v="92"/>
    <n v="190"/>
    <n v="62"/>
    <n v="33.340000000000003"/>
    <n v="35.07"/>
  </r>
  <r>
    <x v="0"/>
    <x v="3"/>
    <x v="93"/>
    <n v="160"/>
    <n v="56"/>
    <n v="27.29"/>
    <n v="32.9"/>
  </r>
  <r>
    <x v="0"/>
    <x v="3"/>
    <x v="94"/>
    <n v="174"/>
    <n v="58"/>
    <n v="16.46"/>
    <n v="28.51"/>
  </r>
  <r>
    <x v="0"/>
    <x v="3"/>
    <x v="95"/>
    <n v="167"/>
    <n v="54"/>
    <n v="31.55"/>
    <n v="25.69"/>
  </r>
  <r>
    <x v="0"/>
    <x v="3"/>
    <x v="96"/>
    <n v="174"/>
    <n v="50"/>
    <n v="23.75"/>
    <n v="38.799999999999997"/>
  </r>
  <r>
    <x v="0"/>
    <x v="3"/>
    <x v="97"/>
    <n v="83"/>
    <n v="41"/>
    <n v="22.89"/>
    <n v="35.979999999999997"/>
  </r>
  <r>
    <x v="0"/>
    <x v="3"/>
    <x v="98"/>
    <n v="91"/>
    <n v="45"/>
    <n v="52.31"/>
    <n v="32.14"/>
  </r>
  <r>
    <x v="0"/>
    <x v="3"/>
    <x v="99"/>
    <n v="149"/>
    <n v="48"/>
    <n v="37.229999999999997"/>
    <n v="35.700000000000003"/>
  </r>
  <r>
    <x v="0"/>
    <x v="3"/>
    <x v="100"/>
    <n v="205"/>
    <n v="66"/>
    <n v="24.16"/>
    <n v="36.32"/>
  </r>
  <r>
    <x v="0"/>
    <x v="3"/>
    <x v="101"/>
    <n v="180"/>
    <n v="62"/>
    <n v="37.36"/>
    <n v="23.14"/>
  </r>
  <r>
    <x v="0"/>
    <x v="3"/>
    <x v="102"/>
    <n v="181"/>
    <n v="58"/>
    <n v="47.81"/>
    <n v="29.12"/>
  </r>
  <r>
    <x v="0"/>
    <x v="3"/>
    <x v="103"/>
    <n v="147"/>
    <n v="50"/>
    <n v="34.07"/>
    <n v="28.33"/>
  </r>
  <r>
    <x v="0"/>
    <x v="3"/>
    <x v="104"/>
    <n v="224"/>
    <n v="65"/>
    <n v="20.53"/>
    <n v="32.200000000000003"/>
  </r>
  <r>
    <x v="0"/>
    <x v="3"/>
    <x v="105"/>
    <n v="174"/>
    <n v="62"/>
    <n v="17.23"/>
    <n v="36.22"/>
  </r>
  <r>
    <x v="0"/>
    <x v="3"/>
    <x v="106"/>
    <n v="141"/>
    <n v="55"/>
    <n v="31.4"/>
    <n v="24.52"/>
  </r>
  <r>
    <x v="0"/>
    <x v="3"/>
    <x v="107"/>
    <n v="170"/>
    <n v="68"/>
    <n v="16.14"/>
    <n v="32.19"/>
  </r>
  <r>
    <x v="0"/>
    <x v="3"/>
    <x v="108"/>
    <n v="154"/>
    <n v="46"/>
    <n v="34.99"/>
    <n v="35.19"/>
  </r>
  <r>
    <x v="0"/>
    <x v="3"/>
    <x v="109"/>
    <n v="164"/>
    <n v="57"/>
    <n v="43.59"/>
    <n v="30.73"/>
  </r>
  <r>
    <x v="0"/>
    <x v="3"/>
    <x v="110"/>
    <n v="158"/>
    <n v="47"/>
    <n v="30.23"/>
    <n v="33.36"/>
  </r>
  <r>
    <x v="0"/>
    <x v="3"/>
    <x v="111"/>
    <n v="170"/>
    <n v="54"/>
    <n v="16.73"/>
    <n v="50.94"/>
  </r>
  <r>
    <x v="0"/>
    <x v="3"/>
    <x v="112"/>
    <n v="223"/>
    <n v="68"/>
    <n v="28.86"/>
    <n v="28.64"/>
  </r>
  <r>
    <x v="0"/>
    <x v="3"/>
    <x v="113"/>
    <n v="145"/>
    <n v="43"/>
    <n v="20.5"/>
    <n v="41.52"/>
  </r>
  <r>
    <x v="0"/>
    <x v="3"/>
    <x v="114"/>
    <n v="97"/>
    <n v="34"/>
    <n v="16.760000000000002"/>
    <n v="42.94"/>
  </r>
  <r>
    <x v="0"/>
    <x v="3"/>
    <x v="115"/>
    <n v="175"/>
    <n v="59"/>
    <n v="53.79"/>
    <n v="36.979999999999997"/>
  </r>
  <r>
    <x v="0"/>
    <x v="3"/>
    <x v="116"/>
    <n v="167"/>
    <n v="41"/>
    <n v="27.21"/>
    <n v="40.36"/>
  </r>
  <r>
    <x v="0"/>
    <x v="3"/>
    <x v="117"/>
    <n v="156"/>
    <n v="58"/>
    <n v="20.22"/>
    <n v="30.9"/>
  </r>
  <r>
    <x v="0"/>
    <x v="3"/>
    <x v="118"/>
    <n v="128"/>
    <n v="51"/>
    <n v="15.8"/>
    <n v="32.19"/>
  </r>
  <r>
    <x v="0"/>
    <x v="3"/>
    <x v="119"/>
    <n v="170"/>
    <n v="51"/>
    <n v="41.43"/>
    <n v="35.43"/>
  </r>
  <r>
    <x v="0"/>
    <x v="3"/>
    <x v="120"/>
    <n v="157"/>
    <n v="50"/>
    <n v="34.409999999999997"/>
    <n v="36.71"/>
  </r>
  <r>
    <x v="0"/>
    <x v="3"/>
    <x v="121"/>
    <n v="123"/>
    <n v="49"/>
    <n v="20.59"/>
    <n v="43.81"/>
  </r>
  <r>
    <x v="0"/>
    <x v="4"/>
    <x v="122"/>
    <n v="211"/>
    <n v="60"/>
    <n v="55.06"/>
    <n v="44.46"/>
  </r>
  <r>
    <x v="0"/>
    <x v="4"/>
    <x v="123"/>
    <n v="197"/>
    <n v="75"/>
    <n v="18.12"/>
    <n v="42.29"/>
  </r>
  <r>
    <x v="0"/>
    <x v="4"/>
    <x v="124"/>
    <n v="125"/>
    <n v="43"/>
    <n v="17.2"/>
    <n v="27.1"/>
  </r>
  <r>
    <x v="0"/>
    <x v="4"/>
    <x v="125"/>
    <n v="149"/>
    <n v="54"/>
    <n v="17.100000000000001"/>
    <n v="36.020000000000003"/>
  </r>
  <r>
    <x v="0"/>
    <x v="4"/>
    <x v="126"/>
    <n v="108"/>
    <n v="43"/>
    <n v="21.49"/>
    <n v="24.8"/>
  </r>
  <r>
    <x v="0"/>
    <x v="4"/>
    <x v="127"/>
    <n v="98"/>
    <n v="46"/>
    <n v="51.5"/>
    <n v="35.58"/>
  </r>
  <r>
    <x v="0"/>
    <x v="4"/>
    <x v="128"/>
    <n v="227"/>
    <n v="68"/>
    <n v="31.8"/>
    <n v="40.200000000000003"/>
  </r>
  <r>
    <x v="0"/>
    <x v="4"/>
    <x v="129"/>
    <n v="177"/>
    <n v="57"/>
    <n v="25.78"/>
    <n v="29.96"/>
  </r>
  <r>
    <x v="0"/>
    <x v="4"/>
    <x v="130"/>
    <n v="154"/>
    <n v="43"/>
    <n v="23.8"/>
    <n v="37.19"/>
  </r>
  <r>
    <x v="0"/>
    <x v="4"/>
    <x v="131"/>
    <n v="122"/>
    <n v="48"/>
    <n v="20.72"/>
    <n v="37.94"/>
  </r>
  <r>
    <x v="0"/>
    <x v="4"/>
    <x v="132"/>
    <n v="167"/>
    <n v="58"/>
    <n v="15.61"/>
    <n v="37.17"/>
  </r>
  <r>
    <x v="0"/>
    <x v="4"/>
    <x v="133"/>
    <n v="129"/>
    <n v="48"/>
    <n v="13.91"/>
    <n v="36.47"/>
  </r>
  <r>
    <x v="0"/>
    <x v="4"/>
    <x v="134"/>
    <n v="183"/>
    <n v="58"/>
    <n v="19.82"/>
    <n v="18.16"/>
  </r>
  <r>
    <x v="0"/>
    <x v="4"/>
    <x v="135"/>
    <n v="115"/>
    <n v="35"/>
    <n v="18.57"/>
    <n v="30.8"/>
  </r>
  <r>
    <x v="0"/>
    <x v="4"/>
    <x v="136"/>
    <n v="149"/>
    <n v="55"/>
    <n v="38.64"/>
    <n v="25.66"/>
  </r>
  <r>
    <x v="0"/>
    <x v="4"/>
    <x v="137"/>
    <n v="180"/>
    <n v="66"/>
    <n v="30.45"/>
    <n v="37.79"/>
  </r>
  <r>
    <x v="0"/>
    <x v="4"/>
    <x v="138"/>
    <n v="163"/>
    <n v="49"/>
    <n v="36.39"/>
    <n v="33.79"/>
  </r>
  <r>
    <x v="0"/>
    <x v="4"/>
    <x v="139"/>
    <n v="109"/>
    <n v="44"/>
    <n v="16.079999999999998"/>
    <n v="40.159999999999997"/>
  </r>
  <r>
    <x v="0"/>
    <x v="4"/>
    <x v="140"/>
    <n v="152"/>
    <n v="51"/>
    <n v="19.690000000000001"/>
    <n v="31.05"/>
  </r>
  <r>
    <x v="0"/>
    <x v="4"/>
    <x v="141"/>
    <n v="182"/>
    <n v="58"/>
    <n v="61.83"/>
    <n v="39.24"/>
  </r>
  <r>
    <x v="0"/>
    <x v="4"/>
    <x v="142"/>
    <n v="289"/>
    <n v="68"/>
    <n v="47.35"/>
    <n v="34.85"/>
  </r>
  <r>
    <x v="0"/>
    <x v="4"/>
    <x v="143"/>
    <n v="185"/>
    <n v="51"/>
    <n v="21.4"/>
    <n v="43.66"/>
  </r>
  <r>
    <x v="0"/>
    <x v="4"/>
    <x v="144"/>
    <n v="185"/>
    <n v="62"/>
    <n v="38.590000000000003"/>
    <n v="35.47"/>
  </r>
  <r>
    <x v="0"/>
    <x v="4"/>
    <x v="145"/>
    <n v="158"/>
    <n v="56"/>
    <n v="17.149999999999999"/>
    <n v="40.06"/>
  </r>
  <r>
    <x v="0"/>
    <x v="4"/>
    <x v="146"/>
    <n v="180"/>
    <n v="54"/>
    <n v="28.37"/>
    <n v="26.97"/>
  </r>
  <r>
    <x v="0"/>
    <x v="4"/>
    <x v="147"/>
    <n v="156"/>
    <n v="69"/>
    <n v="23.47"/>
    <n v="34.47"/>
  </r>
  <r>
    <x v="0"/>
    <x v="4"/>
    <x v="148"/>
    <n v="133"/>
    <n v="53"/>
    <n v="29.94"/>
    <n v="38.92"/>
  </r>
  <r>
    <x v="0"/>
    <x v="4"/>
    <x v="149"/>
    <n v="113"/>
    <n v="53"/>
    <n v="20.18"/>
    <n v="33.14"/>
  </r>
  <r>
    <x v="0"/>
    <x v="4"/>
    <x v="150"/>
    <n v="172"/>
    <n v="67"/>
    <n v="25.33"/>
    <n v="36.06"/>
  </r>
  <r>
    <x v="0"/>
    <x v="4"/>
    <x v="151"/>
    <n v="131"/>
    <n v="44"/>
    <n v="18.739999999999998"/>
    <n v="29.53"/>
  </r>
  <r>
    <x v="0"/>
    <x v="4"/>
    <x v="152"/>
    <n v="185"/>
    <n v="56"/>
    <n v="25.61"/>
    <n v="37.78"/>
  </r>
  <r>
    <x v="0"/>
    <x v="5"/>
    <x v="153"/>
    <n v="144"/>
    <n v="60"/>
    <n v="25.65"/>
    <n v="27.24"/>
  </r>
  <r>
    <x v="0"/>
    <x v="5"/>
    <x v="154"/>
    <n v="157"/>
    <n v="56"/>
    <n v="15.79"/>
    <n v="35.33"/>
  </r>
  <r>
    <x v="0"/>
    <x v="5"/>
    <x v="155"/>
    <n v="153"/>
    <n v="65"/>
    <n v="31.95"/>
    <n v="33.159999999999997"/>
  </r>
  <r>
    <x v="0"/>
    <x v="5"/>
    <x v="156"/>
    <n v="215"/>
    <n v="65"/>
    <n v="32.96"/>
    <n v="40.94"/>
  </r>
  <r>
    <x v="0"/>
    <x v="5"/>
    <x v="157"/>
    <n v="151"/>
    <n v="62"/>
    <n v="18.98"/>
    <n v="27.89"/>
  </r>
  <r>
    <x v="0"/>
    <x v="5"/>
    <x v="158"/>
    <n v="180"/>
    <n v="59"/>
    <n v="100.5"/>
    <n v="40.799999999999997"/>
  </r>
  <r>
    <x v="0"/>
    <x v="5"/>
    <x v="159"/>
    <n v="260"/>
    <n v="68"/>
    <n v="26.24"/>
    <n v="34.07"/>
  </r>
  <r>
    <x v="0"/>
    <x v="5"/>
    <x v="160"/>
    <n v="183"/>
    <n v="69"/>
    <n v="19.440000000000001"/>
    <n v="31.6"/>
  </r>
  <r>
    <x v="0"/>
    <x v="5"/>
    <x v="161"/>
    <n v="162"/>
    <n v="52"/>
    <n v="17.68"/>
    <n v="32.54"/>
  </r>
  <r>
    <x v="0"/>
    <x v="5"/>
    <x v="162"/>
    <n v="277"/>
    <n v="64"/>
    <n v="31"/>
    <n v="31.69"/>
  </r>
  <r>
    <x v="0"/>
    <x v="5"/>
    <x v="163"/>
    <n v="197"/>
    <n v="54"/>
    <n v="24.4"/>
    <n v="37.119999999999997"/>
  </r>
  <r>
    <x v="0"/>
    <x v="5"/>
    <x v="164"/>
    <n v="202"/>
    <n v="69"/>
    <n v="25.09"/>
    <n v="37.700000000000003"/>
  </r>
  <r>
    <x v="1"/>
    <x v="6"/>
    <x v="165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数据透视表15" cacheId="0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A22:B24" firstHeaderRow="1" firstDataRow="2" firstDataCol="1"/>
  <pivotFields count="8">
    <pivotField showAll="0"/>
    <pivotField axis="axisCol" showAll="0">
      <items count="12">
        <item h="1" m="1" x="9"/>
        <item h="1" m="1" x="8"/>
        <item h="1" m="1" x="4"/>
        <item h="1" m="1" x="7"/>
        <item h="1" m="1" x="10"/>
        <item h="1" m="1" x="3"/>
        <item m="1" x="5"/>
        <item m="1" x="6"/>
        <item h="1" m="1" x="1"/>
        <item h="1" m="1" x="2"/>
        <item h="1" x="0"/>
        <item t="default"/>
      </items>
    </pivotField>
    <pivotField showAll="0"/>
    <pivotField showAll="0"/>
    <pivotField showAll="0"/>
    <pivotField axis="axisRow" dataField="1" showAll="0" sortType="descending">
      <items count="25">
        <item m="1" x="3"/>
        <item m="1" x="21"/>
        <item m="1" x="22"/>
        <item m="1" x="4"/>
        <item m="1" x="9"/>
        <item m="1" x="14"/>
        <item m="1" x="8"/>
        <item m="1" x="15"/>
        <item m="1" x="19"/>
        <item m="1" x="10"/>
        <item m="1" x="16"/>
        <item m="1" x="12"/>
        <item m="1" x="5"/>
        <item m="1" x="23"/>
        <item m="1" x="20"/>
        <item m="1" x="18"/>
        <item m="1" x="6"/>
        <item m="1" x="1"/>
        <item m="1" x="2"/>
        <item m="1" x="13"/>
        <item m="1" x="17"/>
        <item m="1" x="7"/>
        <item m="1" x="11"/>
        <item x="0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1" count="1" selected="0">
              <x v="7"/>
            </reference>
          </references>
        </pivotArea>
      </autoSortScope>
    </pivotField>
    <pivotField showAll="0"/>
    <pivotField showAll="0"/>
  </pivotFields>
  <rowFields count="1">
    <field x="5"/>
  </rowFields>
  <rowItems count="1">
    <i t="grand"/>
  </rowItems>
  <colFields count="1">
    <field x="1"/>
  </colFields>
  <colItems count="1">
    <i t="grand"/>
  </colItems>
  <dataFields count="1">
    <dataField name="计数项:顾客标签" fld="5" subtotal="count" baseField="0" baseItem="0"/>
  </dataFields>
  <pivotTableStyleInfo name="PivotStyleLight16" showRowHeaders="1" showColHeaders="1" showRowStripes="0" showColStripes="0" showLastColumn="1"/>
</pivotTableDefinition>
</file>

<file path=xl/pivotTables/pivotTable10.xml><?xml version="1.0" encoding="utf-8"?>
<pivotTableDefinition xmlns="http://schemas.openxmlformats.org/spreadsheetml/2006/main" name="数据透视表5" cacheId="1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I6:J7" firstHeaderRow="1" firstDataRow="1" firstDataCol="1" rowPageCount="3" colPageCount="1"/>
  <pivotFields count="10">
    <pivotField axis="axisPage" multipleItemSelectionAllowed="1" showAll="0">
      <items count="4">
        <item h="1" m="1" x="2"/>
        <item m="1" x="1"/>
        <item h="1" x="0"/>
        <item t="default"/>
      </items>
    </pivotField>
    <pivotField axis="axisPage" multipleItemSelectionAllowed="1" showAll="0">
      <items count="12">
        <item h="1" m="1" x="9"/>
        <item h="1" m="1" x="8"/>
        <item h="1" m="1" x="4"/>
        <item h="1" m="1" x="1"/>
        <item h="1" m="1" x="2"/>
        <item h="1" x="0"/>
        <item h="1" m="1" x="7"/>
        <item h="1" m="1" x="10"/>
        <item h="1" m="1" x="3"/>
        <item h="1" m="1" x="5"/>
        <item m="1" x="6"/>
        <item t="default"/>
      </items>
    </pivotField>
    <pivotField axis="axisPage" showAll="0">
      <items count="243">
        <item m="1" x="7"/>
        <item m="1" x="187"/>
        <item m="1" x="128"/>
        <item m="1" x="67"/>
        <item m="1" x="184"/>
        <item m="1" x="123"/>
        <item m="1" x="62"/>
        <item m="1" x="52"/>
        <item m="1" x="46"/>
        <item m="1" x="228"/>
        <item m="1" x="102"/>
        <item m="1" x="40"/>
        <item m="1" x="162"/>
        <item m="1" x="216"/>
        <item m="1" x="156"/>
        <item m="1" x="48"/>
        <item m="1" x="230"/>
        <item m="1" x="167"/>
        <item m="1" x="104"/>
        <item m="1" x="43"/>
        <item m="1" x="224"/>
        <item m="1" x="164"/>
        <item m="1" x="100"/>
        <item m="1" x="37"/>
        <item m="1" x="219"/>
        <item m="1" x="159"/>
        <item m="1" x="96"/>
        <item m="1" x="32"/>
        <item m="1" x="212"/>
        <item m="1" x="152"/>
        <item m="1" x="90"/>
        <item m="1" x="28"/>
        <item m="1" x="87"/>
        <item m="1" x="24"/>
        <item m="1" x="203"/>
        <item m="1" x="146"/>
        <item m="1" x="22"/>
        <item m="1" x="201"/>
        <item m="1" x="142"/>
        <item m="1" x="18"/>
        <item m="1" x="198"/>
        <item m="1" x="138"/>
        <item m="1" x="78"/>
        <item m="1" x="15"/>
        <item m="1" x="195"/>
        <item m="1" x="135"/>
        <item m="1" x="73"/>
        <item m="1" x="11"/>
        <item m="1" x="190"/>
        <item m="1" x="132"/>
        <item m="1" x="69"/>
        <item m="1" x="6"/>
        <item m="1" x="186"/>
        <item m="1" x="126"/>
        <item m="1" x="65"/>
        <item m="1" x="2"/>
        <item m="1" x="182"/>
        <item m="1" x="121"/>
        <item m="1" x="61"/>
        <item m="1" x="241"/>
        <item m="1" x="177"/>
        <item m="1" x="115"/>
        <item m="1" x="57"/>
        <item m="1" x="236"/>
        <item m="1" x="172"/>
        <item m="1" x="110"/>
        <item m="1" x="50"/>
        <item m="1" x="232"/>
        <item m="1" x="168"/>
        <item m="1" x="106"/>
        <item m="1" x="44"/>
        <item m="1" x="226"/>
        <item m="1" x="165"/>
        <item m="1" x="118"/>
        <item m="1" x="59"/>
        <item m="1" x="239"/>
        <item m="1" x="174"/>
        <item m="1" x="113"/>
        <item m="1" x="54"/>
        <item m="1" x="233"/>
        <item m="1" x="170"/>
        <item m="1" x="108"/>
        <item m="1" x="47"/>
        <item m="1" x="229"/>
        <item m="1" x="166"/>
        <item m="1" x="103"/>
        <item m="1" x="42"/>
        <item m="1" x="223"/>
        <item m="1" x="99"/>
        <item m="1" x="36"/>
        <item m="1" x="218"/>
        <item m="1" x="158"/>
        <item m="1" x="95"/>
        <item m="1" x="31"/>
        <item m="1" x="211"/>
        <item m="1" x="27"/>
        <item m="1" x="206"/>
        <item m="1" x="149"/>
        <item m="1" x="160"/>
        <item m="1" x="97"/>
        <item m="1" x="34"/>
        <item m="1" x="214"/>
        <item m="1" x="154"/>
        <item m="1" x="92"/>
        <item m="1" x="29"/>
        <item m="1" x="208"/>
        <item m="1" x="150"/>
        <item m="1" x="88"/>
        <item m="1" x="25"/>
        <item m="1" x="204"/>
        <item m="1" x="147"/>
        <item m="1" x="85"/>
        <item m="1" x="144"/>
        <item m="1" x="82"/>
        <item m="1" x="20"/>
        <item x="0"/>
        <item m="1" x="140"/>
        <item m="1" x="77"/>
        <item m="1" x="14"/>
        <item m="1" x="194"/>
        <item m="1" x="134"/>
        <item m="1" x="72"/>
        <item m="1" x="10"/>
        <item m="1" x="189"/>
        <item m="1" x="131"/>
        <item m="1" x="68"/>
        <item m="1" x="200"/>
        <item m="1" x="141"/>
        <item m="1" x="80"/>
        <item m="1" x="17"/>
        <item m="1" x="197"/>
        <item m="1" x="137"/>
        <item m="1" x="75"/>
        <item m="1" x="192"/>
        <item m="1" x="70"/>
        <item m="1" x="8"/>
        <item m="1" x="188"/>
        <item m="1" x="129"/>
        <item m="1" x="4"/>
        <item m="1" x="185"/>
        <item m="1" x="124"/>
        <item m="1" x="63"/>
        <item m="1" x="1"/>
        <item m="1" x="179"/>
        <item m="1" x="117"/>
        <item m="1" x="58"/>
        <item m="1" x="238"/>
        <item m="1" x="112"/>
        <item m="1" x="53"/>
        <item m="1" x="169"/>
        <item m="1" x="105"/>
        <item m="1" x="231"/>
        <item m="1" x="49"/>
        <item m="1" x="109"/>
        <item m="1" x="235"/>
        <item m="1" x="56"/>
        <item m="1" x="114"/>
        <item m="1" x="176"/>
        <item m="1" x="120"/>
        <item m="1" x="181"/>
        <item m="1" x="33"/>
        <item m="1" x="220"/>
        <item m="1" x="38"/>
        <item m="1" x="225"/>
        <item m="1" x="213"/>
        <item m="1" x="153"/>
        <item m="1" x="91"/>
        <item m="1" x="207"/>
        <item m="1" x="41"/>
        <item m="1" x="222"/>
        <item m="1" x="163"/>
        <item m="1" x="98"/>
        <item m="1" x="217"/>
        <item m="1" x="157"/>
        <item m="1" x="94"/>
        <item m="1" x="30"/>
        <item m="1" x="26"/>
        <item m="1" x="89"/>
        <item m="1" x="151"/>
        <item m="1" x="210"/>
        <item m="1" x="205"/>
        <item m="1" x="148"/>
        <item m="1" x="86"/>
        <item m="1" x="23"/>
        <item m="1" x="145"/>
        <item m="1" x="83"/>
        <item m="1" x="21"/>
        <item m="1" x="199"/>
        <item m="1" x="79"/>
        <item m="1" x="16"/>
        <item m="1" x="196"/>
        <item m="1" x="136"/>
        <item m="1" x="74"/>
        <item m="1" x="12"/>
        <item m="1" x="191"/>
        <item m="1" x="143"/>
        <item m="1" x="202"/>
        <item m="1" x="84"/>
        <item m="1" x="81"/>
        <item m="1" x="19"/>
        <item m="1" x="139"/>
        <item m="1" x="76"/>
        <item m="1" x="13"/>
        <item m="1" x="193"/>
        <item m="1" x="133"/>
        <item m="1" x="71"/>
        <item m="1" x="9"/>
        <item m="1" x="130"/>
        <item m="1" x="5"/>
        <item m="1" x="125"/>
        <item m="1" x="64"/>
        <item m="1" x="180"/>
        <item m="1" x="119"/>
        <item m="1" x="60"/>
        <item m="1" x="240"/>
        <item m="1" x="175"/>
        <item m="1" x="55"/>
        <item m="1" x="234"/>
        <item m="1" x="171"/>
        <item m="1" x="127"/>
        <item m="1" x="66"/>
        <item m="1" x="3"/>
        <item m="1" x="183"/>
        <item m="1" x="122"/>
        <item m="1" x="178"/>
        <item m="1" x="116"/>
        <item m="1" x="237"/>
        <item m="1" x="173"/>
        <item m="1" x="111"/>
        <item m="1" x="51"/>
        <item m="1" x="107"/>
        <item m="1" x="45"/>
        <item m="1" x="227"/>
        <item m="1" x="101"/>
        <item m="1" x="39"/>
        <item m="1" x="221"/>
        <item m="1" x="35"/>
        <item m="1" x="161"/>
        <item m="1" x="209"/>
        <item m="1" x="93"/>
        <item m="1" x="215"/>
        <item m="1" x="155"/>
        <item t="default"/>
      </items>
    </pivotField>
    <pivotField showAll="0"/>
    <pivotField axis="axisRow" dataField="1" showAll="0">
      <items count="8">
        <item m="1" x="6"/>
        <item m="1" x="1"/>
        <item m="1" x="2"/>
        <item m="1" x="3"/>
        <item m="1" x="5"/>
        <item m="1" x="4"/>
        <item x="0"/>
        <item t="default"/>
      </items>
    </pivotField>
    <pivotField showAll="0"/>
    <pivotField showAll="0"/>
    <pivotField showAll="0"/>
    <pivotField showAll="0"/>
    <pivotField showAll="0"/>
  </pivotFields>
  <rowFields count="1">
    <field x="4"/>
  </rowFields>
  <rowItems count="1">
    <i t="grand"/>
  </rowItems>
  <colItems count="1">
    <i/>
  </colItems>
  <pageFields count="3">
    <pageField fld="0" hier="-1"/>
    <pageField fld="1" hier="-1"/>
    <pageField fld="2" hier="-1"/>
  </pageFields>
  <dataFields count="1">
    <dataField name="计数项:订单来源" fld="4" subtotal="count" baseField="0" baseItem="0"/>
  </dataFields>
  <pivotTableStyleInfo name="PivotStyleLight16" showRowHeaders="1" showColHeaders="1" showRowStripes="0" showColStripes="0" showLastColumn="1"/>
</pivotTableDefinition>
</file>

<file path=xl/pivotTables/pivotTable11.xml><?xml version="1.0" encoding="utf-8"?>
<pivotTableDefinition xmlns="http://schemas.openxmlformats.org/spreadsheetml/2006/main" name="数据透视表8" cacheId="3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R6:S7" firstHeaderRow="1" firstDataRow="1" firstDataCol="1" rowPageCount="3" colPageCount="1"/>
  <pivotFields count="15">
    <pivotField axis="axisPage" multipleItemSelectionAllowed="1" showAll="0">
      <items count="4">
        <item h="1" m="1" x="2"/>
        <item m="1" x="1"/>
        <item h="1" x="0"/>
        <item t="default"/>
      </items>
    </pivotField>
    <pivotField axis="axisPage" multipleItemSelectionAllowed="1" showAll="0">
      <items count="12">
        <item h="1" m="1" x="9"/>
        <item h="1" m="1" x="8"/>
        <item h="1" m="1" x="4"/>
        <item h="1" m="1" x="1"/>
        <item h="1" m="1" x="2"/>
        <item h="1" x="0"/>
        <item h="1" m="1" x="7"/>
        <item h="1" m="1" x="10"/>
        <item h="1" m="1" x="3"/>
        <item m="1" x="5"/>
        <item h="1" m="1" x="6"/>
        <item t="default"/>
      </items>
    </pivotField>
    <pivotField axis="axisPage" multipleItemSelectionAllowed="1" showAll="0">
      <items count="69">
        <item m="1" x="52"/>
        <item m="1" x="36"/>
        <item m="1" x="17"/>
        <item m="1" x="67"/>
        <item m="1" x="49"/>
        <item m="1" x="10"/>
        <item m="1" x="61"/>
        <item m="1" x="46"/>
        <item m="1" x="15"/>
        <item m="1" x="65"/>
        <item m="1" x="50"/>
        <item m="1" x="35"/>
        <item m="1" x="13"/>
        <item m="1" x="63"/>
        <item m="1" x="48"/>
        <item m="1" x="34"/>
        <item m="1" x="12"/>
        <item m="1" x="32"/>
        <item m="1" x="59"/>
        <item m="1" x="31"/>
        <item m="1" x="6"/>
        <item m="1" x="43"/>
        <item m="1" x="27"/>
        <item m="1" x="24"/>
        <item m="1" x="22"/>
        <item m="1" x="2"/>
        <item m="1" x="55"/>
        <item m="1" x="20"/>
        <item m="1" x="37"/>
        <item m="1" x="14"/>
        <item m="1" x="64"/>
        <item m="1" x="39"/>
        <item m="1" x="54"/>
        <item m="1" x="44"/>
        <item x="0"/>
        <item m="1" x="3"/>
        <item m="1" x="38"/>
        <item m="1" x="18"/>
        <item m="1" x="53"/>
        <item m="1" x="16"/>
        <item m="1" x="51"/>
        <item m="1" x="19"/>
        <item m="1" x="1"/>
        <item m="1" x="33"/>
        <item m="1" x="60"/>
        <item m="1" x="45"/>
        <item m="1" x="8"/>
        <item m="1" x="47"/>
        <item m="1" x="62"/>
        <item m="1" x="11"/>
        <item m="1" x="9"/>
        <item m="1" x="30"/>
        <item m="1" x="7"/>
        <item m="1" x="29"/>
        <item m="1" x="42"/>
        <item m="1" x="56"/>
        <item m="1" x="25"/>
        <item m="1" x="40"/>
        <item m="1" x="57"/>
        <item m="1" x="4"/>
        <item m="1" x="28"/>
        <item m="1" x="5"/>
        <item m="1" x="58"/>
        <item m="1" x="41"/>
        <item m="1" x="26"/>
        <item m="1" x="23"/>
        <item m="1" x="21"/>
        <item m="1" x="66"/>
        <item t="default"/>
      </items>
    </pivotField>
    <pivotField showAll="0"/>
    <pivotField showAll="0"/>
    <pivotField showAll="0"/>
    <pivotField showAll="0"/>
    <pivotField axis="axisRow" dataField="1" showAll="0">
      <items count="5">
        <item m="1" x="2"/>
        <item m="1" x="3"/>
        <item m="1"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7"/>
  </rowFields>
  <rowItems count="1">
    <i t="grand"/>
  </rowItems>
  <colItems count="1">
    <i/>
  </colItems>
  <pageFields count="3">
    <pageField fld="0" hier="-1"/>
    <pageField fld="1" hier="-1"/>
    <pageField fld="2" hier="-1"/>
  </pageFields>
  <dataFields count="1">
    <dataField name="计数项:星级" fld="7" subtotal="count" baseField="0" baseItem="0"/>
  </dataFields>
  <pivotTableStyleInfo name="PivotStyleLight16" showRowHeaders="1" showColHeaders="1" showRowStripes="0" showColStripes="0" showLastColumn="1"/>
</pivotTableDefinition>
</file>

<file path=xl/pivotTables/pivotTable12.xml><?xml version="1.0" encoding="utf-8"?>
<pivotTableDefinition xmlns="http://schemas.openxmlformats.org/spreadsheetml/2006/main" name="数据透视表4" cacheId="0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F16:F17" firstHeaderRow="1" firstDataRow="1" firstDataCol="0" rowPageCount="2" colPageCount="1"/>
  <pivotFields count="8">
    <pivotField axis="axisPage" multipleItemSelectionAllowed="1" showAll="0">
      <items count="4">
        <item h="1" m="1" x="2"/>
        <item m="1" x="1"/>
        <item h="1" x="0"/>
        <item t="default"/>
      </items>
    </pivotField>
    <pivotField axis="axisPage" multipleItemSelectionAllowed="1" showAll="0">
      <items count="12">
        <item h="1" m="1" x="9"/>
        <item h="1" m="1" x="8"/>
        <item h="1" m="1" x="4"/>
        <item h="1" m="1" x="1"/>
        <item h="1" m="1" x="2"/>
        <item h="1" x="0"/>
        <item h="1" m="1" x="7"/>
        <item h="1" m="1" x="10"/>
        <item h="1" m="1" x="3"/>
        <item m="1" x="5"/>
        <item h="1" m="1" x="6"/>
        <item t="default"/>
      </items>
    </pivotField>
    <pivotField dataField="1" showAll="0"/>
    <pivotField showAll="0"/>
    <pivotField showAll="0"/>
    <pivotField showAll="0"/>
    <pivotField showAll="0"/>
    <pivotField showAll="0"/>
  </pivotFields>
  <rowItems count="1">
    <i/>
  </rowItems>
  <colItems count="1">
    <i/>
  </colItems>
  <pageFields count="2">
    <pageField fld="0" hier="-1"/>
    <pageField fld="1" hier="-1"/>
  </pageFields>
  <dataFields count="1">
    <dataField name="计数项:姓名" fld="2" subtotal="count" baseField="0" baseItem="0"/>
  </dataFields>
  <pivotTableStyleInfo name="PivotStyleLight16" showRowHeaders="1" showColHeaders="1" showRowStripes="0" showColStripes="0" showLastColumn="1"/>
</pivotTableDefinition>
</file>

<file path=xl/pivotTables/pivotTable13.xml><?xml version="1.0" encoding="utf-8"?>
<pivotTableDefinition xmlns="http://schemas.openxmlformats.org/spreadsheetml/2006/main" name="数据透视表2" cacheId="5" applyNumberFormats="0" applyBorderFormats="0" applyFontFormats="0" applyPatternFormats="0" applyAlignmentFormats="0" applyWidthHeightFormats="1" dataCaption="值" updatedVersion="6" minRefreshableVersion="3" useAutoFormatting="1" colGrandTotals="0" itemPrintTitles="1" createdVersion="6" indent="0" compact="0" compactData="0" multipleFieldFilters="0">
  <location ref="G1:K13" firstHeaderRow="1" firstDataRow="4" firstDataCol="1"/>
  <pivotFields count="5">
    <pivotField axis="axisCol" compact="0" outline="0" showAll="0" defaultSubtotal="0">
      <items count="36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</items>
    </pivotField>
    <pivotField axis="axisRow" dataField="1" compact="0" outline="0" showAll="0" sortType="descending" defaultSubtotal="0">
      <items count="12">
        <item x="1"/>
        <item x="0"/>
        <item x="2"/>
        <item x="3"/>
        <item x="11"/>
        <item x="5"/>
        <item x="7"/>
        <item x="8"/>
        <item x="9"/>
        <item x="6"/>
        <item x="4"/>
        <item x="10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4" count="1" selected="0">
              <x v="8"/>
            </reference>
          </references>
        </pivotArea>
      </autoSortScope>
    </pivotField>
    <pivotField compact="0" outline="0" showAll="0" defaultSubtotal="0"/>
    <pivotField dataField="1" compact="0" outline="0" showAll="0" defaultSubtotal="0"/>
    <pivotField axis="axisCol" compact="0" outline="0" showAll="0" defaultSubtotal="0">
      <items count="14">
        <item h="1" sd="0" x="0"/>
        <item h="1" sd="0" x="1"/>
        <item h="1" sd="0" x="2"/>
        <item h="1" sd="0" x="3"/>
        <item h="1" sd="0" x="4"/>
        <item h="1" sd="0" x="5"/>
        <item h="1" sd="0" x="6"/>
        <item sd="0" x="7"/>
        <item sd="0" x="8"/>
        <item h="1" sd="0" x="9"/>
        <item h="1" sd="0" x="10"/>
        <item h="1" sd="0" x="11"/>
        <item h="1" sd="0" x="12"/>
        <item h="1" sd="0" x="13"/>
      </items>
    </pivotField>
  </pivotFields>
  <rowFields count="1">
    <field x="1"/>
  </rowFields>
  <rowItems count="9">
    <i>
      <x v="3"/>
    </i>
    <i>
      <x v="2"/>
    </i>
    <i>
      <x v="5"/>
    </i>
    <i>
      <x v="11"/>
    </i>
    <i>
      <x v="8"/>
    </i>
    <i>
      <x v="9"/>
    </i>
    <i>
      <x v="7"/>
    </i>
    <i>
      <x v="6"/>
    </i>
    <i t="grand"/>
  </rowItems>
  <colFields count="3">
    <field x="4"/>
    <field x="0"/>
    <field x="-2"/>
  </colFields>
  <colItems count="4">
    <i/>
    <i r="2" i="1">
      <x v="1"/>
    </i>
    <i/>
    <i r="2" i="1">
      <x v="1"/>
    </i>
  </colItems>
  <dataFields count="2">
    <dataField name="计数 / 分类" fld="1" subtotal="count" baseField="0" baseItem="0"/>
    <dataField name="求和 / 价格" fld="3" baseField="0" baseItem="0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数据透视表7" cacheId="3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O6:P7" firstHeaderRow="1" firstDataRow="1" firstDataCol="1" rowPageCount="3" colPageCount="1"/>
  <pivotFields count="15">
    <pivotField axis="axisPage" multipleItemSelectionAllowed="1" showAll="0">
      <items count="4">
        <item h="1" m="1" x="2"/>
        <item m="1" x="1"/>
        <item h="1" x="0"/>
        <item t="default"/>
      </items>
    </pivotField>
    <pivotField axis="axisPage" multipleItemSelectionAllowed="1" showAll="0">
      <items count="12">
        <item h="1" m="1" x="9"/>
        <item h="1" m="1" x="8"/>
        <item h="1" m="1" x="4"/>
        <item h="1" m="1" x="1"/>
        <item h="1" m="1" x="2"/>
        <item h="1" x="0"/>
        <item h="1" m="1" x="7"/>
        <item h="1" m="1" x="10"/>
        <item h="1" m="1" x="3"/>
        <item h="1" m="1" x="5"/>
        <item m="1" x="6"/>
        <item t="default"/>
      </items>
    </pivotField>
    <pivotField axis="axisPage" showAll="0">
      <items count="69">
        <item m="1" x="52"/>
        <item m="1" x="36"/>
        <item m="1" x="17"/>
        <item m="1" x="67"/>
        <item m="1" x="49"/>
        <item m="1" x="10"/>
        <item m="1" x="61"/>
        <item m="1" x="46"/>
        <item m="1" x="15"/>
        <item m="1" x="65"/>
        <item m="1" x="50"/>
        <item m="1" x="35"/>
        <item m="1" x="13"/>
        <item m="1" x="63"/>
        <item m="1" x="48"/>
        <item m="1" x="34"/>
        <item m="1" x="12"/>
        <item m="1" x="32"/>
        <item m="1" x="59"/>
        <item m="1" x="31"/>
        <item m="1" x="6"/>
        <item m="1" x="43"/>
        <item m="1" x="27"/>
        <item m="1" x="24"/>
        <item m="1" x="22"/>
        <item m="1" x="2"/>
        <item m="1" x="55"/>
        <item m="1" x="20"/>
        <item m="1" x="37"/>
        <item m="1" x="14"/>
        <item m="1" x="64"/>
        <item m="1" x="39"/>
        <item m="1" x="54"/>
        <item m="1" x="44"/>
        <item x="0"/>
        <item m="1" x="3"/>
        <item m="1" x="38"/>
        <item m="1" x="18"/>
        <item m="1" x="53"/>
        <item m="1" x="16"/>
        <item m="1" x="51"/>
        <item m="1" x="19"/>
        <item m="1" x="1"/>
        <item m="1" x="33"/>
        <item m="1" x="60"/>
        <item m="1" x="45"/>
        <item m="1" x="8"/>
        <item m="1" x="47"/>
        <item m="1" x="62"/>
        <item m="1" x="11"/>
        <item m="1" x="9"/>
        <item m="1" x="30"/>
        <item m="1" x="7"/>
        <item m="1" x="29"/>
        <item m="1" x="42"/>
        <item m="1" x="56"/>
        <item m="1" x="25"/>
        <item m="1" x="40"/>
        <item m="1" x="57"/>
        <item m="1" x="4"/>
        <item m="1" x="28"/>
        <item m="1" x="5"/>
        <item m="1" x="58"/>
        <item m="1" x="41"/>
        <item m="1" x="26"/>
        <item m="1" x="23"/>
        <item m="1" x="21"/>
        <item m="1" x="66"/>
        <item t="default"/>
      </items>
    </pivotField>
    <pivotField showAll="0"/>
    <pivotField showAll="0"/>
    <pivotField showAll="0"/>
    <pivotField showAll="0"/>
    <pivotField axis="axisRow" dataField="1" showAll="0">
      <items count="5">
        <item m="1" x="2"/>
        <item m="1" x="3"/>
        <item m="1"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7"/>
  </rowFields>
  <rowItems count="1">
    <i t="grand"/>
  </rowItems>
  <colItems count="1">
    <i/>
  </colItems>
  <pageFields count="3">
    <pageField fld="0" hier="-1"/>
    <pageField fld="1" hier="-1"/>
    <pageField fld="2" hier="-1"/>
  </pageFields>
  <dataFields count="1">
    <dataField name="计数项:星级" fld="7" subtotal="count" baseField="0" baseItem="0"/>
  </dataField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数据透视表6" cacheId="1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L6:M7" firstHeaderRow="1" firstDataRow="1" firstDataCol="1" rowPageCount="3" colPageCount="1"/>
  <pivotFields count="10">
    <pivotField axis="axisPage" multipleItemSelectionAllowed="1" showAll="0">
      <items count="4">
        <item h="1" m="1" x="2"/>
        <item m="1" x="1"/>
        <item h="1" x="0"/>
        <item t="default"/>
      </items>
    </pivotField>
    <pivotField axis="axisPage" multipleItemSelectionAllowed="1" showAll="0">
      <items count="12">
        <item h="1" m="1" x="9"/>
        <item h="1" m="1" x="8"/>
        <item h="1" m="1" x="4"/>
        <item h="1" m="1" x="1"/>
        <item h="1" m="1" x="2"/>
        <item h="1" x="0"/>
        <item h="1" m="1" x="7"/>
        <item h="1" m="1" x="10"/>
        <item h="1" m="1" x="3"/>
        <item m="1" x="5"/>
        <item h="1" m="1" x="6"/>
        <item t="default"/>
      </items>
    </pivotField>
    <pivotField axis="axisPage" multipleItemSelectionAllowed="1" showAll="0">
      <items count="243">
        <item m="1" x="7"/>
        <item m="1" x="187"/>
        <item m="1" x="128"/>
        <item m="1" x="67"/>
        <item m="1" x="184"/>
        <item m="1" x="123"/>
        <item m="1" x="62"/>
        <item m="1" x="52"/>
        <item m="1" x="46"/>
        <item m="1" x="228"/>
        <item m="1" x="102"/>
        <item m="1" x="40"/>
        <item m="1" x="162"/>
        <item m="1" x="216"/>
        <item m="1" x="156"/>
        <item m="1" x="48"/>
        <item m="1" x="230"/>
        <item m="1" x="167"/>
        <item m="1" x="104"/>
        <item m="1" x="43"/>
        <item m="1" x="224"/>
        <item m="1" x="164"/>
        <item m="1" x="100"/>
        <item m="1" x="37"/>
        <item m="1" x="219"/>
        <item m="1" x="159"/>
        <item m="1" x="96"/>
        <item m="1" x="32"/>
        <item m="1" x="212"/>
        <item m="1" x="152"/>
        <item m="1" x="90"/>
        <item m="1" x="28"/>
        <item m="1" x="87"/>
        <item m="1" x="24"/>
        <item m="1" x="203"/>
        <item m="1" x="146"/>
        <item m="1" x="22"/>
        <item m="1" x="201"/>
        <item m="1" x="142"/>
        <item m="1" x="18"/>
        <item m="1" x="198"/>
        <item m="1" x="138"/>
        <item m="1" x="78"/>
        <item m="1" x="15"/>
        <item m="1" x="195"/>
        <item m="1" x="135"/>
        <item m="1" x="73"/>
        <item m="1" x="11"/>
        <item m="1" x="190"/>
        <item m="1" x="132"/>
        <item m="1" x="69"/>
        <item m="1" x="6"/>
        <item m="1" x="186"/>
        <item m="1" x="126"/>
        <item m="1" x="65"/>
        <item m="1" x="2"/>
        <item m="1" x="182"/>
        <item m="1" x="121"/>
        <item m="1" x="61"/>
        <item m="1" x="241"/>
        <item m="1" x="177"/>
        <item m="1" x="115"/>
        <item m="1" x="57"/>
        <item m="1" x="236"/>
        <item m="1" x="172"/>
        <item m="1" x="110"/>
        <item m="1" x="50"/>
        <item m="1" x="232"/>
        <item m="1" x="168"/>
        <item m="1" x="106"/>
        <item m="1" x="44"/>
        <item m="1" x="226"/>
        <item m="1" x="165"/>
        <item m="1" x="118"/>
        <item m="1" x="59"/>
        <item m="1" x="239"/>
        <item m="1" x="174"/>
        <item m="1" x="113"/>
        <item m="1" x="54"/>
        <item m="1" x="233"/>
        <item m="1" x="170"/>
        <item m="1" x="108"/>
        <item m="1" x="47"/>
        <item m="1" x="229"/>
        <item m="1" x="166"/>
        <item m="1" x="103"/>
        <item m="1" x="42"/>
        <item m="1" x="223"/>
        <item m="1" x="99"/>
        <item m="1" x="36"/>
        <item m="1" x="218"/>
        <item m="1" x="158"/>
        <item m="1" x="95"/>
        <item m="1" x="31"/>
        <item m="1" x="211"/>
        <item m="1" x="27"/>
        <item m="1" x="206"/>
        <item m="1" x="149"/>
        <item m="1" x="160"/>
        <item m="1" x="97"/>
        <item m="1" x="34"/>
        <item m="1" x="214"/>
        <item m="1" x="154"/>
        <item m="1" x="92"/>
        <item m="1" x="29"/>
        <item m="1" x="208"/>
        <item m="1" x="150"/>
        <item m="1" x="88"/>
        <item m="1" x="25"/>
        <item m="1" x="204"/>
        <item m="1" x="147"/>
        <item m="1" x="85"/>
        <item m="1" x="144"/>
        <item m="1" x="82"/>
        <item m="1" x="20"/>
        <item x="0"/>
        <item m="1" x="140"/>
        <item m="1" x="77"/>
        <item m="1" x="14"/>
        <item m="1" x="194"/>
        <item m="1" x="134"/>
        <item m="1" x="72"/>
        <item m="1" x="10"/>
        <item m="1" x="189"/>
        <item m="1" x="131"/>
        <item m="1" x="68"/>
        <item m="1" x="200"/>
        <item m="1" x="141"/>
        <item m="1" x="80"/>
        <item m="1" x="17"/>
        <item m="1" x="197"/>
        <item m="1" x="137"/>
        <item m="1" x="75"/>
        <item m="1" x="192"/>
        <item m="1" x="70"/>
        <item m="1" x="8"/>
        <item m="1" x="188"/>
        <item m="1" x="129"/>
        <item m="1" x="4"/>
        <item m="1" x="185"/>
        <item m="1" x="124"/>
        <item m="1" x="63"/>
        <item m="1" x="1"/>
        <item m="1" x="179"/>
        <item m="1" x="117"/>
        <item m="1" x="58"/>
        <item m="1" x="238"/>
        <item m="1" x="112"/>
        <item m="1" x="53"/>
        <item m="1" x="169"/>
        <item m="1" x="105"/>
        <item m="1" x="231"/>
        <item m="1" x="49"/>
        <item m="1" x="109"/>
        <item m="1" x="235"/>
        <item m="1" x="56"/>
        <item m="1" x="114"/>
        <item m="1" x="176"/>
        <item m="1" x="120"/>
        <item m="1" x="181"/>
        <item m="1" x="33"/>
        <item m="1" x="220"/>
        <item m="1" x="38"/>
        <item m="1" x="225"/>
        <item m="1" x="213"/>
        <item m="1" x="153"/>
        <item m="1" x="91"/>
        <item m="1" x="207"/>
        <item m="1" x="41"/>
        <item m="1" x="222"/>
        <item m="1" x="163"/>
        <item m="1" x="98"/>
        <item m="1" x="217"/>
        <item m="1" x="157"/>
        <item m="1" x="94"/>
        <item m="1" x="30"/>
        <item m="1" x="26"/>
        <item m="1" x="89"/>
        <item m="1" x="151"/>
        <item m="1" x="210"/>
        <item m="1" x="205"/>
        <item m="1" x="148"/>
        <item m="1" x="86"/>
        <item m="1" x="23"/>
        <item m="1" x="145"/>
        <item m="1" x="83"/>
        <item m="1" x="21"/>
        <item m="1" x="199"/>
        <item m="1" x="79"/>
        <item m="1" x="16"/>
        <item m="1" x="196"/>
        <item m="1" x="136"/>
        <item m="1" x="74"/>
        <item m="1" x="12"/>
        <item m="1" x="191"/>
        <item m="1" x="143"/>
        <item m="1" x="202"/>
        <item m="1" x="84"/>
        <item m="1" x="81"/>
        <item m="1" x="19"/>
        <item m="1" x="139"/>
        <item m="1" x="76"/>
        <item m="1" x="13"/>
        <item m="1" x="193"/>
        <item m="1" x="133"/>
        <item m="1" x="71"/>
        <item m="1" x="9"/>
        <item m="1" x="130"/>
        <item m="1" x="5"/>
        <item m="1" x="125"/>
        <item m="1" x="64"/>
        <item m="1" x="180"/>
        <item m="1" x="119"/>
        <item m="1" x="60"/>
        <item m="1" x="240"/>
        <item m="1" x="175"/>
        <item m="1" x="55"/>
        <item m="1" x="234"/>
        <item m="1" x="171"/>
        <item m="1" x="127"/>
        <item m="1" x="66"/>
        <item m="1" x="3"/>
        <item m="1" x="183"/>
        <item m="1" x="122"/>
        <item m="1" x="178"/>
        <item m="1" x="116"/>
        <item m="1" x="237"/>
        <item m="1" x="173"/>
        <item m="1" x="111"/>
        <item m="1" x="51"/>
        <item m="1" x="107"/>
        <item m="1" x="45"/>
        <item m="1" x="227"/>
        <item m="1" x="101"/>
        <item m="1" x="39"/>
        <item m="1" x="221"/>
        <item m="1" x="35"/>
        <item m="1" x="161"/>
        <item m="1" x="209"/>
        <item m="1" x="93"/>
        <item m="1" x="215"/>
        <item m="1" x="155"/>
        <item t="default"/>
      </items>
    </pivotField>
    <pivotField showAll="0"/>
    <pivotField axis="axisRow" dataField="1" showAll="0">
      <items count="8">
        <item m="1" x="6"/>
        <item m="1" x="1"/>
        <item m="1" x="2"/>
        <item m="1" x="3"/>
        <item m="1" x="5"/>
        <item m="1" x="4"/>
        <item x="0"/>
        <item t="default"/>
      </items>
    </pivotField>
    <pivotField showAll="0"/>
    <pivotField showAll="0"/>
    <pivotField showAll="0"/>
    <pivotField showAll="0"/>
    <pivotField showAll="0"/>
  </pivotFields>
  <rowFields count="1">
    <field x="4"/>
  </rowFields>
  <rowItems count="1">
    <i t="grand"/>
  </rowItems>
  <colItems count="1">
    <i/>
  </colItems>
  <pageFields count="3">
    <pageField fld="0" hier="-1"/>
    <pageField fld="1" hier="-1"/>
    <pageField fld="2" hier="-1"/>
  </pageFields>
  <dataFields count="1">
    <dataField name="计数项:订单来源" fld="4" subtotal="count" baseField="0" baseItem="0"/>
  </dataFields>
  <pivotTableStyleInfo name="PivotStyleLight16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数据透视表3" cacheId="0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F6:F7" firstHeaderRow="1" firstDataRow="1" firstDataCol="0" rowPageCount="2" colPageCount="1"/>
  <pivotFields count="8">
    <pivotField axis="axisPage" multipleItemSelectionAllowed="1" showAll="0">
      <items count="4">
        <item h="1" m="1" x="2"/>
        <item m="1" x="1"/>
        <item h="1" x="0"/>
        <item t="default"/>
      </items>
    </pivotField>
    <pivotField axis="axisPage" multipleItemSelectionAllowed="1" showAll="0">
      <items count="12">
        <item h="1" m="1" x="9"/>
        <item h="1" m="1" x="8"/>
        <item h="1" m="1" x="4"/>
        <item h="1" m="1" x="1"/>
        <item h="1" m="1" x="2"/>
        <item h="1" x="0"/>
        <item h="1" m="1" x="7"/>
        <item h="1" m="1" x="10"/>
        <item h="1" m="1" x="3"/>
        <item h="1" m="1" x="5"/>
        <item m="1" x="6"/>
        <item t="default"/>
      </items>
    </pivotField>
    <pivotField dataField="1" showAll="0"/>
    <pivotField showAll="0"/>
    <pivotField showAll="0"/>
    <pivotField showAll="0"/>
    <pivotField showAll="0"/>
    <pivotField showAll="0"/>
  </pivotFields>
  <rowItems count="1">
    <i/>
  </rowItems>
  <colItems count="1">
    <i/>
  </colItems>
  <pageFields count="2">
    <pageField fld="0" hier="-1"/>
    <pageField fld="1" hier="-1"/>
  </pageFields>
  <dataFields count="1">
    <dataField name="计数项:姓名" fld="2" subtotal="count" baseField="0" baseItem="0"/>
  </dataFields>
  <pivotTableStyleInfo name="PivotStyleLight16" showRowHeaders="1" showColHeaders="1" showRowStripes="0" showColStripes="0" showLastColumn="1"/>
</pivotTableDefinition>
</file>

<file path=xl/pivotTables/pivotTable5.xml><?xml version="1.0" encoding="utf-8"?>
<pivotTableDefinition xmlns="http://schemas.openxmlformats.org/spreadsheetml/2006/main" name="数据透视表12" cacheId="4" applyNumberFormats="0" applyBorderFormats="0" applyFontFormats="0" applyPatternFormats="0" applyAlignmentFormats="0" applyWidthHeightFormats="1" dataCaption="值" updatedVersion="6" minRefreshableVersion="3" useAutoFormatting="1" colGrandTotals="0" itemPrintTitles="1" createdVersion="6" indent="0" outline="1" outlineData="1" multipleFieldFilters="0">
  <location ref="X3:AB21" firstHeaderRow="1" firstDataRow="4" firstDataCol="1"/>
  <pivotFields count="15">
    <pivotField subtotalTop="0" showAll="0"/>
    <pivotField subtotalTop="0" showAll="0"/>
    <pivotField axis="axisCol" subtotalTop="0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ubtotalTop="0" showAll="0"/>
    <pivotField axis="axisRow" dataField="1" subtotalTop="0" multipleItemSelectionAllowed="1" showAll="0" sortType="descending">
      <items count="26">
        <item x="3"/>
        <item x="5"/>
        <item x="0"/>
        <item x="1"/>
        <item x="2"/>
        <item x="24"/>
        <item x="4"/>
        <item x="6"/>
        <item x="7"/>
        <item x="8"/>
        <item x="9"/>
        <item x="10"/>
        <item x="11"/>
        <item x="12"/>
        <item x="13"/>
        <item x="14"/>
        <item x="15"/>
        <item x="17"/>
        <item x="19"/>
        <item x="16"/>
        <item x="18"/>
        <item x="20"/>
        <item x="21"/>
        <item x="22"/>
        <item x="23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14" count="1" selected="0">
              <x v="8"/>
            </reference>
          </references>
        </pivotArea>
      </autoSortScope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axis="axisCol" subtotalTop="0" showAll="0">
      <items count="15">
        <item h="1" sd="0" x="0"/>
        <item h="1" sd="0" x="1"/>
        <item h="1" sd="0" x="2"/>
        <item h="1" sd="0" x="3"/>
        <item h="1" sd="0" x="4"/>
        <item h="1" sd="0" x="5"/>
        <item h="1" sd="0" x="6"/>
        <item sd="0" x="7"/>
        <item sd="0" x="8"/>
        <item h="1" sd="0" x="9"/>
        <item h="1" sd="0" x="10"/>
        <item h="1" sd="0" x="11"/>
        <item h="1" sd="0" x="12"/>
        <item h="1" sd="0" x="13"/>
        <item t="default"/>
      </items>
    </pivotField>
  </pivotFields>
  <rowFields count="1">
    <field x="4"/>
  </rowFields>
  <rowItems count="15">
    <i>
      <x v="15"/>
    </i>
    <i>
      <x v="17"/>
    </i>
    <i>
      <x v="22"/>
    </i>
    <i>
      <x v="18"/>
    </i>
    <i>
      <x v="21"/>
    </i>
    <i>
      <x v="23"/>
    </i>
    <i>
      <x v="14"/>
    </i>
    <i>
      <x v="13"/>
    </i>
    <i>
      <x v="24"/>
    </i>
    <i>
      <x v="10"/>
    </i>
    <i>
      <x v="16"/>
    </i>
    <i>
      <x v="20"/>
    </i>
    <i>
      <x v="3"/>
    </i>
    <i>
      <x v="19"/>
    </i>
    <i t="grand"/>
  </rowItems>
  <colFields count="3">
    <field x="14"/>
    <field x="2"/>
    <field x="-2"/>
  </colFields>
  <colItems count="4">
    <i/>
    <i r="2" i="1">
      <x v="1"/>
    </i>
    <i/>
    <i r="2" i="1">
      <x v="1"/>
    </i>
  </colItems>
  <dataFields count="2">
    <dataField name="计数 / 套餐信息" fld="4" subtotal="count" baseField="0" baseItem="0"/>
    <dataField name="求和 / 成交价格" fld="13" baseField="0" baseItem="0"/>
  </dataFields>
  <pivotTableStyleInfo name="PivotStyleLight16" showRowHeaders="1" showColHeaders="1" showRowStripes="0" showColStripes="0" showLastColumn="1"/>
</pivotTableDefinition>
</file>

<file path=xl/pivotTables/pivotTable6.xml><?xml version="1.0" encoding="utf-8"?>
<pivotTableDefinition xmlns="http://schemas.openxmlformats.org/spreadsheetml/2006/main" name="数据透视表9" cacheId="2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U6:U7" firstHeaderRow="1" firstDataRow="1" firstDataCol="0" rowPageCount="3" colPageCount="1"/>
  <pivotFields count="12">
    <pivotField axis="axisPage" multipleItemSelectionAllowed="1" showAll="0">
      <items count="3">
        <item m="1" x="1"/>
        <item h="1" x="0"/>
        <item t="default"/>
      </items>
    </pivotField>
    <pivotField axis="axisPage" multipleItemSelectionAllowed="1" showAll="0">
      <items count="7">
        <item h="1" x="0"/>
        <item h="1" m="1" x="5"/>
        <item h="1" m="1" x="1"/>
        <item h="1" m="1" x="2"/>
        <item h="1" m="1" x="3"/>
        <item m="1" x="4"/>
        <item t="default"/>
      </items>
    </pivotField>
    <pivotField axis="axisPage" showAll="0">
      <items count="32">
        <item x="0"/>
        <item m="1" x="5"/>
        <item m="1" x="19"/>
        <item m="1" x="13"/>
        <item m="1" x="16"/>
        <item m="1" x="7"/>
        <item m="1" x="18"/>
        <item m="1" x="10"/>
        <item m="1" x="26"/>
        <item m="1" x="20"/>
        <item m="1" x="21"/>
        <item m="1" x="8"/>
        <item m="1" x="28"/>
        <item m="1" x="17"/>
        <item m="1" x="25"/>
        <item m="1" x="6"/>
        <item m="1" x="14"/>
        <item m="1" x="24"/>
        <item m="1" x="3"/>
        <item m="1" x="11"/>
        <item m="1" x="29"/>
        <item m="1" x="22"/>
        <item m="1" x="2"/>
        <item m="1" x="4"/>
        <item m="1" x="12"/>
        <item m="1" x="1"/>
        <item m="1" x="9"/>
        <item m="1" x="23"/>
        <item m="1" x="27"/>
        <item m="1" x="15"/>
        <item m="1" x="30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 defaultSubtotal="0"/>
    <pivotField showAll="0" defaultSubtotal="0"/>
    <pivotField showAll="0" defaultSubtotal="0"/>
  </pivotFields>
  <rowItems count="1">
    <i/>
  </rowItems>
  <colItems count="1">
    <i/>
  </colItems>
  <pageFields count="3">
    <pageField fld="0" hier="-1"/>
    <pageField fld="1" hier="-1"/>
    <pageField fld="2" hier="-1"/>
  </pageFields>
  <dataFields count="1">
    <dataField name="计数项:用户昵称" fld="6" subtotal="count" baseField="0" baseItem="0"/>
  </dataFields>
  <pivotTableStyleInfo name="PivotStyleLight16" showRowHeaders="1" showColHeaders="1" showRowStripes="0" showColStripes="0" showLastColumn="1"/>
</pivotTableDefinition>
</file>

<file path=xl/pivotTables/pivotTable7.xml><?xml version="1.0" encoding="utf-8"?>
<pivotTableDefinition xmlns="http://schemas.openxmlformats.org/spreadsheetml/2006/main" name="数据透视表2" cacheId="6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A16:D18" firstHeaderRow="1" firstDataRow="2" firstDataCol="0" rowPageCount="3" colPageCount="1"/>
  <pivotFields count="7">
    <pivotField axis="axisPage" multipleItemSelectionAllowed="1" showAll="0">
      <items count="3">
        <item x="0"/>
        <item h="1" x="1"/>
        <item t="default"/>
      </items>
    </pivotField>
    <pivotField axis="axisPage" multipleItemSelectionAllowed="1" showAll="0">
      <items count="9">
        <item m="1" x="7"/>
        <item h="1" x="6"/>
        <item h="1" x="0"/>
        <item h="1" x="1"/>
        <item h="1" x="2"/>
        <item x="3"/>
        <item h="1" x="4"/>
        <item h="1" x="5"/>
        <item t="default"/>
      </items>
    </pivotField>
    <pivotField axis="axisPage" multipleItemSelectionAllowed="1" showAll="0">
      <items count="198">
        <item m="1" x="183"/>
        <item m="1" x="196"/>
        <item m="1" x="178"/>
        <item m="1" x="191"/>
        <item m="1" x="173"/>
        <item m="1" x="186"/>
        <item m="1" x="168"/>
        <item m="1" x="181"/>
        <item m="1" x="194"/>
        <item m="1" x="176"/>
        <item m="1" x="189"/>
        <item m="1" x="171"/>
        <item m="1" x="185"/>
        <item m="1" x="167"/>
        <item m="1" x="180"/>
        <item m="1" x="193"/>
        <item m="1" x="175"/>
        <item m="1" x="188"/>
        <item m="1" x="170"/>
        <item x="165"/>
        <item m="1" x="184"/>
        <item m="1" x="166"/>
        <item m="1" x="179"/>
        <item m="1" x="192"/>
        <item m="1" x="174"/>
        <item m="1" x="187"/>
        <item m="1" x="169"/>
        <item m="1" x="182"/>
        <item m="1" x="195"/>
        <item m="1" x="177"/>
        <item m="1" x="190"/>
        <item m="1" x="172"/>
        <item x="8"/>
        <item x="7"/>
        <item x="6"/>
        <item x="5"/>
        <item x="4"/>
        <item x="3"/>
        <item x="2"/>
        <item x="1"/>
        <item x="0"/>
        <item x="13"/>
        <item x="12"/>
        <item x="11"/>
        <item x="10"/>
        <item x="9"/>
        <item x="14"/>
        <item x="15"/>
        <item x="16"/>
        <item x="17"/>
        <item x="18"/>
        <item x="19"/>
        <item x="20"/>
        <item x="21"/>
        <item x="22"/>
        <item x="23"/>
        <item x="24"/>
        <item x="29"/>
        <item x="28"/>
        <item x="27"/>
        <item x="26"/>
        <item x="25"/>
        <item x="35"/>
        <item x="34"/>
        <item x="33"/>
        <item x="32"/>
        <item x="31"/>
        <item x="30"/>
        <item x="44"/>
        <item x="43"/>
        <item x="42"/>
        <item x="41"/>
        <item x="40"/>
        <item x="39"/>
        <item x="38"/>
        <item x="37"/>
        <item x="36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5"/>
        <item x="74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7"/>
        <item x="126"/>
        <item x="125"/>
        <item x="124"/>
        <item x="123"/>
        <item x="122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t="default"/>
      </items>
    </pivotField>
    <pivotField dataField="1" showAll="0"/>
    <pivotField dataField="1" showAll="0"/>
    <pivotField dataField="1" showAll="0"/>
    <pivotField dataField="1" showAll="0"/>
  </pivotFields>
  <rowItems count="1">
    <i/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3">
    <pageField fld="0" hier="-1"/>
    <pageField fld="1" hier="-1"/>
    <pageField fld="2" hier="-1"/>
  </pageFields>
  <dataFields count="4">
    <dataField name="浏览量" fld="3" baseField="0" baseItem="1"/>
    <dataField name="访客数" fld="4" baseField="0" baseItem="1"/>
    <dataField name="平均停留时长" fld="5" subtotal="average" baseField="0" baseItem="2" numFmtId="2"/>
    <dataField name="跳失率" fld="6" subtotal="average" baseField="0" baseItem="3" numFmtId="2"/>
  </dataFields>
  <formats count="4">
    <format dxfId="3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2">
      <pivotArea type="all" dataOnly="0" outline="0" fieldPosition="0"/>
    </format>
    <format dxfId="1">
      <pivotArea outline="0" collapsedLevelsAreSubtotals="1" fieldPosition="0"/>
    </format>
    <format dxfId="0">
      <pivotArea dataOnly="0" labelOnly="1" outline="0" fieldPosition="0">
        <references count="1">
          <reference field="4294967294" count="1">
            <x v="3"/>
          </reference>
        </references>
      </pivotArea>
    </format>
  </formats>
  <pivotTableStyleInfo name="PivotStyleLight16" showRowHeaders="1" showColHeaders="1" showRowStripes="0" showColStripes="0" showLastColumn="1"/>
</pivotTableDefinition>
</file>

<file path=xl/pivotTables/pivotTable8.xml><?xml version="1.0" encoding="utf-8"?>
<pivotTableDefinition xmlns="http://schemas.openxmlformats.org/spreadsheetml/2006/main" name="数据透视表1" cacheId="6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A6:D8" firstHeaderRow="1" firstDataRow="2" firstDataCol="0" rowPageCount="3" colPageCount="1"/>
  <pivotFields count="7">
    <pivotField axis="axisPage" multipleItemSelectionAllowed="1" showAll="0">
      <items count="3">
        <item x="0"/>
        <item h="1" x="1"/>
        <item t="default"/>
      </items>
    </pivotField>
    <pivotField axis="axisPage" multipleItemSelectionAllowed="1" showAll="0">
      <items count="9">
        <item h="1" m="1" x="7"/>
        <item h="1" x="6"/>
        <item h="1" x="0"/>
        <item h="1" x="1"/>
        <item h="1" x="2"/>
        <item x="3"/>
        <item h="1" x="4"/>
        <item h="1" x="5"/>
        <item t="default"/>
      </items>
    </pivotField>
    <pivotField axis="axisPage" showAll="0">
      <items count="198">
        <item m="1" x="183"/>
        <item m="1" x="196"/>
        <item m="1" x="178"/>
        <item m="1" x="191"/>
        <item m="1" x="173"/>
        <item m="1" x="186"/>
        <item m="1" x="168"/>
        <item m="1" x="181"/>
        <item m="1" x="194"/>
        <item m="1" x="176"/>
        <item m="1" x="189"/>
        <item m="1" x="171"/>
        <item m="1" x="185"/>
        <item m="1" x="167"/>
        <item m="1" x="180"/>
        <item m="1" x="193"/>
        <item m="1" x="175"/>
        <item m="1" x="188"/>
        <item m="1" x="170"/>
        <item x="165"/>
        <item m="1" x="184"/>
        <item m="1" x="166"/>
        <item m="1" x="179"/>
        <item m="1" x="192"/>
        <item m="1" x="174"/>
        <item m="1" x="187"/>
        <item m="1" x="169"/>
        <item m="1" x="182"/>
        <item m="1" x="195"/>
        <item m="1" x="177"/>
        <item m="1" x="190"/>
        <item m="1" x="172"/>
        <item x="8"/>
        <item x="7"/>
        <item x="6"/>
        <item x="5"/>
        <item x="4"/>
        <item x="3"/>
        <item x="2"/>
        <item x="1"/>
        <item x="0"/>
        <item x="13"/>
        <item x="12"/>
        <item x="11"/>
        <item x="10"/>
        <item x="9"/>
        <item x="14"/>
        <item x="15"/>
        <item x="16"/>
        <item x="17"/>
        <item x="18"/>
        <item x="19"/>
        <item x="20"/>
        <item x="21"/>
        <item x="22"/>
        <item x="23"/>
        <item x="24"/>
        <item x="29"/>
        <item x="28"/>
        <item x="27"/>
        <item x="26"/>
        <item x="25"/>
        <item x="35"/>
        <item x="34"/>
        <item x="33"/>
        <item x="32"/>
        <item x="31"/>
        <item x="30"/>
        <item x="44"/>
        <item x="43"/>
        <item x="42"/>
        <item x="41"/>
        <item x="40"/>
        <item x="39"/>
        <item x="38"/>
        <item x="37"/>
        <item x="36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5"/>
        <item x="74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7"/>
        <item x="126"/>
        <item x="125"/>
        <item x="124"/>
        <item x="123"/>
        <item x="122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t="default"/>
      </items>
    </pivotField>
    <pivotField dataField="1" showAll="0"/>
    <pivotField dataField="1" showAll="0"/>
    <pivotField dataField="1" showAll="0"/>
    <pivotField dataField="1" showAll="0"/>
  </pivotFields>
  <rowItems count="1">
    <i/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3">
    <pageField fld="0" hier="-1"/>
    <pageField fld="1" hier="-1"/>
    <pageField fld="2" hier="-1"/>
  </pageFields>
  <dataFields count="4">
    <dataField name="浏览量" fld="3" baseField="0" baseItem="1"/>
    <dataField name="访客数" fld="4" baseField="0" baseItem="1"/>
    <dataField name="平均停留时长" fld="5" subtotal="average" baseField="0" baseItem="2" numFmtId="2"/>
    <dataField name="跳失率" fld="6" subtotal="average" baseField="0" baseItem="3" numFmtId="2"/>
  </dataFields>
  <formats count="4">
    <format dxfId="7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6">
      <pivotArea type="all" dataOnly="0" outline="0" fieldPosition="0"/>
    </format>
    <format dxfId="5">
      <pivotArea outline="0" collapsedLevelsAreSubtotals="1" fieldPosition="0"/>
    </format>
    <format dxfId="4">
      <pivotArea dataOnly="0" labelOnly="1" outline="0" fieldPosition="0">
        <references count="1">
          <reference field="4294967294" count="1">
            <x v="3"/>
          </reference>
        </references>
      </pivotArea>
    </format>
  </formats>
  <pivotTableStyleInfo name="PivotStyleLight16" showRowHeaders="1" showColHeaders="1" showRowStripes="0" showColStripes="0" showLastColumn="1"/>
</pivotTableDefinition>
</file>

<file path=xl/pivotTables/pivotTable9.xml><?xml version="1.0" encoding="utf-8"?>
<pivotTableDefinition xmlns="http://schemas.openxmlformats.org/spreadsheetml/2006/main" name="数据透视表10" cacheId="2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U16:U17" firstHeaderRow="1" firstDataRow="1" firstDataCol="0" rowPageCount="3" colPageCount="1"/>
  <pivotFields count="12">
    <pivotField axis="axisPage" multipleItemSelectionAllowed="1" showAll="0">
      <items count="3">
        <item m="1" x="1"/>
        <item h="1" x="0"/>
        <item t="default"/>
      </items>
    </pivotField>
    <pivotField axis="axisPage" multipleItemSelectionAllowed="1" showAll="0">
      <items count="7">
        <item h="1" x="0"/>
        <item h="1" m="1" x="5"/>
        <item h="1" m="1" x="1"/>
        <item h="1" m="1" x="2"/>
        <item m="1" x="3"/>
        <item h="1" m="1" x="4"/>
        <item t="default"/>
      </items>
    </pivotField>
    <pivotField axis="axisPage" multipleItemSelectionAllowed="1" showAll="0">
      <items count="32">
        <item x="0"/>
        <item m="1" x="5"/>
        <item m="1" x="19"/>
        <item m="1" x="13"/>
        <item m="1" x="16"/>
        <item m="1" x="7"/>
        <item m="1" x="18"/>
        <item m="1" x="10"/>
        <item m="1" x="26"/>
        <item m="1" x="20"/>
        <item m="1" x="21"/>
        <item m="1" x="8"/>
        <item m="1" x="28"/>
        <item m="1" x="17"/>
        <item m="1" x="25"/>
        <item m="1" x="6"/>
        <item m="1" x="14"/>
        <item m="1" x="24"/>
        <item m="1" x="3"/>
        <item m="1" x="11"/>
        <item m="1" x="29"/>
        <item m="1" x="22"/>
        <item m="1" x="2"/>
        <item m="1" x="4"/>
        <item m="1" x="12"/>
        <item m="1" x="1"/>
        <item m="1" x="9"/>
        <item m="1" x="23"/>
        <item m="1" x="27"/>
        <item m="1" x="15"/>
        <item m="1" x="30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 defaultSubtotal="0"/>
    <pivotField showAll="0" defaultSubtotal="0"/>
    <pivotField showAll="0" defaultSubtotal="0"/>
  </pivotFields>
  <rowItems count="1">
    <i/>
  </rowItems>
  <colItems count="1">
    <i/>
  </colItems>
  <pageFields count="3">
    <pageField fld="0" hier="-1"/>
    <pageField fld="1" hier="-1"/>
    <pageField fld="2" hier="-1"/>
  </pageFields>
  <dataFields count="1">
    <dataField name="计数项:用户昵称" fld="6" subtotal="count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3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B1:I20"/>
  <sheetViews>
    <sheetView showGridLines="0" zoomScale="120" zoomScaleNormal="120" workbookViewId="0">
      <selection activeCell="D6" sqref="D6"/>
    </sheetView>
  </sheetViews>
  <sheetFormatPr defaultColWidth="11" defaultRowHeight="31.5" customHeight="1"/>
  <cols>
    <col min="1" max="1" width="3.875" style="131" customWidth="1"/>
    <col min="2" max="2" width="10.125" style="131" customWidth="1"/>
    <col min="3" max="3" width="22.125" style="131" customWidth="1"/>
    <col min="4" max="4" width="19.625" style="131" customWidth="1"/>
    <col min="5" max="5" width="22" style="131" customWidth="1"/>
    <col min="6" max="6" width="21.875" style="131" customWidth="1"/>
    <col min="7" max="7" width="18" style="131" customWidth="1"/>
    <col min="8" max="8" width="20.5" style="131" customWidth="1"/>
    <col min="9" max="16" width="11" style="131" customWidth="1"/>
    <col min="17" max="16384" width="11" style="131"/>
  </cols>
  <sheetData>
    <row r="1" spans="2:9" ht="20.25" customHeight="1">
      <c r="B1" s="60" t="s">
        <v>0</v>
      </c>
      <c r="C1" s="61"/>
    </row>
    <row r="2" spans="2:9" ht="26.25" customHeight="1">
      <c r="B2" s="164" t="s">
        <v>1</v>
      </c>
      <c r="C2" s="162"/>
      <c r="D2" s="92" t="str">
        <f>透视表!$J$29</f>
        <v>8月</v>
      </c>
      <c r="E2" s="92" t="str">
        <f>透视表!$J$28</f>
        <v>环比</v>
      </c>
      <c r="F2" s="92" t="str">
        <f>透视表!$J$30</f>
        <v>7月</v>
      </c>
      <c r="G2" s="88" t="s">
        <v>2</v>
      </c>
      <c r="H2" s="88" t="s">
        <v>3</v>
      </c>
    </row>
    <row r="3" spans="2:9" ht="26.25" customHeight="1">
      <c r="B3" s="165" t="s">
        <v>4</v>
      </c>
      <c r="C3" s="86" t="s">
        <v>5</v>
      </c>
      <c r="D3" s="140">
        <f>GETPIVOTDATA("浏览量",透视表!$A$6)</f>
        <v>4954</v>
      </c>
      <c r="E3" s="87">
        <f>IFERROR((D3/透视表!$J$31)/(F3/透视表!$J$32)-1,"-")</f>
        <v>0</v>
      </c>
      <c r="F3" s="140">
        <f>GETPIVOTDATA("浏览量",透视表!$A$16)</f>
        <v>4954</v>
      </c>
      <c r="G3" s="140" t="str">
        <f>IF(E3&gt;=10%,"优",IF(E3&gt;=-10%,"健康",IF(E3&gt;-20%,"关注",IF(E3&lt;=-20%,"重点关注"))))</f>
        <v>健康</v>
      </c>
      <c r="H3" s="140">
        <v>15000</v>
      </c>
    </row>
    <row r="4" spans="2:9" ht="26.25" customHeight="1">
      <c r="B4" s="162"/>
      <c r="C4" s="86" t="s">
        <v>6</v>
      </c>
      <c r="D4" s="140">
        <f>GETPIVOTDATA("访客数",透视表!$A$6)</f>
        <v>1650</v>
      </c>
      <c r="E4" s="87">
        <f>IFERROR((D4/透视表!$J$31)/(F4/透视表!$J$32)-1,"-")</f>
        <v>0</v>
      </c>
      <c r="F4" s="140">
        <f>GETPIVOTDATA("访客数",透视表!$A$16)</f>
        <v>1650</v>
      </c>
      <c r="G4" s="140" t="str">
        <f>IF(E4&gt;=10%,"优",IF(E4&gt;=-10%,"健康",IF(E4&gt;-20%,"关注",IF(E4&lt;=-20%,"重点关注"))))</f>
        <v>健康</v>
      </c>
      <c r="H4" s="140">
        <v>5580</v>
      </c>
    </row>
    <row r="5" spans="2:9" ht="26.25" customHeight="1">
      <c r="B5" s="162"/>
      <c r="C5" s="86" t="s">
        <v>7</v>
      </c>
      <c r="D5" s="141">
        <f>ROUND(GETPIVOTDATA("跳失率",透视表!$A$6)&amp;"%",3)</f>
        <v>0.34100000000000003</v>
      </c>
      <c r="E5" s="141">
        <f>D5-F5</f>
        <v>0</v>
      </c>
      <c r="F5" s="141">
        <f>ROUND(GETPIVOTDATA("跳失率",透视表!$A$16)&amp;"%",3)</f>
        <v>0.34100000000000003</v>
      </c>
      <c r="G5" s="140" t="str">
        <f>IF(E5&lt;2,"优",IF(E5&gt;=2,"重点关注",健康))</f>
        <v>优</v>
      </c>
      <c r="H5" s="87">
        <v>0.3</v>
      </c>
    </row>
    <row r="6" spans="2:9" ht="26.25" customHeight="1">
      <c r="B6" s="162"/>
      <c r="C6" s="86" t="s">
        <v>8</v>
      </c>
      <c r="D6" s="142">
        <f>GETPIVOTDATA("平均停留时长",透视表!$A$6)</f>
        <v>29.02322580645161</v>
      </c>
      <c r="E6" s="87">
        <f>IFERROR(D6/F6-1,"-")</f>
        <v>0</v>
      </c>
      <c r="F6" s="142">
        <f>GETPIVOTDATA("平均停留时长",透视表!$A$16)</f>
        <v>29.02322580645161</v>
      </c>
      <c r="G6" s="140" t="str">
        <f t="shared" ref="G6:G17" si="0">IF(E6&gt;=10%,"优",IF(E6&gt;=-10%,"健康",IF(E6&gt;-20%,"关注",IF(E6&lt;=-20%,"重点关注"))))</f>
        <v>健康</v>
      </c>
      <c r="H6" s="140">
        <v>30</v>
      </c>
    </row>
    <row r="7" spans="2:9" ht="26.25" customHeight="1">
      <c r="B7" s="165" t="s">
        <v>9</v>
      </c>
      <c r="C7" s="86" t="s">
        <v>10</v>
      </c>
      <c r="D7" s="36">
        <f>透视表!$K$25</f>
        <v>0</v>
      </c>
      <c r="E7" s="87" t="str">
        <f>IFERROR((D7/透视表!$J$31)/(F7/透视表!$J$32)-1,"-")</f>
        <v>-</v>
      </c>
      <c r="F7" s="36">
        <f>透视表!$L$25</f>
        <v>0</v>
      </c>
      <c r="G7" s="140" t="str">
        <f t="shared" si="0"/>
        <v>优</v>
      </c>
      <c r="H7" s="140"/>
    </row>
    <row r="8" spans="2:9" ht="26.25" customHeight="1">
      <c r="B8" s="162"/>
      <c r="C8" s="86" t="s">
        <v>11</v>
      </c>
      <c r="D8" s="141">
        <f>D7/D4</f>
        <v>0</v>
      </c>
      <c r="E8" s="87">
        <f>D8-F8</f>
        <v>0</v>
      </c>
      <c r="F8" s="141">
        <f>F7/F4</f>
        <v>0</v>
      </c>
      <c r="G8" s="140" t="str">
        <f t="shared" si="0"/>
        <v>健康</v>
      </c>
      <c r="H8" s="87">
        <v>0.04</v>
      </c>
    </row>
    <row r="9" spans="2:9" ht="26.25" customHeight="1">
      <c r="B9" s="162"/>
      <c r="C9" s="89" t="s">
        <v>12</v>
      </c>
      <c r="D9" s="91">
        <v>28</v>
      </c>
      <c r="E9" s="90">
        <f>IFERROR((D9/透视表!$J$31)/(F9/透视表!$J$32)-1,"-")</f>
        <v>-0.26315789473684215</v>
      </c>
      <c r="F9" s="91">
        <v>38</v>
      </c>
      <c r="G9" s="140" t="str">
        <f t="shared" si="0"/>
        <v>重点关注</v>
      </c>
      <c r="H9" s="140"/>
    </row>
    <row r="10" spans="2:9" ht="26.25" customHeight="1">
      <c r="B10" s="162"/>
      <c r="C10" s="86" t="s">
        <v>13</v>
      </c>
      <c r="D10" s="141" t="e">
        <f>D9/D7</f>
        <v>#DIV/0!</v>
      </c>
      <c r="E10" s="141" t="e">
        <f>D10-F10</f>
        <v>#DIV/0!</v>
      </c>
      <c r="F10" s="141" t="e">
        <f>F9/F7</f>
        <v>#DIV/0!</v>
      </c>
      <c r="G10" s="140" t="e">
        <f t="shared" si="0"/>
        <v>#DIV/0!</v>
      </c>
      <c r="H10" s="140" t="s">
        <v>14</v>
      </c>
    </row>
    <row r="11" spans="2:9" ht="26.25" customHeight="1">
      <c r="B11" s="162"/>
      <c r="C11" s="89" t="s">
        <v>15</v>
      </c>
      <c r="D11" s="91">
        <v>21</v>
      </c>
      <c r="E11" s="87">
        <f>IFERROR((D11/透视表!$J$31)/(F11/透视表!$J$32)-1,"-")</f>
        <v>0.16666666666666652</v>
      </c>
      <c r="F11" s="91">
        <v>18</v>
      </c>
      <c r="G11" s="140" t="str">
        <f t="shared" si="0"/>
        <v>优</v>
      </c>
      <c r="H11" s="140"/>
    </row>
    <row r="12" spans="2:9" ht="26.25" customHeight="1">
      <c r="B12" s="162"/>
      <c r="C12" s="86" t="s">
        <v>16</v>
      </c>
      <c r="D12" s="141">
        <f>D11/D9</f>
        <v>0.75</v>
      </c>
      <c r="E12" s="87">
        <f>D12-F12</f>
        <v>0.27631578947368424</v>
      </c>
      <c r="F12" s="141">
        <f>F11/F9</f>
        <v>0.47368421052631576</v>
      </c>
      <c r="G12" s="140" t="str">
        <f t="shared" si="0"/>
        <v>优</v>
      </c>
      <c r="H12" s="87" t="s">
        <v>17</v>
      </c>
    </row>
    <row r="13" spans="2:9" ht="26.25" customHeight="1">
      <c r="B13" s="165" t="s">
        <v>18</v>
      </c>
      <c r="C13" s="89" t="s">
        <v>19</v>
      </c>
      <c r="D13" s="143">
        <v>6184.2</v>
      </c>
      <c r="E13" s="90">
        <f>IFERROR((D13/透视表!$J$31)/(F13/透视表!$J$32)-1,"-")</f>
        <v>-0.70163554783615578</v>
      </c>
      <c r="F13" s="143">
        <v>20727</v>
      </c>
      <c r="G13" s="140" t="str">
        <f t="shared" si="0"/>
        <v>重点关注</v>
      </c>
      <c r="H13" s="140"/>
      <c r="I13" s="161"/>
    </row>
    <row r="14" spans="2:9" ht="26.25" customHeight="1">
      <c r="B14" s="162"/>
      <c r="C14" s="89" t="s">
        <v>20</v>
      </c>
      <c r="D14" s="91">
        <v>31</v>
      </c>
      <c r="E14" s="90">
        <f>IFERROR((D14/透视表!$J$31)/(F14/透视表!$J$32)-1,"-")</f>
        <v>0.10714285714285721</v>
      </c>
      <c r="F14" s="91">
        <v>28</v>
      </c>
      <c r="G14" s="140" t="str">
        <f t="shared" si="0"/>
        <v>优</v>
      </c>
      <c r="H14" s="140"/>
      <c r="I14" s="162"/>
    </row>
    <row r="15" spans="2:9" ht="26.25" customHeight="1">
      <c r="B15" s="162"/>
      <c r="C15" s="86" t="s">
        <v>21</v>
      </c>
      <c r="D15" s="140">
        <f>D13/D11</f>
        <v>294.48571428571427</v>
      </c>
      <c r="E15" s="87">
        <f>IFERROR((D15/F15)-1,"-")</f>
        <v>-0.74425904100241924</v>
      </c>
      <c r="F15" s="140">
        <f>F13/F11</f>
        <v>1151.5</v>
      </c>
      <c r="G15" s="140" t="str">
        <f t="shared" si="0"/>
        <v>重点关注</v>
      </c>
      <c r="H15" s="140"/>
      <c r="I15" s="162"/>
    </row>
    <row r="16" spans="2:9" ht="26.25" customHeight="1">
      <c r="B16" s="165" t="s">
        <v>22</v>
      </c>
      <c r="C16" s="86" t="s">
        <v>23</v>
      </c>
      <c r="D16" s="36">
        <f>透视表!$P$24</f>
        <v>0</v>
      </c>
      <c r="E16" s="87" t="str">
        <f>IFERROR((D16/透视表!$J$31)/(F16/透视表!$J$32)-1,"-")</f>
        <v>-</v>
      </c>
      <c r="F16" s="36">
        <f>透视表!$Q$24</f>
        <v>0</v>
      </c>
      <c r="G16" s="140" t="str">
        <f t="shared" si="0"/>
        <v>优</v>
      </c>
      <c r="H16" s="140">
        <v>10</v>
      </c>
    </row>
    <row r="17" spans="2:8" ht="26.25" customHeight="1">
      <c r="B17" s="162"/>
      <c r="C17" s="86" t="s">
        <v>24</v>
      </c>
      <c r="D17" s="36">
        <f>体验报告!$D$16</f>
        <v>5</v>
      </c>
      <c r="E17" s="87">
        <f>IFERROR((D17/透视表!$J$31)/(F17/透视表!$J$32)-1,"-")</f>
        <v>-0.44444444444444453</v>
      </c>
      <c r="F17" s="36">
        <f>体验报告!$E$16</f>
        <v>9</v>
      </c>
      <c r="G17" s="140" t="str">
        <f t="shared" si="0"/>
        <v>重点关注</v>
      </c>
      <c r="H17" s="140">
        <v>10</v>
      </c>
    </row>
    <row r="18" spans="2:8" ht="80.099999999999994" customHeight="1">
      <c r="B18" s="163" t="s">
        <v>25</v>
      </c>
      <c r="C18" s="162"/>
      <c r="D18" s="162"/>
      <c r="E18" s="162"/>
      <c r="F18" s="162"/>
      <c r="G18" s="162"/>
      <c r="H18" s="162"/>
    </row>
    <row r="19" spans="2:8" ht="19.5" customHeight="1"/>
    <row r="20" spans="2:8" ht="19.5" customHeight="1"/>
  </sheetData>
  <mergeCells count="7">
    <mergeCell ref="I13:I15"/>
    <mergeCell ref="B18:H18"/>
    <mergeCell ref="B2:C2"/>
    <mergeCell ref="B3:B6"/>
    <mergeCell ref="B13:B15"/>
    <mergeCell ref="B16:B17"/>
    <mergeCell ref="B7:B12"/>
  </mergeCells>
  <phoneticPr fontId="10" type="noConversion"/>
  <conditionalFormatting sqref="E19:E1048576 E9 E6:E7 E13:E14 E1:E4">
    <cfRule type="cellIs" dxfId="58" priority="14" operator="lessThan">
      <formula>0</formula>
    </cfRule>
  </conditionalFormatting>
  <conditionalFormatting sqref="E3:E4 E6:E15">
    <cfRule type="cellIs" dxfId="57" priority="13" operator="lessThan">
      <formula>0</formula>
    </cfRule>
  </conditionalFormatting>
  <conditionalFormatting sqref="E8">
    <cfRule type="cellIs" dxfId="56" priority="12" operator="lessThan">
      <formula>0</formula>
    </cfRule>
  </conditionalFormatting>
  <conditionalFormatting sqref="E15">
    <cfRule type="cellIs" dxfId="55" priority="2" operator="lessThan">
      <formula>0</formula>
    </cfRule>
    <cfRule type="cellIs" dxfId="54" priority="5" operator="lessThan">
      <formula>0</formula>
    </cfRule>
    <cfRule type="cellIs" dxfId="53" priority="6" operator="lessThan">
      <formula>0</formula>
    </cfRule>
    <cfRule type="cellIs" dxfId="52" priority="11" operator="lessThan">
      <formula>0</formula>
    </cfRule>
  </conditionalFormatting>
  <conditionalFormatting sqref="E10:E12">
    <cfRule type="cellIs" dxfId="51" priority="7" operator="lessThan">
      <formula>0</formula>
    </cfRule>
  </conditionalFormatting>
  <conditionalFormatting sqref="E16:E17">
    <cfRule type="cellIs" dxfId="50" priority="3" operator="lessThan">
      <formula>0</formula>
    </cfRule>
    <cfRule type="cellIs" dxfId="49" priority="4" operator="lessThan">
      <formula>0</formula>
    </cfRule>
  </conditionalFormatting>
  <conditionalFormatting sqref="E11">
    <cfRule type="cellIs" dxfId="48" priority="1" operator="lessThan">
      <formula>0</formula>
    </cfRule>
  </conditionalFormatting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2"/>
  <sheetViews>
    <sheetView topLeftCell="A5" workbookViewId="0">
      <selection activeCell="N36" sqref="N36"/>
    </sheetView>
  </sheetViews>
  <sheetFormatPr defaultColWidth="9" defaultRowHeight="16.5"/>
  <cols>
    <col min="1" max="1" width="12.375" style="45" customWidth="1"/>
    <col min="2" max="14" width="10.875" style="137" customWidth="1"/>
    <col min="15" max="17" width="9" style="137" customWidth="1"/>
    <col min="18" max="25" width="9" style="45" customWidth="1"/>
    <col min="26" max="16384" width="9" style="45"/>
  </cols>
  <sheetData>
    <row r="1" spans="1:27">
      <c r="A1" s="44" t="s">
        <v>164</v>
      </c>
      <c r="N1" s="120"/>
    </row>
    <row r="2" spans="1:27">
      <c r="A2" s="46" t="s">
        <v>29</v>
      </c>
      <c r="B2" s="47">
        <v>8.1</v>
      </c>
      <c r="C2" s="47">
        <v>8.6999999999999993</v>
      </c>
      <c r="D2" s="47">
        <v>8.15</v>
      </c>
      <c r="E2" s="119">
        <v>8.1999999999999993</v>
      </c>
      <c r="F2" s="119">
        <v>8.27</v>
      </c>
      <c r="G2" s="119">
        <v>8.3000000000000007</v>
      </c>
      <c r="H2" s="47"/>
      <c r="I2" s="47"/>
      <c r="J2" s="47"/>
      <c r="K2" s="47"/>
      <c r="L2" s="47"/>
      <c r="M2" s="47"/>
      <c r="N2" s="107"/>
      <c r="O2" s="47" t="s">
        <v>165</v>
      </c>
      <c r="P2" s="47" t="s">
        <v>166</v>
      </c>
      <c r="Q2" s="47" t="s">
        <v>167</v>
      </c>
      <c r="R2" s="47" t="s">
        <v>168</v>
      </c>
      <c r="S2" s="47" t="s">
        <v>169</v>
      </c>
      <c r="T2" s="47" t="s">
        <v>170</v>
      </c>
      <c r="U2" s="47" t="s">
        <v>171</v>
      </c>
      <c r="V2" s="47" t="s">
        <v>172</v>
      </c>
      <c r="W2" s="47" t="s">
        <v>173</v>
      </c>
      <c r="X2" s="47" t="s">
        <v>174</v>
      </c>
      <c r="Y2" s="47" t="s">
        <v>175</v>
      </c>
      <c r="Z2" s="47">
        <v>7.31</v>
      </c>
      <c r="AA2" s="47">
        <v>8.6999999999999993</v>
      </c>
    </row>
    <row r="3" spans="1:27">
      <c r="A3" s="45" t="s">
        <v>33</v>
      </c>
      <c r="B3" s="49">
        <v>1</v>
      </c>
      <c r="C3" s="49">
        <v>1</v>
      </c>
      <c r="D3" s="49">
        <v>1</v>
      </c>
      <c r="E3" s="49">
        <v>1</v>
      </c>
      <c r="F3" s="49">
        <v>1</v>
      </c>
      <c r="G3" s="49">
        <v>1</v>
      </c>
      <c r="H3" s="49"/>
      <c r="I3" s="49"/>
      <c r="J3" s="49"/>
      <c r="K3" s="49"/>
      <c r="L3" s="49"/>
      <c r="M3" s="49"/>
      <c r="N3" s="49"/>
      <c r="O3" s="49">
        <v>1</v>
      </c>
      <c r="P3" s="49">
        <v>1</v>
      </c>
      <c r="Q3" s="49">
        <v>1</v>
      </c>
      <c r="R3" s="49">
        <v>1</v>
      </c>
      <c r="S3" s="49">
        <v>1</v>
      </c>
      <c r="T3" s="49">
        <v>1</v>
      </c>
      <c r="U3" s="49">
        <v>1</v>
      </c>
      <c r="V3" s="49">
        <v>1</v>
      </c>
      <c r="W3" s="49">
        <v>1</v>
      </c>
      <c r="X3" s="49">
        <v>1</v>
      </c>
      <c r="Y3" s="49">
        <v>1</v>
      </c>
      <c r="Z3" s="49">
        <v>1</v>
      </c>
      <c r="AA3" s="49">
        <v>1</v>
      </c>
    </row>
    <row r="4" spans="1:27">
      <c r="A4" s="45" t="s">
        <v>34</v>
      </c>
      <c r="B4" s="49">
        <v>1</v>
      </c>
      <c r="C4" s="49">
        <v>1</v>
      </c>
      <c r="D4" s="49">
        <v>1</v>
      </c>
      <c r="E4" s="49">
        <v>1</v>
      </c>
      <c r="F4" s="49">
        <v>1</v>
      </c>
      <c r="G4" s="49">
        <v>1</v>
      </c>
      <c r="H4" s="49"/>
      <c r="I4" s="49"/>
      <c r="J4" s="49"/>
      <c r="K4" s="49"/>
      <c r="L4" s="49"/>
      <c r="M4" s="49"/>
      <c r="N4" s="49"/>
      <c r="O4" s="49">
        <v>1</v>
      </c>
      <c r="P4" s="49">
        <v>1</v>
      </c>
      <c r="Q4" s="49">
        <v>1</v>
      </c>
      <c r="R4" s="49">
        <v>1</v>
      </c>
      <c r="S4" s="49">
        <v>1</v>
      </c>
      <c r="T4" s="49">
        <v>1</v>
      </c>
      <c r="U4" s="49">
        <v>1</v>
      </c>
      <c r="V4" s="49">
        <v>1</v>
      </c>
      <c r="W4" s="49">
        <v>1</v>
      </c>
      <c r="X4" s="49">
        <v>1</v>
      </c>
      <c r="Y4" s="49">
        <v>1</v>
      </c>
      <c r="Z4" s="49">
        <v>1</v>
      </c>
      <c r="AA4" s="49">
        <v>1</v>
      </c>
    </row>
    <row r="5" spans="1:27">
      <c r="A5" s="45" t="s">
        <v>35</v>
      </c>
      <c r="B5" s="120">
        <v>1</v>
      </c>
      <c r="C5" s="120">
        <v>1</v>
      </c>
      <c r="D5" s="120">
        <v>1</v>
      </c>
      <c r="E5" s="120">
        <v>1</v>
      </c>
      <c r="F5" s="120">
        <v>1</v>
      </c>
      <c r="G5" s="120">
        <v>1</v>
      </c>
      <c r="N5" s="120"/>
      <c r="O5" s="120">
        <v>1</v>
      </c>
      <c r="P5" s="120">
        <v>1</v>
      </c>
      <c r="Q5" s="120">
        <v>1</v>
      </c>
      <c r="R5" s="45">
        <v>1</v>
      </c>
      <c r="S5" s="45">
        <v>1</v>
      </c>
      <c r="T5" s="45">
        <v>1</v>
      </c>
      <c r="U5" s="45">
        <v>1</v>
      </c>
      <c r="V5" s="45">
        <v>1</v>
      </c>
      <c r="W5" s="45">
        <v>1</v>
      </c>
      <c r="X5" s="45">
        <v>1</v>
      </c>
      <c r="Y5" s="45">
        <v>1</v>
      </c>
      <c r="Z5" s="45">
        <v>1</v>
      </c>
      <c r="AA5" s="45">
        <v>1</v>
      </c>
    </row>
    <row r="6" spans="1:27">
      <c r="A6" s="45" t="s">
        <v>36</v>
      </c>
      <c r="B6" s="49">
        <v>1</v>
      </c>
      <c r="C6" s="49">
        <v>1</v>
      </c>
      <c r="D6" s="49">
        <v>1</v>
      </c>
      <c r="E6" s="49">
        <v>1</v>
      </c>
      <c r="F6" s="49">
        <v>1</v>
      </c>
      <c r="G6" s="49">
        <v>1</v>
      </c>
      <c r="H6" s="49"/>
      <c r="I6" s="49"/>
      <c r="J6" s="49"/>
      <c r="K6" s="49"/>
      <c r="L6" s="49"/>
      <c r="M6" s="49"/>
      <c r="N6" s="49"/>
      <c r="O6" s="49">
        <v>1</v>
      </c>
      <c r="P6" s="49">
        <v>1</v>
      </c>
      <c r="Q6" s="49">
        <v>1</v>
      </c>
      <c r="R6" s="49">
        <v>1</v>
      </c>
      <c r="S6" s="49">
        <v>1</v>
      </c>
      <c r="T6" s="49">
        <v>1</v>
      </c>
      <c r="U6" s="49">
        <v>1</v>
      </c>
      <c r="V6" s="49">
        <v>1</v>
      </c>
      <c r="W6" s="49">
        <v>1</v>
      </c>
      <c r="X6" s="49">
        <v>1</v>
      </c>
      <c r="Y6" s="49">
        <v>1</v>
      </c>
      <c r="Z6" s="49">
        <v>1</v>
      </c>
      <c r="AA6" s="49">
        <v>1</v>
      </c>
    </row>
    <row r="7" spans="1:27">
      <c r="N7" s="120"/>
      <c r="O7" s="120"/>
      <c r="P7" s="120"/>
      <c r="Q7" s="120"/>
    </row>
    <row r="8" spans="1:27">
      <c r="A8" s="46" t="s">
        <v>30</v>
      </c>
      <c r="B8" s="47">
        <v>8.1</v>
      </c>
      <c r="C8" s="47">
        <v>8.6999999999999993</v>
      </c>
      <c r="D8" s="47">
        <v>8.15</v>
      </c>
      <c r="E8" s="119">
        <v>8.1999999999999993</v>
      </c>
      <c r="F8" s="119">
        <v>8.27</v>
      </c>
      <c r="G8" s="119">
        <v>8.3000000000000007</v>
      </c>
      <c r="H8" s="47"/>
      <c r="I8" s="47"/>
      <c r="J8" s="47"/>
      <c r="K8" s="47"/>
      <c r="L8" s="47"/>
      <c r="M8" s="47"/>
      <c r="N8" s="107"/>
      <c r="O8" s="47" t="s">
        <v>165</v>
      </c>
      <c r="P8" s="47" t="s">
        <v>166</v>
      </c>
      <c r="Q8" s="47" t="s">
        <v>167</v>
      </c>
      <c r="R8" s="47" t="s">
        <v>168</v>
      </c>
      <c r="S8" s="47" t="s">
        <v>169</v>
      </c>
      <c r="T8" s="47" t="s">
        <v>170</v>
      </c>
      <c r="U8" s="47" t="s">
        <v>171</v>
      </c>
      <c r="V8" s="47" t="s">
        <v>172</v>
      </c>
      <c r="W8" s="47" t="s">
        <v>173</v>
      </c>
      <c r="X8" s="47" t="s">
        <v>174</v>
      </c>
      <c r="Y8" s="47" t="s">
        <v>175</v>
      </c>
      <c r="Z8" s="47">
        <v>7.31</v>
      </c>
      <c r="AA8" s="47"/>
    </row>
    <row r="9" spans="1:27">
      <c r="A9" s="45" t="s">
        <v>33</v>
      </c>
      <c r="B9" s="49">
        <v>1</v>
      </c>
      <c r="C9" s="49">
        <v>1</v>
      </c>
      <c r="D9" s="49">
        <v>1</v>
      </c>
      <c r="E9" s="49">
        <v>1</v>
      </c>
      <c r="F9" s="49">
        <v>1</v>
      </c>
      <c r="G9" s="49">
        <v>1</v>
      </c>
      <c r="H9" s="49"/>
      <c r="I9" s="49"/>
      <c r="J9" s="49"/>
      <c r="K9" s="49"/>
      <c r="L9" s="49"/>
      <c r="M9" s="49"/>
      <c r="N9" s="49"/>
      <c r="O9" s="49">
        <v>1</v>
      </c>
      <c r="P9" s="49">
        <v>1</v>
      </c>
      <c r="Q9" s="49">
        <v>1</v>
      </c>
      <c r="R9" s="49">
        <v>1</v>
      </c>
      <c r="S9" s="49">
        <v>1</v>
      </c>
      <c r="T9" s="49">
        <v>1</v>
      </c>
      <c r="U9" s="49">
        <v>1</v>
      </c>
      <c r="V9" s="49">
        <v>1</v>
      </c>
      <c r="W9" s="49">
        <v>1</v>
      </c>
      <c r="X9" s="49">
        <v>1</v>
      </c>
      <c r="Y9" s="49">
        <v>1</v>
      </c>
      <c r="Z9" s="49">
        <v>1</v>
      </c>
      <c r="AA9" s="49">
        <v>1</v>
      </c>
    </row>
    <row r="10" spans="1:27">
      <c r="A10" s="45" t="s">
        <v>34</v>
      </c>
      <c r="B10" s="49">
        <v>1</v>
      </c>
      <c r="C10" s="49">
        <v>1</v>
      </c>
      <c r="D10" s="49">
        <v>1</v>
      </c>
      <c r="E10" s="49">
        <v>1</v>
      </c>
      <c r="F10" s="49">
        <v>1</v>
      </c>
      <c r="G10" s="49">
        <v>1</v>
      </c>
      <c r="H10" s="49"/>
      <c r="I10" s="49"/>
      <c r="J10" s="49"/>
      <c r="K10" s="49"/>
      <c r="L10" s="49"/>
      <c r="M10" s="49"/>
      <c r="N10" s="49"/>
      <c r="O10" s="49">
        <v>1</v>
      </c>
      <c r="P10" s="49">
        <v>1</v>
      </c>
      <c r="Q10" s="49">
        <v>1</v>
      </c>
      <c r="R10" s="49">
        <v>1</v>
      </c>
      <c r="S10" s="49">
        <v>1</v>
      </c>
      <c r="T10" s="49">
        <v>1</v>
      </c>
      <c r="U10" s="49">
        <v>1</v>
      </c>
      <c r="V10" s="49">
        <v>1</v>
      </c>
      <c r="W10" s="49">
        <v>1</v>
      </c>
      <c r="X10" s="49">
        <v>1</v>
      </c>
      <c r="Y10" s="49">
        <v>1</v>
      </c>
      <c r="Z10" s="49">
        <v>1</v>
      </c>
      <c r="AA10" s="49">
        <v>1</v>
      </c>
    </row>
    <row r="11" spans="1:27">
      <c r="A11" s="45" t="s">
        <v>35</v>
      </c>
      <c r="B11" s="120">
        <v>2</v>
      </c>
      <c r="C11" s="120">
        <v>2</v>
      </c>
      <c r="D11" s="49">
        <v>1</v>
      </c>
      <c r="E11" s="49">
        <v>1</v>
      </c>
      <c r="F11" s="120">
        <v>2</v>
      </c>
      <c r="G11" s="49">
        <v>2</v>
      </c>
      <c r="N11" s="120"/>
      <c r="O11" s="120">
        <v>1</v>
      </c>
      <c r="P11" s="120">
        <v>1</v>
      </c>
      <c r="Q11" s="120">
        <v>1</v>
      </c>
      <c r="R11" s="45">
        <v>1</v>
      </c>
      <c r="S11" s="45">
        <v>1</v>
      </c>
      <c r="T11" s="45">
        <v>1</v>
      </c>
      <c r="U11" s="45">
        <v>1</v>
      </c>
      <c r="V11" s="45">
        <v>1</v>
      </c>
      <c r="W11" s="45">
        <v>1</v>
      </c>
      <c r="X11" s="45">
        <v>1</v>
      </c>
      <c r="Y11" s="45">
        <v>1</v>
      </c>
      <c r="Z11" s="45">
        <v>2</v>
      </c>
      <c r="AA11" s="45">
        <v>2</v>
      </c>
    </row>
    <row r="12" spans="1:27">
      <c r="A12" s="45" t="s">
        <v>36</v>
      </c>
      <c r="B12" s="49">
        <v>1</v>
      </c>
      <c r="C12" s="49">
        <v>7</v>
      </c>
      <c r="D12" s="49">
        <v>1</v>
      </c>
      <c r="E12" s="49">
        <v>1</v>
      </c>
      <c r="F12" s="49">
        <v>1</v>
      </c>
      <c r="G12" s="49">
        <v>3</v>
      </c>
      <c r="H12" s="49"/>
      <c r="I12" s="49"/>
      <c r="J12" s="49"/>
      <c r="K12" s="49"/>
      <c r="L12" s="49"/>
      <c r="M12" s="49"/>
      <c r="N12" s="49"/>
      <c r="O12" s="49">
        <v>1</v>
      </c>
      <c r="P12" s="49">
        <v>1</v>
      </c>
      <c r="Q12" s="49">
        <v>1</v>
      </c>
      <c r="R12" s="49">
        <v>1</v>
      </c>
      <c r="S12" s="49">
        <v>1</v>
      </c>
      <c r="T12" s="49">
        <v>1</v>
      </c>
      <c r="U12" s="49">
        <v>1</v>
      </c>
      <c r="V12" s="49">
        <v>1</v>
      </c>
      <c r="W12" s="49">
        <v>1</v>
      </c>
      <c r="X12" s="49">
        <v>1</v>
      </c>
      <c r="Y12" s="49">
        <v>1</v>
      </c>
      <c r="Z12" s="49">
        <v>1</v>
      </c>
      <c r="AA12" s="49">
        <v>7</v>
      </c>
    </row>
    <row r="13" spans="1:27">
      <c r="N13" s="120"/>
      <c r="O13" s="120"/>
      <c r="P13" s="120"/>
      <c r="Q13" s="120"/>
    </row>
    <row r="14" spans="1:27">
      <c r="A14" s="46" t="s">
        <v>31</v>
      </c>
      <c r="B14" s="47">
        <v>8.1</v>
      </c>
      <c r="C14" s="47">
        <v>8.6999999999999993</v>
      </c>
      <c r="D14" s="47">
        <v>8.15</v>
      </c>
      <c r="E14" s="119">
        <v>8.1999999999999993</v>
      </c>
      <c r="F14" s="119">
        <v>8.27</v>
      </c>
      <c r="G14" s="119">
        <v>8.3000000000000007</v>
      </c>
      <c r="H14" s="47"/>
      <c r="I14" s="47"/>
      <c r="J14" s="47"/>
      <c r="K14" s="47"/>
      <c r="L14" s="47"/>
      <c r="M14" s="47"/>
      <c r="N14" s="107"/>
      <c r="O14" s="47" t="s">
        <v>165</v>
      </c>
      <c r="P14" s="47" t="s">
        <v>166</v>
      </c>
      <c r="Q14" s="47" t="s">
        <v>167</v>
      </c>
      <c r="R14" s="47" t="s">
        <v>168</v>
      </c>
      <c r="S14" s="47" t="s">
        <v>169</v>
      </c>
      <c r="T14" s="47" t="s">
        <v>170</v>
      </c>
      <c r="U14" s="47" t="s">
        <v>171</v>
      </c>
      <c r="V14" s="47" t="s">
        <v>172</v>
      </c>
      <c r="W14" s="47" t="s">
        <v>173</v>
      </c>
      <c r="X14" s="47" t="s">
        <v>174</v>
      </c>
      <c r="Y14" s="47" t="s">
        <v>175</v>
      </c>
      <c r="Z14" s="47">
        <v>7.31</v>
      </c>
      <c r="AA14" s="47"/>
    </row>
    <row r="15" spans="1:27">
      <c r="A15" s="45" t="s">
        <v>33</v>
      </c>
      <c r="B15" s="49">
        <v>15</v>
      </c>
      <c r="C15" s="49">
        <v>15</v>
      </c>
      <c r="D15" s="49">
        <v>15</v>
      </c>
      <c r="E15" s="49">
        <v>13</v>
      </c>
      <c r="F15" s="49">
        <v>12</v>
      </c>
      <c r="G15" s="49">
        <v>12</v>
      </c>
      <c r="H15" s="49"/>
      <c r="I15" s="49"/>
      <c r="J15" s="49"/>
      <c r="K15" s="49"/>
      <c r="L15" s="49"/>
      <c r="M15" s="49"/>
      <c r="N15" s="49"/>
      <c r="O15" s="49">
        <v>5</v>
      </c>
      <c r="P15" s="49">
        <v>7</v>
      </c>
      <c r="Q15" s="49">
        <v>8</v>
      </c>
      <c r="R15" s="49">
        <v>9</v>
      </c>
      <c r="S15" s="49">
        <v>9</v>
      </c>
      <c r="T15" s="49">
        <v>9</v>
      </c>
      <c r="U15" s="49">
        <v>10</v>
      </c>
      <c r="V15" s="49">
        <v>13</v>
      </c>
      <c r="W15" s="49">
        <v>13</v>
      </c>
      <c r="X15" s="49">
        <v>12</v>
      </c>
      <c r="Y15" s="49">
        <v>12</v>
      </c>
      <c r="Z15" s="49">
        <v>15</v>
      </c>
      <c r="AA15" s="49">
        <v>15</v>
      </c>
    </row>
    <row r="16" spans="1:27">
      <c r="A16" s="45" t="s">
        <v>34</v>
      </c>
      <c r="B16" s="49">
        <v>14</v>
      </c>
      <c r="C16" s="49">
        <v>11</v>
      </c>
      <c r="D16" s="49">
        <v>12</v>
      </c>
      <c r="E16" s="49">
        <v>12</v>
      </c>
      <c r="F16" s="49">
        <v>10</v>
      </c>
      <c r="G16" s="49">
        <v>13</v>
      </c>
      <c r="H16" s="49"/>
      <c r="I16" s="49"/>
      <c r="J16" s="49"/>
      <c r="K16" s="49"/>
      <c r="L16" s="49"/>
      <c r="M16" s="49"/>
      <c r="N16" s="49"/>
      <c r="O16" s="49">
        <v>6</v>
      </c>
      <c r="P16" s="49">
        <v>6</v>
      </c>
      <c r="Q16" s="49">
        <v>8</v>
      </c>
      <c r="R16" s="49">
        <v>8</v>
      </c>
      <c r="S16" s="49">
        <v>6</v>
      </c>
      <c r="T16" s="49">
        <v>9</v>
      </c>
      <c r="U16" s="49">
        <v>9</v>
      </c>
      <c r="V16" s="49">
        <v>8</v>
      </c>
      <c r="W16" s="49">
        <v>10</v>
      </c>
      <c r="X16" s="49">
        <v>12</v>
      </c>
      <c r="Y16" s="49">
        <v>12</v>
      </c>
      <c r="Z16" s="49">
        <v>14</v>
      </c>
      <c r="AA16" s="49">
        <v>11</v>
      </c>
    </row>
    <row r="17" spans="1:27">
      <c r="A17" s="45" t="s">
        <v>35</v>
      </c>
      <c r="B17" s="120">
        <v>16</v>
      </c>
      <c r="C17" s="120">
        <v>28</v>
      </c>
      <c r="D17" s="120">
        <v>17</v>
      </c>
      <c r="E17" s="120">
        <v>15</v>
      </c>
      <c r="F17" s="120">
        <v>11</v>
      </c>
      <c r="G17" s="49">
        <v>29</v>
      </c>
      <c r="N17" s="120"/>
      <c r="O17" s="120">
        <v>4</v>
      </c>
      <c r="P17" s="120">
        <v>8</v>
      </c>
      <c r="Q17" s="120">
        <v>9</v>
      </c>
      <c r="R17" s="45">
        <v>11</v>
      </c>
      <c r="S17" s="45">
        <v>17</v>
      </c>
      <c r="T17" s="45">
        <v>21</v>
      </c>
      <c r="U17" s="45">
        <v>20</v>
      </c>
      <c r="V17" s="45">
        <v>12</v>
      </c>
      <c r="W17" s="45">
        <v>15</v>
      </c>
      <c r="X17" s="45">
        <v>12</v>
      </c>
      <c r="Y17" s="45">
        <v>14</v>
      </c>
      <c r="Z17" s="45">
        <v>16</v>
      </c>
      <c r="AA17" s="45">
        <v>28</v>
      </c>
    </row>
    <row r="18" spans="1:27">
      <c r="A18" s="45" t="s">
        <v>36</v>
      </c>
      <c r="B18" s="49">
        <v>16</v>
      </c>
      <c r="C18" s="49">
        <v>150</v>
      </c>
      <c r="D18" s="49">
        <v>8</v>
      </c>
      <c r="E18" s="49">
        <v>8</v>
      </c>
      <c r="F18" s="49">
        <v>6</v>
      </c>
      <c r="G18" s="49">
        <v>50</v>
      </c>
      <c r="H18" s="49"/>
      <c r="I18" s="49"/>
      <c r="J18" s="49"/>
      <c r="K18" s="49"/>
      <c r="L18" s="49"/>
      <c r="M18" s="49"/>
      <c r="N18" s="49"/>
      <c r="O18" s="49">
        <v>6</v>
      </c>
      <c r="P18" s="49">
        <v>8</v>
      </c>
      <c r="Q18" s="49">
        <v>8</v>
      </c>
      <c r="R18" s="49">
        <v>8</v>
      </c>
      <c r="S18" s="49">
        <v>8</v>
      </c>
      <c r="T18" s="49">
        <v>8</v>
      </c>
      <c r="U18" s="49">
        <v>11</v>
      </c>
      <c r="V18" s="49">
        <v>13</v>
      </c>
      <c r="W18" s="49">
        <v>12</v>
      </c>
      <c r="X18" s="49">
        <v>13</v>
      </c>
      <c r="Y18" s="49">
        <v>14</v>
      </c>
      <c r="Z18" s="49">
        <v>16</v>
      </c>
      <c r="AA18" s="49">
        <v>150</v>
      </c>
    </row>
    <row r="20" spans="1:27">
      <c r="A20" s="48" t="s">
        <v>95</v>
      </c>
      <c r="B20" s="121" t="s">
        <v>165</v>
      </c>
      <c r="C20" s="121" t="s">
        <v>166</v>
      </c>
      <c r="D20" s="121" t="s">
        <v>176</v>
      </c>
      <c r="E20" s="121" t="s">
        <v>168</v>
      </c>
      <c r="F20" s="121" t="s">
        <v>177</v>
      </c>
      <c r="G20" s="121" t="s">
        <v>170</v>
      </c>
      <c r="H20" s="121" t="s">
        <v>171</v>
      </c>
      <c r="I20" s="121" t="s">
        <v>172</v>
      </c>
      <c r="J20" s="121" t="s">
        <v>173</v>
      </c>
      <c r="K20" s="121" t="s">
        <v>174</v>
      </c>
      <c r="L20" s="121" t="s">
        <v>175</v>
      </c>
      <c r="M20" s="121">
        <v>7.31</v>
      </c>
      <c r="N20" s="121">
        <v>8.6999999999999993</v>
      </c>
      <c r="O20" s="121">
        <v>8.15</v>
      </c>
      <c r="P20" s="122">
        <v>8.1999999999999993</v>
      </c>
      <c r="Q20" s="122">
        <v>8.27</v>
      </c>
      <c r="R20" s="122">
        <v>8.3000000000000007</v>
      </c>
    </row>
    <row r="21" spans="1:27">
      <c r="A21" s="45" t="s">
        <v>96</v>
      </c>
      <c r="B21" s="49">
        <v>8.9</v>
      </c>
      <c r="C21" s="49">
        <v>8.9</v>
      </c>
      <c r="D21" s="49">
        <v>8.9</v>
      </c>
      <c r="E21" s="148">
        <v>9</v>
      </c>
      <c r="F21" s="148">
        <v>9</v>
      </c>
      <c r="G21" s="148">
        <v>9</v>
      </c>
      <c r="H21" s="148">
        <v>8.6999999999999993</v>
      </c>
      <c r="I21" s="148">
        <v>8.8000000000000007</v>
      </c>
      <c r="J21" s="49">
        <v>8.9</v>
      </c>
      <c r="K21" s="49">
        <v>9.1</v>
      </c>
      <c r="L21" s="49">
        <v>9.3000000000000007</v>
      </c>
      <c r="M21" s="49">
        <v>9.3000000000000007</v>
      </c>
      <c r="N21" s="49">
        <v>9.3000000000000007</v>
      </c>
      <c r="O21" s="49">
        <v>9.3000000000000007</v>
      </c>
      <c r="P21" s="49">
        <v>9.3000000000000007</v>
      </c>
      <c r="Q21" s="49">
        <v>9.3000000000000007</v>
      </c>
      <c r="R21" s="49">
        <v>9.3000000000000007</v>
      </c>
    </row>
    <row r="22" spans="1:27">
      <c r="A22" s="45" t="s">
        <v>97</v>
      </c>
      <c r="B22" s="148">
        <v>9</v>
      </c>
      <c r="C22" s="49">
        <v>8.9</v>
      </c>
      <c r="D22" s="49">
        <v>8.9</v>
      </c>
      <c r="E22" s="148">
        <v>9</v>
      </c>
      <c r="F22" s="148">
        <v>9</v>
      </c>
      <c r="G22" s="148">
        <v>9</v>
      </c>
      <c r="H22" s="148">
        <v>8.6999999999999993</v>
      </c>
      <c r="I22" s="148">
        <v>8.8000000000000007</v>
      </c>
      <c r="J22" s="49">
        <v>8.9</v>
      </c>
      <c r="K22" s="49">
        <v>9.1</v>
      </c>
      <c r="L22" s="49">
        <v>9.3000000000000007</v>
      </c>
      <c r="M22" s="49">
        <v>9.3000000000000007</v>
      </c>
      <c r="N22" s="49">
        <v>9.3000000000000007</v>
      </c>
      <c r="O22" s="49">
        <v>9.3000000000000007</v>
      </c>
      <c r="P22" s="49">
        <v>9.3000000000000007</v>
      </c>
      <c r="Q22" s="49">
        <v>9.3000000000000007</v>
      </c>
      <c r="R22" s="49">
        <v>9.3000000000000007</v>
      </c>
    </row>
    <row r="23" spans="1:27">
      <c r="A23" s="45" t="s">
        <v>98</v>
      </c>
      <c r="B23" s="148">
        <v>9</v>
      </c>
      <c r="C23" s="49">
        <v>8.9</v>
      </c>
      <c r="D23" s="49">
        <v>8.9</v>
      </c>
      <c r="E23" s="148">
        <v>9</v>
      </c>
      <c r="F23" s="148">
        <v>9</v>
      </c>
      <c r="G23" s="148">
        <v>9</v>
      </c>
      <c r="H23" s="148">
        <v>8.6999999999999993</v>
      </c>
      <c r="I23" s="148">
        <v>8.8000000000000007</v>
      </c>
      <c r="J23" s="49">
        <v>8.9</v>
      </c>
      <c r="K23" s="49">
        <v>9.1</v>
      </c>
      <c r="L23" s="49">
        <v>9.3000000000000007</v>
      </c>
      <c r="M23" s="49">
        <v>9.3000000000000007</v>
      </c>
      <c r="N23" s="49">
        <v>9.3000000000000007</v>
      </c>
      <c r="O23" s="49">
        <v>9.3000000000000007</v>
      </c>
      <c r="P23" s="49">
        <v>9.3000000000000007</v>
      </c>
      <c r="Q23" s="49">
        <v>9.3000000000000007</v>
      </c>
      <c r="R23" s="49">
        <v>9.3000000000000007</v>
      </c>
    </row>
    <row r="24" spans="1:27">
      <c r="O24" s="120"/>
      <c r="P24" s="120"/>
      <c r="Q24" s="120"/>
      <c r="R24" s="120"/>
    </row>
    <row r="25" spans="1:27">
      <c r="A25" s="50" t="s">
        <v>178</v>
      </c>
      <c r="B25" s="123">
        <v>12</v>
      </c>
      <c r="C25" s="123">
        <v>18</v>
      </c>
      <c r="D25" s="123">
        <v>22</v>
      </c>
      <c r="E25" s="123">
        <v>24</v>
      </c>
      <c r="F25" s="123">
        <v>33</v>
      </c>
      <c r="G25" s="123">
        <v>32</v>
      </c>
      <c r="H25" s="123">
        <v>32</v>
      </c>
      <c r="I25" s="123">
        <v>35</v>
      </c>
      <c r="J25" s="123">
        <v>35</v>
      </c>
      <c r="K25" s="123">
        <v>31</v>
      </c>
      <c r="L25" s="123">
        <v>36</v>
      </c>
      <c r="M25" s="123">
        <v>40</v>
      </c>
      <c r="N25" s="123">
        <v>42</v>
      </c>
      <c r="O25" s="123">
        <v>44</v>
      </c>
      <c r="P25" s="123">
        <v>44</v>
      </c>
      <c r="Q25" s="123">
        <v>44</v>
      </c>
      <c r="R25" s="123">
        <v>45</v>
      </c>
    </row>
    <row r="26" spans="1:27">
      <c r="O26" s="120"/>
      <c r="P26" s="120"/>
      <c r="Q26" s="120"/>
      <c r="R26" s="120"/>
    </row>
    <row r="27" spans="1:27">
      <c r="A27" s="120" t="s">
        <v>179</v>
      </c>
      <c r="M27" s="120" t="s">
        <v>160</v>
      </c>
      <c r="N27" s="120" t="s">
        <v>160</v>
      </c>
      <c r="O27" s="120" t="s">
        <v>160</v>
      </c>
      <c r="P27" s="120" t="s">
        <v>160</v>
      </c>
      <c r="Q27" s="120" t="s">
        <v>160</v>
      </c>
      <c r="R27" s="120" t="s">
        <v>160</v>
      </c>
    </row>
    <row r="28" spans="1:27">
      <c r="O28" s="120"/>
      <c r="P28" s="120"/>
      <c r="Q28" s="120"/>
      <c r="R28" s="120"/>
    </row>
    <row r="29" spans="1:27">
      <c r="A29" s="51" t="s">
        <v>12</v>
      </c>
      <c r="B29" s="124"/>
      <c r="C29" s="124">
        <v>24</v>
      </c>
      <c r="D29" s="124">
        <v>25</v>
      </c>
      <c r="E29" s="124">
        <v>27</v>
      </c>
      <c r="F29" s="124">
        <v>13</v>
      </c>
      <c r="G29" s="124">
        <v>24</v>
      </c>
      <c r="H29" s="124"/>
      <c r="I29" s="124">
        <v>19</v>
      </c>
      <c r="J29" s="124"/>
      <c r="K29" s="124">
        <v>38</v>
      </c>
      <c r="L29" s="124"/>
      <c r="M29" s="124">
        <v>35</v>
      </c>
      <c r="N29" s="124"/>
      <c r="O29" s="124"/>
      <c r="P29" s="124"/>
      <c r="Q29" s="124"/>
      <c r="R29" s="124"/>
    </row>
    <row r="30" spans="1:27">
      <c r="A30" s="51" t="s">
        <v>15</v>
      </c>
      <c r="B30" s="124"/>
      <c r="C30" s="124"/>
      <c r="D30" s="124">
        <v>25</v>
      </c>
      <c r="E30" s="124">
        <v>25</v>
      </c>
      <c r="F30" s="124">
        <v>12</v>
      </c>
      <c r="G30" s="124">
        <v>21</v>
      </c>
      <c r="H30" s="124"/>
      <c r="I30" s="124">
        <v>14</v>
      </c>
      <c r="J30" s="124"/>
      <c r="K30" s="124">
        <v>18</v>
      </c>
      <c r="L30" s="124"/>
      <c r="M30" s="124">
        <v>22</v>
      </c>
      <c r="N30" s="124"/>
      <c r="O30" s="124"/>
      <c r="P30" s="124"/>
      <c r="Q30" s="124"/>
      <c r="R30" s="124"/>
    </row>
    <row r="31" spans="1:27">
      <c r="A31" s="51" t="s">
        <v>180</v>
      </c>
      <c r="B31" s="124"/>
      <c r="C31" s="124">
        <v>46017</v>
      </c>
      <c r="D31" s="124">
        <v>42028</v>
      </c>
      <c r="E31" s="124">
        <v>42028</v>
      </c>
      <c r="F31" s="124">
        <v>7700</v>
      </c>
      <c r="G31" s="124">
        <v>8455</v>
      </c>
      <c r="H31" s="124"/>
      <c r="I31" s="124">
        <v>22055</v>
      </c>
      <c r="J31" s="124"/>
      <c r="K31" s="124">
        <v>20727</v>
      </c>
      <c r="L31" s="124"/>
      <c r="M31" s="124">
        <v>28923</v>
      </c>
      <c r="N31" s="124"/>
      <c r="O31" s="124"/>
      <c r="P31" s="124"/>
      <c r="Q31" s="124"/>
      <c r="R31" s="124"/>
    </row>
    <row r="32" spans="1:27">
      <c r="A32" s="51" t="s">
        <v>181</v>
      </c>
      <c r="B32" s="124"/>
      <c r="C32" s="124">
        <v>24</v>
      </c>
      <c r="D32" s="124">
        <v>24</v>
      </c>
      <c r="E32" s="124">
        <v>24</v>
      </c>
      <c r="F32" s="124">
        <v>15</v>
      </c>
      <c r="G32" s="124">
        <v>26</v>
      </c>
      <c r="H32" s="124"/>
      <c r="I32" s="124">
        <v>20</v>
      </c>
      <c r="J32" s="124"/>
      <c r="K32" s="124">
        <v>28</v>
      </c>
      <c r="L32" s="124"/>
      <c r="M32" s="124">
        <v>29</v>
      </c>
      <c r="N32" s="124"/>
      <c r="O32" s="124"/>
      <c r="P32" s="124"/>
      <c r="Q32" s="124"/>
      <c r="R32" s="124"/>
    </row>
  </sheetData>
  <phoneticPr fontId="10" type="noConversion"/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6"/>
  <sheetViews>
    <sheetView topLeftCell="A140" zoomScale="120" zoomScaleNormal="120" workbookViewId="0">
      <selection activeCell="C165" sqref="C165"/>
    </sheetView>
  </sheetViews>
  <sheetFormatPr defaultColWidth="8.875" defaultRowHeight="13.5"/>
  <cols>
    <col min="1" max="1" width="9.875" style="137" customWidth="1"/>
    <col min="2" max="2" width="9.625" style="137" customWidth="1"/>
    <col min="3" max="3" width="19" style="137" customWidth="1"/>
    <col min="4" max="5" width="12.375" style="137" customWidth="1"/>
    <col min="6" max="6" width="16.375" style="137" customWidth="1"/>
    <col min="7" max="7" width="17.625" style="137" customWidth="1"/>
  </cols>
  <sheetData>
    <row r="1" spans="1:7" ht="17.25" customHeight="1" thickBot="1">
      <c r="A1" s="33" t="s">
        <v>121</v>
      </c>
      <c r="B1" s="33" t="s">
        <v>123</v>
      </c>
      <c r="C1" s="33" t="s">
        <v>125</v>
      </c>
      <c r="D1" s="33" t="s">
        <v>182</v>
      </c>
      <c r="E1" s="33" t="s">
        <v>183</v>
      </c>
      <c r="F1" s="33" t="s">
        <v>184</v>
      </c>
      <c r="G1" s="33" t="s">
        <v>185</v>
      </c>
    </row>
    <row r="2" spans="1:7" ht="17.25" customHeight="1" thickBot="1">
      <c r="A2" s="35">
        <v>2018</v>
      </c>
      <c r="B2" s="35">
        <v>4</v>
      </c>
      <c r="C2" s="34">
        <v>43191</v>
      </c>
      <c r="D2" s="35">
        <v>127</v>
      </c>
      <c r="E2" s="35">
        <v>59</v>
      </c>
      <c r="F2" s="35">
        <v>42.48</v>
      </c>
      <c r="G2" s="35">
        <v>20.11</v>
      </c>
    </row>
    <row r="3" spans="1:7" ht="17.25" customHeight="1" thickBot="1">
      <c r="A3" s="35">
        <v>2018</v>
      </c>
      <c r="B3" s="35">
        <v>4</v>
      </c>
      <c r="C3" s="34">
        <v>43192</v>
      </c>
      <c r="D3" s="35">
        <v>224</v>
      </c>
      <c r="E3" s="35">
        <v>77</v>
      </c>
      <c r="F3" s="35">
        <v>88.28</v>
      </c>
      <c r="G3" s="35">
        <v>22.16</v>
      </c>
    </row>
    <row r="4" spans="1:7" ht="17.25" customHeight="1" thickBot="1">
      <c r="A4" s="35">
        <v>2018</v>
      </c>
      <c r="B4" s="35">
        <v>4</v>
      </c>
      <c r="C4" s="34">
        <v>43193</v>
      </c>
      <c r="D4" s="35">
        <v>280</v>
      </c>
      <c r="E4" s="35">
        <v>87</v>
      </c>
      <c r="F4" s="35">
        <v>67.92</v>
      </c>
      <c r="G4" s="35">
        <v>10.98</v>
      </c>
    </row>
    <row r="5" spans="1:7" ht="17.25" customHeight="1" thickBot="1">
      <c r="A5" s="35">
        <v>2018</v>
      </c>
      <c r="B5" s="35">
        <v>4</v>
      </c>
      <c r="C5" s="34">
        <v>43194</v>
      </c>
      <c r="D5" s="35">
        <v>234</v>
      </c>
      <c r="E5" s="35">
        <v>78</v>
      </c>
      <c r="F5" s="35">
        <v>59.3</v>
      </c>
      <c r="G5" s="35">
        <v>22.69</v>
      </c>
    </row>
    <row r="6" spans="1:7" ht="17.25" customHeight="1" thickBot="1">
      <c r="A6" s="35">
        <v>2018</v>
      </c>
      <c r="B6" s="35">
        <v>4</v>
      </c>
      <c r="C6" s="34">
        <v>43195</v>
      </c>
      <c r="D6" s="35">
        <v>182</v>
      </c>
      <c r="E6" s="35">
        <v>69</v>
      </c>
      <c r="F6" s="35">
        <v>62.21</v>
      </c>
      <c r="G6" s="35">
        <v>13.43</v>
      </c>
    </row>
    <row r="7" spans="1:7" ht="17.25" customHeight="1" thickBot="1">
      <c r="A7" s="35">
        <v>2018</v>
      </c>
      <c r="B7" s="35">
        <v>4</v>
      </c>
      <c r="C7" s="34">
        <v>43196</v>
      </c>
      <c r="D7" s="35">
        <v>251</v>
      </c>
      <c r="E7" s="35">
        <v>83</v>
      </c>
      <c r="F7" s="35">
        <v>76.05</v>
      </c>
      <c r="G7" s="35">
        <v>18.59</v>
      </c>
    </row>
    <row r="8" spans="1:7" ht="17.25" customHeight="1" thickBot="1">
      <c r="A8" s="35">
        <v>2018</v>
      </c>
      <c r="B8" s="35">
        <v>4</v>
      </c>
      <c r="C8" s="34">
        <v>43197</v>
      </c>
      <c r="D8" s="35">
        <v>263</v>
      </c>
      <c r="E8" s="35">
        <v>83</v>
      </c>
      <c r="F8" s="35">
        <v>80.650000000000006</v>
      </c>
      <c r="G8" s="35">
        <v>18.16</v>
      </c>
    </row>
    <row r="9" spans="1:7" ht="17.25" customHeight="1" thickBot="1">
      <c r="A9" s="35">
        <v>2018</v>
      </c>
      <c r="B9" s="35">
        <v>4</v>
      </c>
      <c r="C9" s="34">
        <v>43198</v>
      </c>
      <c r="D9" s="35">
        <v>206</v>
      </c>
      <c r="E9" s="35">
        <v>71</v>
      </c>
      <c r="F9" s="35">
        <v>163.04</v>
      </c>
      <c r="G9" s="35">
        <v>15.28</v>
      </c>
    </row>
    <row r="10" spans="1:7" ht="17.25" customHeight="1" thickBot="1">
      <c r="A10" s="35">
        <v>2018</v>
      </c>
      <c r="B10" s="35">
        <v>4</v>
      </c>
      <c r="C10" s="34">
        <v>43199</v>
      </c>
      <c r="D10" s="35">
        <v>174</v>
      </c>
      <c r="E10" s="35">
        <v>75</v>
      </c>
      <c r="F10" s="35">
        <v>60.45</v>
      </c>
      <c r="G10" s="35">
        <v>17.239999999999998</v>
      </c>
    </row>
    <row r="11" spans="1:7" ht="17.25" customHeight="1" thickBot="1">
      <c r="A11" s="35">
        <v>2018</v>
      </c>
      <c r="B11" s="35">
        <v>4</v>
      </c>
      <c r="C11" s="34">
        <v>43200</v>
      </c>
      <c r="D11" s="35">
        <v>163</v>
      </c>
      <c r="E11" s="35">
        <v>63</v>
      </c>
      <c r="F11" s="35">
        <v>116.63</v>
      </c>
      <c r="G11" s="35">
        <v>12.47</v>
      </c>
    </row>
    <row r="12" spans="1:7" ht="17.25" customHeight="1" thickBot="1">
      <c r="A12" s="35">
        <v>2018</v>
      </c>
      <c r="B12" s="35">
        <v>4</v>
      </c>
      <c r="C12" s="34">
        <v>43201</v>
      </c>
      <c r="D12" s="35">
        <v>220</v>
      </c>
      <c r="E12" s="35">
        <v>86</v>
      </c>
      <c r="F12" s="35">
        <v>67.08</v>
      </c>
      <c r="G12" s="35">
        <v>13.69</v>
      </c>
    </row>
    <row r="13" spans="1:7" ht="17.25" customHeight="1" thickBot="1">
      <c r="A13" s="35">
        <v>2018</v>
      </c>
      <c r="B13" s="35">
        <v>4</v>
      </c>
      <c r="C13" s="34">
        <v>43202</v>
      </c>
      <c r="D13" s="35">
        <v>201</v>
      </c>
      <c r="E13" s="35">
        <v>77</v>
      </c>
      <c r="F13" s="35">
        <v>72.349999999999994</v>
      </c>
      <c r="G13" s="35">
        <v>16.22</v>
      </c>
    </row>
    <row r="14" spans="1:7" ht="17.25" customHeight="1" thickBot="1">
      <c r="A14" s="35">
        <v>2018</v>
      </c>
      <c r="B14" s="35">
        <v>4</v>
      </c>
      <c r="C14" s="34">
        <v>43203</v>
      </c>
      <c r="D14" s="35">
        <v>230</v>
      </c>
      <c r="E14" s="35">
        <v>76</v>
      </c>
      <c r="F14" s="35">
        <v>78.7</v>
      </c>
      <c r="G14" s="35">
        <v>28.43</v>
      </c>
    </row>
    <row r="15" spans="1:7" ht="17.25" customHeight="1" thickBot="1">
      <c r="A15" s="35">
        <v>2018</v>
      </c>
      <c r="B15" s="35">
        <v>4</v>
      </c>
      <c r="C15" s="34">
        <v>43204</v>
      </c>
      <c r="D15" s="35">
        <v>187</v>
      </c>
      <c r="E15" s="35">
        <v>71</v>
      </c>
      <c r="F15" s="35">
        <v>47.24</v>
      </c>
      <c r="G15" s="35">
        <v>27.23</v>
      </c>
    </row>
    <row r="16" spans="1:7" ht="17.25" customHeight="1" thickBot="1">
      <c r="A16" s="35">
        <v>2018</v>
      </c>
      <c r="B16" s="35">
        <v>4</v>
      </c>
      <c r="C16" s="34">
        <v>43205</v>
      </c>
      <c r="D16" s="35">
        <v>217</v>
      </c>
      <c r="E16" s="35">
        <v>68</v>
      </c>
      <c r="F16" s="35">
        <v>75.25</v>
      </c>
      <c r="G16" s="35">
        <v>18.91</v>
      </c>
    </row>
    <row r="17" spans="1:7" ht="17.25" customHeight="1" thickBot="1">
      <c r="A17" s="35">
        <v>2018</v>
      </c>
      <c r="B17" s="35">
        <v>4</v>
      </c>
      <c r="C17" s="34">
        <v>43206</v>
      </c>
      <c r="D17" s="35">
        <v>168</v>
      </c>
      <c r="E17" s="35">
        <v>56</v>
      </c>
      <c r="F17" s="35">
        <v>74.22</v>
      </c>
      <c r="G17" s="35">
        <v>26.74</v>
      </c>
    </row>
    <row r="18" spans="1:7" ht="17.25" customHeight="1" thickBot="1">
      <c r="A18" s="35">
        <v>2018</v>
      </c>
      <c r="B18" s="35">
        <v>4</v>
      </c>
      <c r="C18" s="34">
        <v>43207</v>
      </c>
      <c r="D18" s="35">
        <v>168</v>
      </c>
      <c r="E18" s="35">
        <v>64</v>
      </c>
      <c r="F18" s="35">
        <v>97.65</v>
      </c>
      <c r="G18" s="35">
        <v>13.12</v>
      </c>
    </row>
    <row r="19" spans="1:7" ht="17.25" customHeight="1" thickBot="1">
      <c r="A19" s="35">
        <v>2018</v>
      </c>
      <c r="B19" s="35">
        <v>4</v>
      </c>
      <c r="C19" s="34">
        <v>43208</v>
      </c>
      <c r="D19" s="35">
        <v>186</v>
      </c>
      <c r="E19" s="35">
        <v>76</v>
      </c>
      <c r="F19" s="35">
        <v>79.459999999999994</v>
      </c>
      <c r="G19" s="35">
        <v>18.68</v>
      </c>
    </row>
    <row r="20" spans="1:7" ht="17.25" customHeight="1" thickBot="1">
      <c r="A20" s="35">
        <v>2018</v>
      </c>
      <c r="B20" s="35">
        <v>4</v>
      </c>
      <c r="C20" s="34">
        <v>43209</v>
      </c>
      <c r="D20" s="35">
        <v>156</v>
      </c>
      <c r="E20" s="35">
        <v>61</v>
      </c>
      <c r="F20" s="35">
        <v>108.73</v>
      </c>
      <c r="G20" s="35">
        <v>16.75</v>
      </c>
    </row>
    <row r="21" spans="1:7" ht="17.25" customHeight="1" thickBot="1">
      <c r="A21" s="35">
        <v>2018</v>
      </c>
      <c r="B21" s="35">
        <v>4</v>
      </c>
      <c r="C21" s="34">
        <v>43210</v>
      </c>
      <c r="D21" s="35">
        <v>161</v>
      </c>
      <c r="E21" s="35">
        <v>64</v>
      </c>
      <c r="F21" s="35">
        <v>119.66</v>
      </c>
      <c r="G21" s="35">
        <v>13.94</v>
      </c>
    </row>
    <row r="22" spans="1:7" ht="17.25" customHeight="1" thickBot="1">
      <c r="A22" s="35">
        <v>2018</v>
      </c>
      <c r="B22" s="35">
        <v>4</v>
      </c>
      <c r="C22" s="34">
        <v>43211</v>
      </c>
      <c r="D22" s="35">
        <v>188</v>
      </c>
      <c r="E22" s="35">
        <v>74</v>
      </c>
      <c r="F22" s="35">
        <v>71.569999999999993</v>
      </c>
      <c r="G22" s="35">
        <v>13.76</v>
      </c>
    </row>
    <row r="23" spans="1:7" ht="17.25" customHeight="1" thickBot="1">
      <c r="A23" s="35">
        <v>2018</v>
      </c>
      <c r="B23" s="35">
        <v>4</v>
      </c>
      <c r="C23" s="34">
        <v>43212</v>
      </c>
      <c r="D23" s="35">
        <v>130</v>
      </c>
      <c r="E23" s="35">
        <v>56</v>
      </c>
      <c r="F23" s="35">
        <v>91.9</v>
      </c>
      <c r="G23" s="35">
        <v>9.73</v>
      </c>
    </row>
    <row r="24" spans="1:7" ht="17.25" customHeight="1" thickBot="1">
      <c r="A24" s="35">
        <v>2018</v>
      </c>
      <c r="B24" s="35">
        <v>4</v>
      </c>
      <c r="C24" s="34">
        <v>43213</v>
      </c>
      <c r="D24" s="35">
        <v>175</v>
      </c>
      <c r="E24" s="35">
        <v>59</v>
      </c>
      <c r="F24" s="35">
        <v>76.400000000000006</v>
      </c>
      <c r="G24" s="35">
        <v>12.62</v>
      </c>
    </row>
    <row r="25" spans="1:7" ht="17.25" customHeight="1" thickBot="1">
      <c r="A25" s="35">
        <v>2018</v>
      </c>
      <c r="B25" s="35">
        <v>4</v>
      </c>
      <c r="C25" s="34">
        <v>43214</v>
      </c>
      <c r="D25" s="35">
        <v>168</v>
      </c>
      <c r="E25" s="35">
        <v>66</v>
      </c>
      <c r="F25" s="35">
        <v>65.08</v>
      </c>
      <c r="G25" s="35">
        <v>18.84</v>
      </c>
    </row>
    <row r="26" spans="1:7" ht="17.25" customHeight="1" thickBot="1">
      <c r="A26" s="35">
        <v>2018</v>
      </c>
      <c r="B26" s="35">
        <v>4</v>
      </c>
      <c r="C26" s="34">
        <v>43215</v>
      </c>
      <c r="D26" s="35">
        <v>156</v>
      </c>
      <c r="E26" s="35">
        <v>56</v>
      </c>
      <c r="F26" s="35">
        <v>95.66</v>
      </c>
      <c r="G26" s="35">
        <v>13.66</v>
      </c>
    </row>
    <row r="27" spans="1:7" ht="17.25" customHeight="1" thickBot="1">
      <c r="A27" s="35">
        <v>2018</v>
      </c>
      <c r="B27" s="35">
        <v>4</v>
      </c>
      <c r="C27" s="34">
        <v>43216</v>
      </c>
      <c r="D27" s="35">
        <v>189</v>
      </c>
      <c r="E27" s="35">
        <v>60</v>
      </c>
      <c r="F27" s="35">
        <v>76.06</v>
      </c>
      <c r="G27" s="35">
        <v>11.81</v>
      </c>
    </row>
    <row r="28" spans="1:7" ht="17.25" customHeight="1" thickBot="1">
      <c r="A28" s="35">
        <v>2018</v>
      </c>
      <c r="B28" s="35">
        <v>4</v>
      </c>
      <c r="C28" s="34">
        <v>43217</v>
      </c>
      <c r="D28" s="35">
        <v>150</v>
      </c>
      <c r="E28" s="35">
        <v>53</v>
      </c>
      <c r="F28" s="35">
        <v>62.09</v>
      </c>
      <c r="G28" s="35">
        <v>19.899999999999999</v>
      </c>
    </row>
    <row r="29" spans="1:7" ht="17.25" customHeight="1" thickBot="1">
      <c r="A29" s="35">
        <v>2018</v>
      </c>
      <c r="B29" s="35">
        <v>4</v>
      </c>
      <c r="C29" s="34">
        <v>43218</v>
      </c>
      <c r="D29" s="35">
        <v>119</v>
      </c>
      <c r="E29" s="35">
        <v>44</v>
      </c>
      <c r="F29" s="35">
        <v>154.12</v>
      </c>
      <c r="G29" s="35">
        <v>19.93</v>
      </c>
    </row>
    <row r="30" spans="1:7" ht="17.25" customHeight="1" thickBot="1">
      <c r="A30" s="35">
        <v>2018</v>
      </c>
      <c r="B30" s="35">
        <v>4</v>
      </c>
      <c r="C30" s="34">
        <v>43219</v>
      </c>
      <c r="D30" s="35">
        <v>94</v>
      </c>
      <c r="E30" s="35">
        <v>43</v>
      </c>
      <c r="F30" s="35">
        <v>73.03</v>
      </c>
      <c r="G30" s="35">
        <v>11.72</v>
      </c>
    </row>
    <row r="31" spans="1:7" ht="17.25" customHeight="1" thickBot="1">
      <c r="A31" s="35">
        <v>2018</v>
      </c>
      <c r="B31" s="35">
        <v>4</v>
      </c>
      <c r="C31" s="34">
        <v>43220</v>
      </c>
      <c r="D31" s="35">
        <v>103</v>
      </c>
      <c r="E31" s="35">
        <v>38</v>
      </c>
      <c r="F31" s="35">
        <v>32.340000000000003</v>
      </c>
      <c r="G31" s="35">
        <v>20.46</v>
      </c>
    </row>
    <row r="32" spans="1:7" ht="17.25" customHeight="1" thickBot="1">
      <c r="A32" s="35">
        <v>2018</v>
      </c>
      <c r="B32" s="35">
        <v>5</v>
      </c>
      <c r="C32" s="34">
        <v>43221</v>
      </c>
      <c r="D32" s="35">
        <v>63</v>
      </c>
      <c r="E32" s="35">
        <v>33</v>
      </c>
      <c r="F32" s="35">
        <v>34.799999999999997</v>
      </c>
      <c r="G32" s="35">
        <v>25.6</v>
      </c>
    </row>
    <row r="33" spans="1:7" ht="17.25" customHeight="1" thickBot="1">
      <c r="A33" s="35">
        <v>2018</v>
      </c>
      <c r="B33" s="35">
        <v>5</v>
      </c>
      <c r="C33" s="34">
        <v>43222</v>
      </c>
      <c r="D33" s="35">
        <v>157</v>
      </c>
      <c r="E33" s="35">
        <v>50</v>
      </c>
      <c r="F33" s="35">
        <v>81.66</v>
      </c>
      <c r="G33" s="35">
        <v>19.48</v>
      </c>
    </row>
    <row r="34" spans="1:7" ht="17.25" customHeight="1" thickBot="1">
      <c r="A34" s="35">
        <v>2018</v>
      </c>
      <c r="B34" s="35">
        <v>5</v>
      </c>
      <c r="C34" s="34">
        <v>43223</v>
      </c>
      <c r="D34" s="35">
        <v>122</v>
      </c>
      <c r="E34" s="35">
        <v>61</v>
      </c>
      <c r="F34" s="35">
        <v>115.4</v>
      </c>
      <c r="G34" s="35">
        <v>15.01</v>
      </c>
    </row>
    <row r="35" spans="1:7" ht="17.25" customHeight="1" thickBot="1">
      <c r="A35" s="35">
        <v>2018</v>
      </c>
      <c r="B35" s="35">
        <v>5</v>
      </c>
      <c r="C35" s="34">
        <v>43224</v>
      </c>
      <c r="D35" s="35">
        <v>144</v>
      </c>
      <c r="E35" s="35">
        <v>59</v>
      </c>
      <c r="F35" s="35">
        <v>80.33</v>
      </c>
      <c r="G35" s="35">
        <v>21.35</v>
      </c>
    </row>
    <row r="36" spans="1:7" ht="17.25" customHeight="1" thickBot="1">
      <c r="A36" s="35">
        <v>2018</v>
      </c>
      <c r="B36" s="35">
        <v>5</v>
      </c>
      <c r="C36" s="34">
        <v>43225</v>
      </c>
      <c r="D36" s="35">
        <v>194</v>
      </c>
      <c r="E36" s="35">
        <v>66</v>
      </c>
      <c r="F36" s="35">
        <v>40.57</v>
      </c>
      <c r="G36" s="35">
        <v>12.9</v>
      </c>
    </row>
    <row r="37" spans="1:7" ht="17.25" customHeight="1" thickBot="1">
      <c r="A37" s="35">
        <v>2018</v>
      </c>
      <c r="B37" s="35">
        <v>5</v>
      </c>
      <c r="C37" s="34">
        <v>43226</v>
      </c>
      <c r="D37" s="35">
        <v>95</v>
      </c>
      <c r="E37" s="35">
        <v>41</v>
      </c>
      <c r="F37" s="35">
        <v>49.55</v>
      </c>
      <c r="G37" s="35">
        <v>20.34</v>
      </c>
    </row>
    <row r="38" spans="1:7" ht="17.25" customHeight="1" thickBot="1">
      <c r="A38" s="35">
        <v>2018</v>
      </c>
      <c r="B38" s="35">
        <v>5</v>
      </c>
      <c r="C38" s="34">
        <v>43227</v>
      </c>
      <c r="D38" s="35">
        <v>208</v>
      </c>
      <c r="E38" s="35">
        <v>65</v>
      </c>
      <c r="F38" s="35">
        <v>105.45</v>
      </c>
      <c r="G38" s="35">
        <v>16.600000000000001</v>
      </c>
    </row>
    <row r="39" spans="1:7" ht="17.25" customHeight="1" thickBot="1">
      <c r="A39" s="35">
        <v>2018</v>
      </c>
      <c r="B39" s="35">
        <v>5</v>
      </c>
      <c r="C39" s="34">
        <v>43228</v>
      </c>
      <c r="D39" s="35">
        <v>335</v>
      </c>
      <c r="E39" s="35">
        <v>71</v>
      </c>
      <c r="F39" s="35">
        <v>125.65</v>
      </c>
      <c r="G39" s="35">
        <v>13.67</v>
      </c>
    </row>
    <row r="40" spans="1:7" ht="17.25" customHeight="1" thickBot="1">
      <c r="A40" s="35">
        <v>2018</v>
      </c>
      <c r="B40" s="35">
        <v>5</v>
      </c>
      <c r="C40" s="34">
        <v>43229</v>
      </c>
      <c r="D40" s="35">
        <v>218</v>
      </c>
      <c r="E40" s="35">
        <v>58</v>
      </c>
      <c r="F40" s="35">
        <v>98.86</v>
      </c>
      <c r="G40" s="35">
        <v>25.19</v>
      </c>
    </row>
    <row r="41" spans="1:7" ht="17.25" customHeight="1" thickBot="1">
      <c r="A41" s="35">
        <v>2018</v>
      </c>
      <c r="B41" s="35">
        <v>5</v>
      </c>
      <c r="C41" s="34">
        <v>43230</v>
      </c>
      <c r="D41" s="35">
        <v>143</v>
      </c>
      <c r="E41" s="35">
        <v>48</v>
      </c>
      <c r="F41" s="35">
        <v>69.28</v>
      </c>
      <c r="G41" s="35">
        <v>15.97</v>
      </c>
    </row>
    <row r="42" spans="1:7" ht="17.25" customHeight="1" thickBot="1">
      <c r="A42" s="35">
        <v>2018</v>
      </c>
      <c r="B42" s="35">
        <v>5</v>
      </c>
      <c r="C42" s="34">
        <v>43231</v>
      </c>
      <c r="D42" s="35">
        <v>158</v>
      </c>
      <c r="E42" s="35">
        <v>50</v>
      </c>
      <c r="F42" s="35">
        <v>78</v>
      </c>
      <c r="G42" s="35">
        <v>16.989999999999998</v>
      </c>
    </row>
    <row r="43" spans="1:7" ht="17.25" customHeight="1" thickBot="1">
      <c r="A43" s="35">
        <v>2018</v>
      </c>
      <c r="B43" s="35">
        <v>5</v>
      </c>
      <c r="C43" s="34">
        <v>43232</v>
      </c>
      <c r="D43" s="35">
        <v>147</v>
      </c>
      <c r="E43" s="35">
        <v>52</v>
      </c>
      <c r="F43" s="35">
        <v>162.59</v>
      </c>
      <c r="G43" s="35">
        <v>13.68</v>
      </c>
    </row>
    <row r="44" spans="1:7" ht="17.25" customHeight="1" thickBot="1">
      <c r="A44" s="35">
        <v>2018</v>
      </c>
      <c r="B44" s="35">
        <v>5</v>
      </c>
      <c r="C44" s="34">
        <v>43233</v>
      </c>
      <c r="D44" s="35">
        <v>110</v>
      </c>
      <c r="E44" s="35">
        <v>39</v>
      </c>
      <c r="F44" s="35">
        <v>127.81</v>
      </c>
      <c r="G44" s="35">
        <v>19.329999999999998</v>
      </c>
    </row>
    <row r="45" spans="1:7" ht="17.25" customHeight="1" thickBot="1">
      <c r="A45" s="35">
        <v>2018</v>
      </c>
      <c r="B45" s="35">
        <v>5</v>
      </c>
      <c r="C45" s="34">
        <v>43234</v>
      </c>
      <c r="D45" s="35">
        <v>200</v>
      </c>
      <c r="E45" s="35">
        <v>56</v>
      </c>
      <c r="F45" s="35">
        <v>130.72</v>
      </c>
      <c r="G45" s="35">
        <v>19.149999999999999</v>
      </c>
    </row>
    <row r="46" spans="1:7" ht="17.25" customHeight="1" thickBot="1">
      <c r="A46" s="35">
        <v>2018</v>
      </c>
      <c r="B46" s="35">
        <v>5</v>
      </c>
      <c r="C46" s="34">
        <v>43235</v>
      </c>
      <c r="D46" s="35">
        <v>200</v>
      </c>
      <c r="E46" s="35">
        <v>52</v>
      </c>
      <c r="F46" s="35">
        <v>125.28</v>
      </c>
      <c r="G46" s="35">
        <v>18.46</v>
      </c>
    </row>
    <row r="47" spans="1:7" ht="17.25" customHeight="1" thickBot="1">
      <c r="A47" s="35">
        <v>2018</v>
      </c>
      <c r="B47" s="35">
        <v>5</v>
      </c>
      <c r="C47" s="34">
        <v>43236</v>
      </c>
      <c r="D47" s="35">
        <v>189</v>
      </c>
      <c r="E47" s="35">
        <v>52</v>
      </c>
      <c r="F47" s="35">
        <v>188.55</v>
      </c>
      <c r="G47" s="35">
        <v>21.19</v>
      </c>
    </row>
    <row r="48" spans="1:7" ht="17.25" customHeight="1" thickBot="1">
      <c r="A48" s="35">
        <v>2018</v>
      </c>
      <c r="B48" s="35">
        <v>5</v>
      </c>
      <c r="C48" s="34">
        <v>43237</v>
      </c>
      <c r="D48" s="35">
        <v>161</v>
      </c>
      <c r="E48" s="35">
        <v>55</v>
      </c>
      <c r="F48" s="35">
        <v>119.37</v>
      </c>
      <c r="G48" s="35">
        <v>15.24</v>
      </c>
    </row>
    <row r="49" spans="1:7" ht="17.25" customHeight="1" thickBot="1">
      <c r="A49" s="35">
        <v>2018</v>
      </c>
      <c r="B49" s="35">
        <v>5</v>
      </c>
      <c r="C49" s="34">
        <v>43238</v>
      </c>
      <c r="D49" s="35">
        <v>175</v>
      </c>
      <c r="E49" s="35">
        <v>42</v>
      </c>
      <c r="F49" s="35">
        <v>77.91</v>
      </c>
      <c r="G49" s="35">
        <v>17.38</v>
      </c>
    </row>
    <row r="50" spans="1:7" ht="17.25" customHeight="1" thickBot="1">
      <c r="A50" s="35">
        <v>2018</v>
      </c>
      <c r="B50" s="35">
        <v>5</v>
      </c>
      <c r="C50" s="34">
        <v>43239</v>
      </c>
      <c r="D50" s="35">
        <v>143</v>
      </c>
      <c r="E50" s="35">
        <v>49</v>
      </c>
      <c r="F50" s="35">
        <v>169.56</v>
      </c>
      <c r="G50" s="35">
        <v>14.68</v>
      </c>
    </row>
    <row r="51" spans="1:7" ht="17.25" customHeight="1" thickBot="1">
      <c r="A51" s="35">
        <v>2018</v>
      </c>
      <c r="B51" s="35">
        <v>5</v>
      </c>
      <c r="C51" s="34">
        <v>43240</v>
      </c>
      <c r="D51" s="35">
        <v>122</v>
      </c>
      <c r="E51" s="35">
        <v>40</v>
      </c>
      <c r="F51" s="35">
        <v>106.26</v>
      </c>
      <c r="G51" s="35">
        <v>20.67</v>
      </c>
    </row>
    <row r="52" spans="1:7" ht="17.25" customHeight="1" thickBot="1">
      <c r="A52" s="35">
        <v>2018</v>
      </c>
      <c r="B52" s="35">
        <v>5</v>
      </c>
      <c r="C52" s="34">
        <v>43241</v>
      </c>
      <c r="D52" s="35">
        <v>170</v>
      </c>
      <c r="E52" s="35">
        <v>57</v>
      </c>
      <c r="F52" s="35">
        <v>85.78</v>
      </c>
      <c r="G52" s="35">
        <v>17.14</v>
      </c>
    </row>
    <row r="53" spans="1:7" ht="17.25" customHeight="1" thickBot="1">
      <c r="A53" s="35">
        <v>2018</v>
      </c>
      <c r="B53" s="35">
        <v>5</v>
      </c>
      <c r="C53" s="34">
        <v>43242</v>
      </c>
      <c r="D53" s="35">
        <v>174</v>
      </c>
      <c r="E53" s="35">
        <v>57</v>
      </c>
      <c r="F53" s="35">
        <v>163.79</v>
      </c>
      <c r="G53" s="35">
        <v>22.67</v>
      </c>
    </row>
    <row r="54" spans="1:7" ht="17.25" customHeight="1" thickBot="1">
      <c r="A54" s="35">
        <v>2018</v>
      </c>
      <c r="B54" s="35">
        <v>5</v>
      </c>
      <c r="C54" s="34">
        <v>43243</v>
      </c>
      <c r="D54" s="35">
        <v>187</v>
      </c>
      <c r="E54" s="35">
        <v>55</v>
      </c>
      <c r="F54" s="35">
        <v>109.72</v>
      </c>
      <c r="G54" s="35">
        <v>32.29</v>
      </c>
    </row>
    <row r="55" spans="1:7" ht="17.25" customHeight="1" thickBot="1">
      <c r="A55" s="35">
        <v>2018</v>
      </c>
      <c r="B55" s="35">
        <v>5</v>
      </c>
      <c r="C55" s="34">
        <v>43244</v>
      </c>
      <c r="D55" s="35">
        <v>98</v>
      </c>
      <c r="E55" s="35">
        <v>44</v>
      </c>
      <c r="F55" s="35">
        <v>67.12</v>
      </c>
      <c r="G55" s="35">
        <v>25.91</v>
      </c>
    </row>
    <row r="56" spans="1:7" ht="17.25" customHeight="1" thickBot="1">
      <c r="A56" s="35">
        <v>2018</v>
      </c>
      <c r="B56" s="35">
        <v>5</v>
      </c>
      <c r="C56" s="34">
        <v>43245</v>
      </c>
      <c r="D56" s="35">
        <v>217</v>
      </c>
      <c r="E56" s="35">
        <v>66</v>
      </c>
      <c r="F56" s="35">
        <v>106.34</v>
      </c>
      <c r="G56" s="35">
        <v>26.66</v>
      </c>
    </row>
    <row r="57" spans="1:7" ht="17.25" customHeight="1" thickBot="1">
      <c r="A57" s="35">
        <v>2018</v>
      </c>
      <c r="B57" s="35">
        <v>5</v>
      </c>
      <c r="C57" s="34">
        <v>43246</v>
      </c>
      <c r="D57" s="35">
        <v>227</v>
      </c>
      <c r="E57" s="35">
        <v>59</v>
      </c>
      <c r="F57" s="35">
        <v>69.41</v>
      </c>
      <c r="G57" s="35">
        <v>17.489999999999998</v>
      </c>
    </row>
    <row r="58" spans="1:7" ht="17.25" customHeight="1" thickBot="1">
      <c r="A58" s="35">
        <v>2018</v>
      </c>
      <c r="B58" s="35">
        <v>5</v>
      </c>
      <c r="C58" s="34">
        <v>43247</v>
      </c>
      <c r="D58" s="35">
        <v>184</v>
      </c>
      <c r="E58" s="35">
        <v>65</v>
      </c>
      <c r="F58" s="35">
        <v>114.12</v>
      </c>
      <c r="G58" s="35">
        <v>16.600000000000001</v>
      </c>
    </row>
    <row r="59" spans="1:7" ht="17.25" customHeight="1" thickBot="1">
      <c r="A59" s="35">
        <v>2018</v>
      </c>
      <c r="B59" s="35">
        <v>5</v>
      </c>
      <c r="C59" s="34">
        <v>43248</v>
      </c>
      <c r="D59" s="35">
        <v>296</v>
      </c>
      <c r="E59" s="35">
        <v>94</v>
      </c>
      <c r="F59" s="35">
        <v>88.74</v>
      </c>
      <c r="G59" s="35">
        <v>24.52</v>
      </c>
    </row>
    <row r="60" spans="1:7" ht="17.25" customHeight="1" thickBot="1">
      <c r="A60" s="35">
        <v>2018</v>
      </c>
      <c r="B60" s="35">
        <v>5</v>
      </c>
      <c r="C60" s="34">
        <v>43249</v>
      </c>
      <c r="D60" s="35">
        <v>243</v>
      </c>
      <c r="E60" s="35">
        <v>75</v>
      </c>
      <c r="F60" s="35">
        <v>94.52</v>
      </c>
      <c r="G60" s="35">
        <v>18.16</v>
      </c>
    </row>
    <row r="61" spans="1:7" ht="17.25" customHeight="1" thickBot="1">
      <c r="A61" s="35">
        <v>2018</v>
      </c>
      <c r="B61" s="35">
        <v>5</v>
      </c>
      <c r="C61" s="34">
        <v>43250</v>
      </c>
      <c r="D61" s="35">
        <v>237</v>
      </c>
      <c r="E61" s="35">
        <v>87</v>
      </c>
      <c r="F61" s="35">
        <v>62.73</v>
      </c>
      <c r="G61" s="35">
        <v>17.510000000000002</v>
      </c>
    </row>
    <row r="62" spans="1:7" ht="17.25" customHeight="1" thickBot="1">
      <c r="A62" s="35">
        <v>2018</v>
      </c>
      <c r="B62" s="35">
        <v>5</v>
      </c>
      <c r="C62" s="34">
        <v>43251</v>
      </c>
      <c r="D62" s="35">
        <v>222</v>
      </c>
      <c r="E62" s="35">
        <v>93</v>
      </c>
      <c r="F62" s="35">
        <v>43.73</v>
      </c>
      <c r="G62" s="35">
        <v>19.96</v>
      </c>
    </row>
    <row r="63" spans="1:7" ht="17.25" customHeight="1" thickBot="1">
      <c r="A63" s="35">
        <v>2018</v>
      </c>
      <c r="B63" s="35">
        <v>6</v>
      </c>
      <c r="C63" s="34">
        <v>43252</v>
      </c>
      <c r="D63" s="35">
        <v>252</v>
      </c>
      <c r="E63" s="35">
        <v>69</v>
      </c>
      <c r="F63" s="35">
        <v>70.239999999999995</v>
      </c>
      <c r="G63" s="35">
        <v>13.63</v>
      </c>
    </row>
    <row r="64" spans="1:7" ht="17.25" customHeight="1" thickBot="1">
      <c r="A64" s="35">
        <v>2018</v>
      </c>
      <c r="B64" s="35">
        <v>6</v>
      </c>
      <c r="C64" s="34">
        <v>43253</v>
      </c>
      <c r="D64" s="35">
        <v>233</v>
      </c>
      <c r="E64" s="35">
        <v>103</v>
      </c>
      <c r="F64" s="35">
        <v>58.78</v>
      </c>
      <c r="G64" s="35">
        <v>13.25</v>
      </c>
    </row>
    <row r="65" spans="1:7" ht="17.25" customHeight="1" thickBot="1">
      <c r="A65" s="35">
        <v>2018</v>
      </c>
      <c r="B65" s="35">
        <v>6</v>
      </c>
      <c r="C65" s="34">
        <v>43254</v>
      </c>
      <c r="D65" s="35">
        <v>373</v>
      </c>
      <c r="E65" s="35">
        <v>122</v>
      </c>
      <c r="F65" s="35">
        <v>47.59</v>
      </c>
      <c r="G65" s="35">
        <v>13.57</v>
      </c>
    </row>
    <row r="66" spans="1:7" ht="17.25" customHeight="1" thickBot="1">
      <c r="A66" s="35">
        <v>2018</v>
      </c>
      <c r="B66" s="35">
        <v>6</v>
      </c>
      <c r="C66" s="34">
        <v>43255</v>
      </c>
      <c r="D66" s="35">
        <v>271</v>
      </c>
      <c r="E66" s="35">
        <v>81</v>
      </c>
      <c r="F66" s="35">
        <v>83.26</v>
      </c>
      <c r="G66" s="35">
        <v>8.8000000000000007</v>
      </c>
    </row>
    <row r="67" spans="1:7" ht="17.25" customHeight="1" thickBot="1">
      <c r="A67" s="35">
        <v>2018</v>
      </c>
      <c r="B67" s="35">
        <v>6</v>
      </c>
      <c r="C67" s="34">
        <v>43256</v>
      </c>
      <c r="D67" s="35">
        <v>265</v>
      </c>
      <c r="E67" s="35">
        <v>72</v>
      </c>
      <c r="F67" s="35">
        <v>85.11</v>
      </c>
      <c r="G67" s="35">
        <v>24.33</v>
      </c>
    </row>
    <row r="68" spans="1:7" ht="17.25" customHeight="1" thickBot="1">
      <c r="A68" s="35">
        <v>2018</v>
      </c>
      <c r="B68" s="35">
        <v>6</v>
      </c>
      <c r="C68" s="34">
        <v>43257</v>
      </c>
      <c r="D68" s="35">
        <v>222</v>
      </c>
      <c r="E68" s="35">
        <v>80</v>
      </c>
      <c r="F68" s="35">
        <v>70.52</v>
      </c>
      <c r="G68" s="35">
        <v>16.399999999999999</v>
      </c>
    </row>
    <row r="69" spans="1:7" ht="17.25" customHeight="1" thickBot="1">
      <c r="A69" s="35">
        <v>2018</v>
      </c>
      <c r="B69" s="35">
        <v>6</v>
      </c>
      <c r="C69" s="34">
        <v>43258</v>
      </c>
      <c r="D69" s="35">
        <v>228</v>
      </c>
      <c r="E69" s="35">
        <v>58</v>
      </c>
      <c r="F69" s="35">
        <v>76.849999999999994</v>
      </c>
      <c r="G69" s="35">
        <v>17.510000000000002</v>
      </c>
    </row>
    <row r="70" spans="1:7" ht="17.25" customHeight="1" thickBot="1">
      <c r="A70" s="35">
        <v>2018</v>
      </c>
      <c r="B70" s="35">
        <v>6</v>
      </c>
      <c r="C70" s="34">
        <v>43259</v>
      </c>
      <c r="D70" s="35">
        <v>183</v>
      </c>
      <c r="E70" s="35">
        <v>63</v>
      </c>
      <c r="F70" s="35">
        <v>64.2</v>
      </c>
      <c r="G70" s="35">
        <v>17.72</v>
      </c>
    </row>
    <row r="71" spans="1:7" ht="17.25" customHeight="1" thickBot="1">
      <c r="A71" s="35">
        <v>2018</v>
      </c>
      <c r="B71" s="35">
        <v>6</v>
      </c>
      <c r="C71" s="34">
        <v>43260</v>
      </c>
      <c r="D71" s="35">
        <v>261</v>
      </c>
      <c r="E71" s="35">
        <v>79</v>
      </c>
      <c r="F71" s="35">
        <v>85.41</v>
      </c>
      <c r="G71" s="35">
        <v>18.850000000000001</v>
      </c>
    </row>
    <row r="72" spans="1:7" ht="17.25" customHeight="1" thickBot="1">
      <c r="A72" s="35">
        <v>2018</v>
      </c>
      <c r="B72" s="35">
        <v>6</v>
      </c>
      <c r="C72" s="34">
        <v>43261</v>
      </c>
      <c r="D72" s="35">
        <v>202</v>
      </c>
      <c r="E72" s="35">
        <v>62</v>
      </c>
      <c r="F72" s="35">
        <v>73.84</v>
      </c>
      <c r="G72" s="35">
        <v>18.77</v>
      </c>
    </row>
    <row r="73" spans="1:7" ht="17.25" customHeight="1" thickBot="1">
      <c r="A73" s="35">
        <v>2018</v>
      </c>
      <c r="B73" s="35">
        <v>6</v>
      </c>
      <c r="C73" s="34">
        <v>43262</v>
      </c>
      <c r="D73" s="35">
        <v>185</v>
      </c>
      <c r="E73" s="35">
        <v>63</v>
      </c>
      <c r="F73" s="35">
        <v>61.91</v>
      </c>
      <c r="G73" s="35">
        <v>22.14</v>
      </c>
    </row>
    <row r="74" spans="1:7" ht="17.25" customHeight="1" thickBot="1">
      <c r="A74" s="35">
        <v>2018</v>
      </c>
      <c r="B74" s="35">
        <v>6</v>
      </c>
      <c r="C74" s="34">
        <v>43263</v>
      </c>
      <c r="D74" s="35">
        <v>295</v>
      </c>
      <c r="E74" s="35">
        <v>79</v>
      </c>
      <c r="F74" s="35">
        <v>107.39</v>
      </c>
      <c r="G74" s="35">
        <v>18.82</v>
      </c>
    </row>
    <row r="75" spans="1:7" ht="17.25" customHeight="1" thickBot="1">
      <c r="A75" s="35">
        <v>2018</v>
      </c>
      <c r="B75" s="35">
        <v>6</v>
      </c>
      <c r="C75" s="34">
        <v>43264</v>
      </c>
      <c r="D75" s="35">
        <v>293</v>
      </c>
      <c r="E75" s="35">
        <v>83</v>
      </c>
      <c r="F75" s="35">
        <v>99.89</v>
      </c>
      <c r="G75" s="35">
        <v>20.059999999999999</v>
      </c>
    </row>
    <row r="76" spans="1:7" ht="17.25" customHeight="1" thickBot="1">
      <c r="A76" s="35">
        <v>2018</v>
      </c>
      <c r="B76" s="35">
        <v>6</v>
      </c>
      <c r="C76" s="34">
        <v>43265</v>
      </c>
      <c r="D76" s="35">
        <v>395</v>
      </c>
      <c r="E76" s="35">
        <v>93</v>
      </c>
      <c r="F76" s="35">
        <v>133.43</v>
      </c>
      <c r="G76" s="35">
        <v>21.32</v>
      </c>
    </row>
    <row r="77" spans="1:7" ht="17.25" customHeight="1" thickBot="1">
      <c r="A77" s="35">
        <v>2018</v>
      </c>
      <c r="B77" s="35">
        <v>6</v>
      </c>
      <c r="C77" s="34">
        <v>43266</v>
      </c>
      <c r="D77" s="35">
        <v>155</v>
      </c>
      <c r="E77" s="35">
        <v>54</v>
      </c>
      <c r="F77" s="35">
        <v>66</v>
      </c>
      <c r="G77" s="35">
        <v>15.41</v>
      </c>
    </row>
    <row r="78" spans="1:7" ht="17.25" customHeight="1" thickBot="1">
      <c r="A78" s="35">
        <v>2018</v>
      </c>
      <c r="B78" s="35">
        <v>6</v>
      </c>
      <c r="C78" s="34">
        <v>43267</v>
      </c>
      <c r="D78" s="35">
        <v>181</v>
      </c>
      <c r="E78" s="35">
        <v>54</v>
      </c>
      <c r="F78" s="35">
        <v>57.73</v>
      </c>
      <c r="G78" s="35">
        <v>18.25</v>
      </c>
    </row>
    <row r="79" spans="1:7" ht="17.25" customHeight="1" thickBot="1">
      <c r="A79" s="35">
        <v>2018</v>
      </c>
      <c r="B79" s="35">
        <v>6</v>
      </c>
      <c r="C79" s="34">
        <v>43268</v>
      </c>
      <c r="D79" s="35">
        <v>126</v>
      </c>
      <c r="E79" s="35">
        <v>49</v>
      </c>
      <c r="F79" s="35">
        <v>54.69</v>
      </c>
      <c r="G79" s="35">
        <v>23.28</v>
      </c>
    </row>
    <row r="80" spans="1:7" ht="17.25" customHeight="1" thickBot="1">
      <c r="A80" s="35">
        <v>2018</v>
      </c>
      <c r="B80" s="35">
        <v>6</v>
      </c>
      <c r="C80" s="34">
        <v>43269</v>
      </c>
      <c r="D80" s="35">
        <v>160</v>
      </c>
      <c r="E80" s="35">
        <v>49</v>
      </c>
      <c r="F80" s="35">
        <v>82.01</v>
      </c>
      <c r="G80" s="35">
        <v>12.45</v>
      </c>
    </row>
    <row r="81" spans="1:7" ht="17.25" customHeight="1" thickBot="1">
      <c r="A81" s="35">
        <v>2018</v>
      </c>
      <c r="B81" s="35">
        <v>6</v>
      </c>
      <c r="C81" s="34">
        <v>43270</v>
      </c>
      <c r="D81" s="35">
        <v>146</v>
      </c>
      <c r="E81" s="35">
        <v>61</v>
      </c>
      <c r="F81" s="35">
        <v>52.59</v>
      </c>
      <c r="G81" s="35">
        <v>27.12</v>
      </c>
    </row>
    <row r="82" spans="1:7" ht="17.25" customHeight="1" thickBot="1">
      <c r="A82" s="35">
        <v>2018</v>
      </c>
      <c r="B82" s="35">
        <v>6</v>
      </c>
      <c r="C82" s="34">
        <v>43271</v>
      </c>
      <c r="D82" s="35">
        <v>157</v>
      </c>
      <c r="E82" s="35">
        <v>59</v>
      </c>
      <c r="F82" s="35">
        <v>44.19</v>
      </c>
      <c r="G82" s="35">
        <v>21.09</v>
      </c>
    </row>
    <row r="83" spans="1:7" ht="17.25" customHeight="1" thickBot="1">
      <c r="A83" s="35">
        <v>2018</v>
      </c>
      <c r="B83" s="35">
        <v>6</v>
      </c>
      <c r="C83" s="34">
        <v>43272</v>
      </c>
      <c r="D83" s="35">
        <v>187</v>
      </c>
      <c r="E83" s="35">
        <v>68</v>
      </c>
      <c r="F83" s="35">
        <v>32.01</v>
      </c>
      <c r="G83" s="35">
        <v>19.55</v>
      </c>
    </row>
    <row r="84" spans="1:7" ht="17.25" customHeight="1" thickBot="1">
      <c r="A84" s="35">
        <v>2018</v>
      </c>
      <c r="B84" s="35">
        <v>6</v>
      </c>
      <c r="C84" s="34">
        <v>43273</v>
      </c>
      <c r="D84" s="35">
        <v>224</v>
      </c>
      <c r="E84" s="35">
        <v>72</v>
      </c>
      <c r="F84" s="35">
        <v>26.28</v>
      </c>
      <c r="G84" s="35">
        <v>26.21</v>
      </c>
    </row>
    <row r="85" spans="1:7" ht="17.25" customHeight="1" thickBot="1">
      <c r="A85" s="35">
        <v>2018</v>
      </c>
      <c r="B85" s="35">
        <v>6</v>
      </c>
      <c r="C85" s="34">
        <v>43274</v>
      </c>
      <c r="D85" s="35">
        <v>150</v>
      </c>
      <c r="E85" s="35">
        <v>42</v>
      </c>
      <c r="F85" s="35">
        <v>25.6</v>
      </c>
      <c r="G85" s="35">
        <v>25.61</v>
      </c>
    </row>
    <row r="86" spans="1:7" ht="17.25" customHeight="1" thickBot="1">
      <c r="A86" s="35">
        <v>2018</v>
      </c>
      <c r="B86" s="35">
        <v>6</v>
      </c>
      <c r="C86" s="34">
        <v>43275</v>
      </c>
      <c r="D86" s="35">
        <v>144</v>
      </c>
      <c r="E86" s="35">
        <v>43</v>
      </c>
      <c r="F86" s="35">
        <v>77.06</v>
      </c>
      <c r="G86" s="35">
        <v>28.49</v>
      </c>
    </row>
    <row r="87" spans="1:7" ht="17.25" customHeight="1" thickBot="1">
      <c r="A87" s="35">
        <v>2018</v>
      </c>
      <c r="B87" s="35">
        <v>6</v>
      </c>
      <c r="C87" s="34">
        <v>43276</v>
      </c>
      <c r="D87" s="35">
        <v>149</v>
      </c>
      <c r="E87" s="35">
        <v>52</v>
      </c>
      <c r="F87" s="35">
        <v>34.44</v>
      </c>
      <c r="G87" s="35">
        <v>32.51</v>
      </c>
    </row>
    <row r="88" spans="1:7" ht="17.25" customHeight="1" thickBot="1">
      <c r="A88" s="35">
        <v>2018</v>
      </c>
      <c r="B88" s="35">
        <v>6</v>
      </c>
      <c r="C88" s="34">
        <v>43277</v>
      </c>
      <c r="D88" s="35">
        <v>160</v>
      </c>
      <c r="E88" s="35">
        <v>55</v>
      </c>
      <c r="F88" s="35">
        <v>35.57</v>
      </c>
      <c r="G88" s="35">
        <v>22.17</v>
      </c>
    </row>
    <row r="89" spans="1:7" ht="17.25" customHeight="1" thickBot="1">
      <c r="A89" s="35">
        <v>2018</v>
      </c>
      <c r="B89" s="35">
        <v>6</v>
      </c>
      <c r="C89" s="34">
        <v>43278</v>
      </c>
      <c r="D89" s="35">
        <v>151</v>
      </c>
      <c r="E89" s="35">
        <v>61</v>
      </c>
      <c r="F89" s="35">
        <v>19.7</v>
      </c>
      <c r="G89" s="35">
        <v>29.93</v>
      </c>
    </row>
    <row r="90" spans="1:7" ht="17.25" customHeight="1" thickBot="1">
      <c r="A90" s="35">
        <v>2018</v>
      </c>
      <c r="B90" s="35">
        <v>6</v>
      </c>
      <c r="C90" s="34">
        <v>43279</v>
      </c>
      <c r="D90" s="35">
        <v>161</v>
      </c>
      <c r="E90" s="35">
        <v>44</v>
      </c>
      <c r="F90" s="35">
        <v>20.66</v>
      </c>
      <c r="G90" s="35">
        <v>34.71</v>
      </c>
    </row>
    <row r="91" spans="1:7" ht="17.25" customHeight="1" thickBot="1">
      <c r="A91" s="35">
        <v>2018</v>
      </c>
      <c r="B91" s="35">
        <v>6</v>
      </c>
      <c r="C91" s="34">
        <v>43280</v>
      </c>
      <c r="D91" s="35">
        <v>166</v>
      </c>
      <c r="E91" s="35">
        <v>48</v>
      </c>
      <c r="F91" s="35">
        <v>57.58</v>
      </c>
      <c r="G91" s="35">
        <v>36.75</v>
      </c>
    </row>
    <row r="92" spans="1:7" ht="17.25" customHeight="1" thickBot="1">
      <c r="A92" s="35">
        <v>2018</v>
      </c>
      <c r="B92" s="35">
        <v>6</v>
      </c>
      <c r="C92" s="34">
        <v>43281</v>
      </c>
      <c r="D92" s="35">
        <v>162</v>
      </c>
      <c r="E92" s="35">
        <v>66</v>
      </c>
      <c r="F92" s="35">
        <v>11</v>
      </c>
      <c r="G92" s="35">
        <v>21.53</v>
      </c>
    </row>
    <row r="93" spans="1:7" ht="17.25" customHeight="1" thickBot="1">
      <c r="A93" s="35">
        <v>2018</v>
      </c>
      <c r="B93" s="35">
        <v>7</v>
      </c>
      <c r="C93" s="34">
        <v>43282</v>
      </c>
      <c r="D93" s="35">
        <v>157</v>
      </c>
      <c r="E93" s="35">
        <v>42</v>
      </c>
      <c r="F93" s="35">
        <v>21.09</v>
      </c>
      <c r="G93" s="35">
        <v>30.53</v>
      </c>
    </row>
    <row r="94" spans="1:7" ht="17.25" customHeight="1" thickBot="1">
      <c r="A94" s="35">
        <v>2018</v>
      </c>
      <c r="B94" s="35">
        <v>7</v>
      </c>
      <c r="C94" s="34">
        <v>43283</v>
      </c>
      <c r="D94" s="35">
        <v>190</v>
      </c>
      <c r="E94" s="35">
        <v>62</v>
      </c>
      <c r="F94" s="35">
        <v>33.340000000000003</v>
      </c>
      <c r="G94" s="35">
        <v>35.07</v>
      </c>
    </row>
    <row r="95" spans="1:7" ht="17.25" customHeight="1" thickBot="1">
      <c r="A95" s="35">
        <v>2018</v>
      </c>
      <c r="B95" s="35">
        <v>7</v>
      </c>
      <c r="C95" s="34">
        <v>43284</v>
      </c>
      <c r="D95" s="35">
        <v>160</v>
      </c>
      <c r="E95" s="35">
        <v>56</v>
      </c>
      <c r="F95" s="35">
        <v>27.29</v>
      </c>
      <c r="G95" s="35">
        <v>32.9</v>
      </c>
    </row>
    <row r="96" spans="1:7" ht="17.25" customHeight="1" thickBot="1">
      <c r="A96" s="35">
        <v>2018</v>
      </c>
      <c r="B96" s="35">
        <v>7</v>
      </c>
      <c r="C96" s="34">
        <v>43285</v>
      </c>
      <c r="D96" s="35">
        <v>174</v>
      </c>
      <c r="E96" s="35">
        <v>58</v>
      </c>
      <c r="F96" s="35">
        <v>16.46</v>
      </c>
      <c r="G96" s="35">
        <v>28.51</v>
      </c>
    </row>
    <row r="97" spans="1:7" ht="17.25" customHeight="1" thickBot="1">
      <c r="A97" s="35">
        <v>2018</v>
      </c>
      <c r="B97" s="35">
        <v>7</v>
      </c>
      <c r="C97" s="34">
        <v>43286</v>
      </c>
      <c r="D97" s="35">
        <v>167</v>
      </c>
      <c r="E97" s="35">
        <v>54</v>
      </c>
      <c r="F97" s="35">
        <v>31.55</v>
      </c>
      <c r="G97" s="35">
        <v>25.69</v>
      </c>
    </row>
    <row r="98" spans="1:7" ht="17.25" customHeight="1" thickBot="1">
      <c r="A98" s="35">
        <v>2018</v>
      </c>
      <c r="B98" s="35">
        <v>7</v>
      </c>
      <c r="C98" s="34">
        <v>43287</v>
      </c>
      <c r="D98" s="35">
        <v>174</v>
      </c>
      <c r="E98" s="35">
        <v>50</v>
      </c>
      <c r="F98" s="35">
        <v>23.75</v>
      </c>
      <c r="G98" s="35">
        <v>38.799999999999997</v>
      </c>
    </row>
    <row r="99" spans="1:7" ht="17.25" customHeight="1" thickBot="1">
      <c r="A99" s="35">
        <v>2018</v>
      </c>
      <c r="B99" s="35">
        <v>7</v>
      </c>
      <c r="C99" s="34">
        <v>43288</v>
      </c>
      <c r="D99" s="35">
        <v>83</v>
      </c>
      <c r="E99" s="35">
        <v>41</v>
      </c>
      <c r="F99" s="35">
        <v>22.89</v>
      </c>
      <c r="G99" s="35">
        <v>35.979999999999997</v>
      </c>
    </row>
    <row r="100" spans="1:7" ht="17.25" customHeight="1" thickBot="1">
      <c r="A100" s="35">
        <v>2018</v>
      </c>
      <c r="B100" s="35">
        <v>7</v>
      </c>
      <c r="C100" s="34">
        <v>43289</v>
      </c>
      <c r="D100" s="35">
        <v>91</v>
      </c>
      <c r="E100" s="35">
        <v>45</v>
      </c>
      <c r="F100" s="35">
        <v>52.31</v>
      </c>
      <c r="G100" s="35">
        <v>32.14</v>
      </c>
    </row>
    <row r="101" spans="1:7" ht="17.25" customHeight="1" thickBot="1">
      <c r="A101" s="35">
        <v>2018</v>
      </c>
      <c r="B101" s="35">
        <v>7</v>
      </c>
      <c r="C101" s="34">
        <v>43290</v>
      </c>
      <c r="D101" s="35">
        <v>149</v>
      </c>
      <c r="E101" s="35">
        <v>48</v>
      </c>
      <c r="F101" s="35">
        <v>37.229999999999997</v>
      </c>
      <c r="G101" s="35">
        <v>35.700000000000003</v>
      </c>
    </row>
    <row r="102" spans="1:7" ht="17.25" customHeight="1" thickBot="1">
      <c r="A102" s="35">
        <v>2018</v>
      </c>
      <c r="B102" s="35">
        <v>7</v>
      </c>
      <c r="C102" s="34">
        <v>43291</v>
      </c>
      <c r="D102" s="35">
        <v>205</v>
      </c>
      <c r="E102" s="35">
        <v>66</v>
      </c>
      <c r="F102" s="35">
        <v>24.16</v>
      </c>
      <c r="G102" s="35">
        <v>36.32</v>
      </c>
    </row>
    <row r="103" spans="1:7" ht="17.25" customHeight="1" thickBot="1">
      <c r="A103" s="35">
        <v>2018</v>
      </c>
      <c r="B103" s="35">
        <v>7</v>
      </c>
      <c r="C103" s="34">
        <v>43292</v>
      </c>
      <c r="D103" s="35">
        <v>180</v>
      </c>
      <c r="E103" s="35">
        <v>62</v>
      </c>
      <c r="F103" s="35">
        <v>37.36</v>
      </c>
      <c r="G103" s="35">
        <v>23.14</v>
      </c>
    </row>
    <row r="104" spans="1:7" ht="17.25" customHeight="1" thickBot="1">
      <c r="A104" s="35">
        <v>2018</v>
      </c>
      <c r="B104" s="35">
        <v>7</v>
      </c>
      <c r="C104" s="34">
        <v>43293</v>
      </c>
      <c r="D104" s="35">
        <v>181</v>
      </c>
      <c r="E104" s="35">
        <v>58</v>
      </c>
      <c r="F104" s="35">
        <v>47.81</v>
      </c>
      <c r="G104" s="35">
        <v>29.12</v>
      </c>
    </row>
    <row r="105" spans="1:7" ht="17.25" customHeight="1" thickBot="1">
      <c r="A105" s="35">
        <v>2018</v>
      </c>
      <c r="B105" s="35">
        <v>7</v>
      </c>
      <c r="C105" s="34">
        <v>43294</v>
      </c>
      <c r="D105" s="35">
        <v>147</v>
      </c>
      <c r="E105" s="35">
        <v>50</v>
      </c>
      <c r="F105" s="35">
        <v>34.07</v>
      </c>
      <c r="G105" s="35">
        <v>28.33</v>
      </c>
    </row>
    <row r="106" spans="1:7" ht="17.25" customHeight="1" thickBot="1">
      <c r="A106" s="35">
        <v>2018</v>
      </c>
      <c r="B106" s="35">
        <v>7</v>
      </c>
      <c r="C106" s="34">
        <v>43295</v>
      </c>
      <c r="D106" s="35">
        <v>224</v>
      </c>
      <c r="E106" s="35">
        <v>65</v>
      </c>
      <c r="F106" s="35">
        <v>20.53</v>
      </c>
      <c r="G106" s="35">
        <v>32.200000000000003</v>
      </c>
    </row>
    <row r="107" spans="1:7" ht="17.25" customHeight="1" thickBot="1">
      <c r="A107" s="35">
        <v>2018</v>
      </c>
      <c r="B107" s="35">
        <v>7</v>
      </c>
      <c r="C107" s="34">
        <v>43296</v>
      </c>
      <c r="D107" s="35">
        <v>174</v>
      </c>
      <c r="E107" s="35">
        <v>62</v>
      </c>
      <c r="F107" s="35">
        <v>17.23</v>
      </c>
      <c r="G107" s="35">
        <v>36.22</v>
      </c>
    </row>
    <row r="108" spans="1:7" ht="17.25" customHeight="1" thickBot="1">
      <c r="A108" s="35">
        <v>2018</v>
      </c>
      <c r="B108" s="35">
        <v>7</v>
      </c>
      <c r="C108" s="34">
        <v>43297</v>
      </c>
      <c r="D108" s="35">
        <v>141</v>
      </c>
      <c r="E108" s="35">
        <v>55</v>
      </c>
      <c r="F108" s="35">
        <v>31.4</v>
      </c>
      <c r="G108" s="35">
        <v>24.52</v>
      </c>
    </row>
    <row r="109" spans="1:7" ht="17.25" customHeight="1" thickBot="1">
      <c r="A109" s="35">
        <v>2018</v>
      </c>
      <c r="B109" s="35">
        <v>7</v>
      </c>
      <c r="C109" s="34">
        <v>43298</v>
      </c>
      <c r="D109" s="35">
        <v>170</v>
      </c>
      <c r="E109" s="35">
        <v>68</v>
      </c>
      <c r="F109" s="35">
        <v>16.14</v>
      </c>
      <c r="G109" s="35">
        <v>32.19</v>
      </c>
    </row>
    <row r="110" spans="1:7" ht="17.25" customHeight="1" thickBot="1">
      <c r="A110" s="35">
        <v>2018</v>
      </c>
      <c r="B110" s="35">
        <v>7</v>
      </c>
      <c r="C110" s="34">
        <v>43299</v>
      </c>
      <c r="D110" s="35">
        <v>154</v>
      </c>
      <c r="E110" s="35">
        <v>46</v>
      </c>
      <c r="F110" s="35">
        <v>34.99</v>
      </c>
      <c r="G110" s="35">
        <v>35.19</v>
      </c>
    </row>
    <row r="111" spans="1:7" ht="17.25" customHeight="1" thickBot="1">
      <c r="A111" s="35">
        <v>2018</v>
      </c>
      <c r="B111" s="35">
        <v>7</v>
      </c>
      <c r="C111" s="34">
        <v>43300</v>
      </c>
      <c r="D111" s="35">
        <v>164</v>
      </c>
      <c r="E111" s="35">
        <v>57</v>
      </c>
      <c r="F111" s="35">
        <v>43.59</v>
      </c>
      <c r="G111" s="35">
        <v>30.73</v>
      </c>
    </row>
    <row r="112" spans="1:7" ht="17.25" customHeight="1" thickBot="1">
      <c r="A112" s="35">
        <v>2018</v>
      </c>
      <c r="B112" s="35">
        <v>7</v>
      </c>
      <c r="C112" s="34">
        <v>43301</v>
      </c>
      <c r="D112" s="35">
        <v>158</v>
      </c>
      <c r="E112" s="35">
        <v>47</v>
      </c>
      <c r="F112" s="35">
        <v>30.23</v>
      </c>
      <c r="G112" s="35">
        <v>33.36</v>
      </c>
    </row>
    <row r="113" spans="1:7" ht="17.25" customHeight="1" thickBot="1">
      <c r="A113" s="35">
        <v>2018</v>
      </c>
      <c r="B113" s="35">
        <v>7</v>
      </c>
      <c r="C113" s="34">
        <v>43302</v>
      </c>
      <c r="D113" s="35">
        <v>170</v>
      </c>
      <c r="E113" s="35">
        <v>54</v>
      </c>
      <c r="F113" s="35">
        <v>16.73</v>
      </c>
      <c r="G113" s="35">
        <v>50.94</v>
      </c>
    </row>
    <row r="114" spans="1:7" ht="17.25" customHeight="1" thickBot="1">
      <c r="A114" s="35">
        <v>2018</v>
      </c>
      <c r="B114" s="35">
        <v>7</v>
      </c>
      <c r="C114" s="34">
        <v>43303</v>
      </c>
      <c r="D114" s="35">
        <v>223</v>
      </c>
      <c r="E114" s="35">
        <v>68</v>
      </c>
      <c r="F114" s="35">
        <v>28.86</v>
      </c>
      <c r="G114" s="35">
        <v>28.64</v>
      </c>
    </row>
    <row r="115" spans="1:7" ht="17.25" customHeight="1" thickBot="1">
      <c r="A115" s="35">
        <v>2018</v>
      </c>
      <c r="B115" s="35">
        <v>7</v>
      </c>
      <c r="C115" s="34">
        <v>43304</v>
      </c>
      <c r="D115" s="35">
        <v>145</v>
      </c>
      <c r="E115" s="35">
        <v>43</v>
      </c>
      <c r="F115" s="35">
        <v>20.5</v>
      </c>
      <c r="G115" s="35">
        <v>41.52</v>
      </c>
    </row>
    <row r="116" spans="1:7" ht="17.25" customHeight="1" thickBot="1">
      <c r="A116" s="35">
        <v>2018</v>
      </c>
      <c r="B116" s="35">
        <v>7</v>
      </c>
      <c r="C116" s="34">
        <v>43305</v>
      </c>
      <c r="D116" s="35">
        <v>97</v>
      </c>
      <c r="E116" s="35">
        <v>34</v>
      </c>
      <c r="F116" s="35">
        <v>16.760000000000002</v>
      </c>
      <c r="G116" s="35">
        <v>42.94</v>
      </c>
    </row>
    <row r="117" spans="1:7" ht="17.25" customHeight="1" thickBot="1">
      <c r="A117" s="35">
        <v>2018</v>
      </c>
      <c r="B117" s="35">
        <v>7</v>
      </c>
      <c r="C117" s="34">
        <v>43306</v>
      </c>
      <c r="D117" s="35">
        <v>175</v>
      </c>
      <c r="E117" s="35">
        <v>59</v>
      </c>
      <c r="F117" s="35">
        <v>53.79</v>
      </c>
      <c r="G117" s="35">
        <v>36.979999999999997</v>
      </c>
    </row>
    <row r="118" spans="1:7" ht="17.25" customHeight="1" thickBot="1">
      <c r="A118" s="35">
        <v>2018</v>
      </c>
      <c r="B118" s="35">
        <v>7</v>
      </c>
      <c r="C118" s="34">
        <v>43307</v>
      </c>
      <c r="D118" s="35">
        <v>167</v>
      </c>
      <c r="E118" s="35">
        <v>41</v>
      </c>
      <c r="F118" s="35">
        <v>27.21</v>
      </c>
      <c r="G118" s="35">
        <v>40.36</v>
      </c>
    </row>
    <row r="119" spans="1:7" ht="17.25" customHeight="1" thickBot="1">
      <c r="A119" s="35">
        <v>2018</v>
      </c>
      <c r="B119" s="35">
        <v>7</v>
      </c>
      <c r="C119" s="34">
        <v>43308</v>
      </c>
      <c r="D119" s="35">
        <v>156</v>
      </c>
      <c r="E119" s="35">
        <v>58</v>
      </c>
      <c r="F119" s="35">
        <v>20.22</v>
      </c>
      <c r="G119" s="35">
        <v>30.9</v>
      </c>
    </row>
    <row r="120" spans="1:7" ht="17.25" customHeight="1" thickBot="1">
      <c r="A120" s="35">
        <v>2018</v>
      </c>
      <c r="B120" s="35">
        <v>7</v>
      </c>
      <c r="C120" s="34">
        <v>43309</v>
      </c>
      <c r="D120" s="35">
        <v>128</v>
      </c>
      <c r="E120" s="35">
        <v>51</v>
      </c>
      <c r="F120" s="35">
        <v>15.8</v>
      </c>
      <c r="G120" s="35">
        <v>32.19</v>
      </c>
    </row>
    <row r="121" spans="1:7" ht="17.25" customHeight="1" thickBot="1">
      <c r="A121" s="35">
        <v>2018</v>
      </c>
      <c r="B121" s="35">
        <v>7</v>
      </c>
      <c r="C121" s="34">
        <v>43310</v>
      </c>
      <c r="D121" s="35">
        <v>170</v>
      </c>
      <c r="E121" s="35">
        <v>51</v>
      </c>
      <c r="F121" s="35">
        <v>41.43</v>
      </c>
      <c r="G121" s="35">
        <v>35.43</v>
      </c>
    </row>
    <row r="122" spans="1:7" ht="17.25" customHeight="1" thickBot="1">
      <c r="A122" s="35">
        <v>2018</v>
      </c>
      <c r="B122" s="35">
        <v>7</v>
      </c>
      <c r="C122" s="34">
        <v>43311</v>
      </c>
      <c r="D122" s="35">
        <v>157</v>
      </c>
      <c r="E122" s="35">
        <v>50</v>
      </c>
      <c r="F122" s="35">
        <v>34.409999999999997</v>
      </c>
      <c r="G122" s="35">
        <v>36.71</v>
      </c>
    </row>
    <row r="123" spans="1:7" ht="17.25" customHeight="1" thickBot="1">
      <c r="A123" s="35">
        <v>2018</v>
      </c>
      <c r="B123" s="35">
        <v>7</v>
      </c>
      <c r="C123" s="34">
        <v>43312</v>
      </c>
      <c r="D123" s="35">
        <v>123</v>
      </c>
      <c r="E123" s="35">
        <v>49</v>
      </c>
      <c r="F123" s="35">
        <v>20.59</v>
      </c>
      <c r="G123" s="35">
        <v>43.81</v>
      </c>
    </row>
    <row r="124" spans="1:7" ht="17.25" customHeight="1" thickBot="1">
      <c r="A124" s="35">
        <v>2018</v>
      </c>
      <c r="B124" s="35">
        <v>8</v>
      </c>
      <c r="C124" s="34">
        <v>43313</v>
      </c>
      <c r="D124" s="35">
        <v>211</v>
      </c>
      <c r="E124" s="35">
        <v>60</v>
      </c>
      <c r="F124" s="35">
        <v>55.06</v>
      </c>
      <c r="G124" s="35">
        <v>44.46</v>
      </c>
    </row>
    <row r="125" spans="1:7" ht="17.25" customHeight="1" thickBot="1">
      <c r="A125" s="35">
        <v>2018</v>
      </c>
      <c r="B125" s="35">
        <v>8</v>
      </c>
      <c r="C125" s="34">
        <v>43314</v>
      </c>
      <c r="D125" s="35">
        <v>197</v>
      </c>
      <c r="E125" s="35">
        <v>75</v>
      </c>
      <c r="F125" s="35">
        <v>18.12</v>
      </c>
      <c r="G125" s="35">
        <v>42.29</v>
      </c>
    </row>
    <row r="126" spans="1:7" ht="17.25" customHeight="1" thickBot="1">
      <c r="A126" s="35">
        <v>2018</v>
      </c>
      <c r="B126" s="35">
        <v>8</v>
      </c>
      <c r="C126" s="34">
        <v>43315</v>
      </c>
      <c r="D126" s="35">
        <v>125</v>
      </c>
      <c r="E126" s="35">
        <v>43</v>
      </c>
      <c r="F126" s="35">
        <v>17.2</v>
      </c>
      <c r="G126" s="35">
        <v>27.1</v>
      </c>
    </row>
    <row r="127" spans="1:7" ht="17.25" customHeight="1" thickBot="1">
      <c r="A127" s="35">
        <v>2018</v>
      </c>
      <c r="B127" s="35">
        <v>8</v>
      </c>
      <c r="C127" s="34">
        <v>43316</v>
      </c>
      <c r="D127" s="35">
        <v>149</v>
      </c>
      <c r="E127" s="35">
        <v>54</v>
      </c>
      <c r="F127" s="35">
        <v>17.100000000000001</v>
      </c>
      <c r="G127" s="35">
        <v>36.020000000000003</v>
      </c>
    </row>
    <row r="128" spans="1:7" ht="17.25" customHeight="1" thickBot="1">
      <c r="A128" s="35">
        <v>2018</v>
      </c>
      <c r="B128" s="35">
        <v>8</v>
      </c>
      <c r="C128" s="34">
        <v>43317</v>
      </c>
      <c r="D128" s="35">
        <v>108</v>
      </c>
      <c r="E128" s="35">
        <v>43</v>
      </c>
      <c r="F128" s="35">
        <v>21.49</v>
      </c>
      <c r="G128" s="35">
        <v>24.8</v>
      </c>
    </row>
    <row r="129" spans="1:7" ht="17.25" customHeight="1" thickBot="1">
      <c r="A129" s="35">
        <v>2018</v>
      </c>
      <c r="B129" s="35">
        <v>8</v>
      </c>
      <c r="C129" s="34">
        <v>43318</v>
      </c>
      <c r="D129" s="35">
        <v>98</v>
      </c>
      <c r="E129" s="35">
        <v>46</v>
      </c>
      <c r="F129" s="35">
        <v>51.5</v>
      </c>
      <c r="G129" s="35">
        <v>35.58</v>
      </c>
    </row>
    <row r="130" spans="1:7" ht="17.25" customHeight="1" thickBot="1">
      <c r="A130" s="35">
        <v>2018</v>
      </c>
      <c r="B130" s="35">
        <v>8</v>
      </c>
      <c r="C130" s="34">
        <v>43319</v>
      </c>
      <c r="D130" s="35">
        <v>227</v>
      </c>
      <c r="E130" s="35">
        <v>68</v>
      </c>
      <c r="F130" s="35">
        <v>31.8</v>
      </c>
      <c r="G130" s="35">
        <v>40.200000000000003</v>
      </c>
    </row>
    <row r="131" spans="1:7" ht="17.25" customHeight="1" thickBot="1">
      <c r="A131" s="35">
        <v>2018</v>
      </c>
      <c r="B131" s="35">
        <v>8</v>
      </c>
      <c r="C131" s="34">
        <v>43320</v>
      </c>
      <c r="D131" s="35">
        <v>177</v>
      </c>
      <c r="E131" s="35">
        <v>57</v>
      </c>
      <c r="F131" s="35">
        <v>25.78</v>
      </c>
      <c r="G131" s="35">
        <v>29.96</v>
      </c>
    </row>
    <row r="132" spans="1:7" ht="17.25" customHeight="1" thickBot="1">
      <c r="A132" s="35">
        <v>2018</v>
      </c>
      <c r="B132" s="35">
        <v>8</v>
      </c>
      <c r="C132" s="34">
        <v>43321</v>
      </c>
      <c r="D132" s="35">
        <v>154</v>
      </c>
      <c r="E132" s="35">
        <v>43</v>
      </c>
      <c r="F132" s="35">
        <v>23.8</v>
      </c>
      <c r="G132" s="35">
        <v>37.19</v>
      </c>
    </row>
    <row r="133" spans="1:7" ht="17.25" customHeight="1" thickBot="1">
      <c r="A133" s="35">
        <v>2018</v>
      </c>
      <c r="B133" s="35">
        <v>8</v>
      </c>
      <c r="C133" s="34">
        <v>43322</v>
      </c>
      <c r="D133" s="35">
        <v>122</v>
      </c>
      <c r="E133" s="35">
        <v>48</v>
      </c>
      <c r="F133" s="35">
        <v>20.72</v>
      </c>
      <c r="G133" s="35">
        <v>37.94</v>
      </c>
    </row>
    <row r="134" spans="1:7" ht="17.25" customHeight="1" thickBot="1">
      <c r="A134" s="35">
        <v>2018</v>
      </c>
      <c r="B134" s="35">
        <v>8</v>
      </c>
      <c r="C134" s="34">
        <v>43323</v>
      </c>
      <c r="D134" s="35">
        <v>167</v>
      </c>
      <c r="E134" s="35">
        <v>58</v>
      </c>
      <c r="F134" s="35">
        <v>15.61</v>
      </c>
      <c r="G134" s="35">
        <v>37.17</v>
      </c>
    </row>
    <row r="135" spans="1:7" ht="17.25" customHeight="1" thickBot="1">
      <c r="A135" s="35">
        <v>2018</v>
      </c>
      <c r="B135" s="35">
        <v>8</v>
      </c>
      <c r="C135" s="34">
        <v>43324</v>
      </c>
      <c r="D135" s="35">
        <v>129</v>
      </c>
      <c r="E135" s="35">
        <v>48</v>
      </c>
      <c r="F135" s="35">
        <v>13.91</v>
      </c>
      <c r="G135" s="35">
        <v>36.47</v>
      </c>
    </row>
    <row r="136" spans="1:7" ht="17.25" customHeight="1" thickBot="1">
      <c r="A136" s="35">
        <v>2018</v>
      </c>
      <c r="B136" s="35">
        <v>8</v>
      </c>
      <c r="C136" s="34">
        <v>43325</v>
      </c>
      <c r="D136" s="35">
        <v>183</v>
      </c>
      <c r="E136" s="35">
        <v>58</v>
      </c>
      <c r="F136" s="35">
        <v>19.82</v>
      </c>
      <c r="G136" s="35">
        <v>18.16</v>
      </c>
    </row>
    <row r="137" spans="1:7" ht="17.25" customHeight="1" thickBot="1">
      <c r="A137" s="35">
        <v>2018</v>
      </c>
      <c r="B137" s="35">
        <v>8</v>
      </c>
      <c r="C137" s="34">
        <v>43326</v>
      </c>
      <c r="D137" s="35">
        <v>115</v>
      </c>
      <c r="E137" s="35">
        <v>35</v>
      </c>
      <c r="F137" s="35">
        <v>18.57</v>
      </c>
      <c r="G137" s="35">
        <v>30.8</v>
      </c>
    </row>
    <row r="138" spans="1:7" ht="17.25" customHeight="1" thickBot="1">
      <c r="A138" s="35">
        <v>2018</v>
      </c>
      <c r="B138" s="35">
        <v>8</v>
      </c>
      <c r="C138" s="34">
        <v>43327</v>
      </c>
      <c r="D138" s="35">
        <v>149</v>
      </c>
      <c r="E138" s="35">
        <v>55</v>
      </c>
      <c r="F138" s="35">
        <v>38.64</v>
      </c>
      <c r="G138" s="35">
        <v>25.66</v>
      </c>
    </row>
    <row r="139" spans="1:7" ht="17.25" customHeight="1" thickBot="1">
      <c r="A139" s="35">
        <v>2018</v>
      </c>
      <c r="B139" s="35">
        <v>8</v>
      </c>
      <c r="C139" s="34">
        <v>43328</v>
      </c>
      <c r="D139" s="35">
        <v>180</v>
      </c>
      <c r="E139" s="35">
        <v>66</v>
      </c>
      <c r="F139" s="35">
        <v>30.45</v>
      </c>
      <c r="G139" s="35">
        <v>37.79</v>
      </c>
    </row>
    <row r="140" spans="1:7" ht="17.25" customHeight="1" thickBot="1">
      <c r="A140" s="35">
        <v>2018</v>
      </c>
      <c r="B140" s="35">
        <v>8</v>
      </c>
      <c r="C140" s="34">
        <v>43329</v>
      </c>
      <c r="D140" s="35">
        <v>163</v>
      </c>
      <c r="E140" s="35">
        <v>49</v>
      </c>
      <c r="F140" s="35">
        <v>36.39</v>
      </c>
      <c r="G140" s="35">
        <v>33.79</v>
      </c>
    </row>
    <row r="141" spans="1:7" ht="17.25" customHeight="1" thickBot="1">
      <c r="A141" s="35">
        <v>2018</v>
      </c>
      <c r="B141" s="35">
        <v>8</v>
      </c>
      <c r="C141" s="34">
        <v>43330</v>
      </c>
      <c r="D141" s="35">
        <v>109</v>
      </c>
      <c r="E141" s="35">
        <v>44</v>
      </c>
      <c r="F141" s="35">
        <v>16.079999999999998</v>
      </c>
      <c r="G141" s="35">
        <v>40.159999999999997</v>
      </c>
    </row>
    <row r="142" spans="1:7" ht="17.25" customHeight="1" thickBot="1">
      <c r="A142" s="35">
        <v>2018</v>
      </c>
      <c r="B142" s="35">
        <v>8</v>
      </c>
      <c r="C142" s="34">
        <v>43331</v>
      </c>
      <c r="D142" s="35">
        <v>152</v>
      </c>
      <c r="E142" s="35">
        <v>51</v>
      </c>
      <c r="F142" s="35">
        <v>19.690000000000001</v>
      </c>
      <c r="G142" s="35">
        <v>31.05</v>
      </c>
    </row>
    <row r="143" spans="1:7" ht="17.25" customHeight="1" thickBot="1">
      <c r="A143" s="35">
        <v>2018</v>
      </c>
      <c r="B143" s="35">
        <v>8</v>
      </c>
      <c r="C143" s="34">
        <v>43332</v>
      </c>
      <c r="D143" s="35">
        <v>182</v>
      </c>
      <c r="E143" s="35">
        <v>58</v>
      </c>
      <c r="F143" s="35">
        <v>61.83</v>
      </c>
      <c r="G143" s="35">
        <v>39.24</v>
      </c>
    </row>
    <row r="144" spans="1:7" ht="17.25" customHeight="1" thickBot="1">
      <c r="A144" s="35">
        <v>2018</v>
      </c>
      <c r="B144" s="35">
        <v>8</v>
      </c>
      <c r="C144" s="34">
        <v>43333</v>
      </c>
      <c r="D144" s="35">
        <v>289</v>
      </c>
      <c r="E144" s="35">
        <v>68</v>
      </c>
      <c r="F144" s="35">
        <v>47.35</v>
      </c>
      <c r="G144" s="35">
        <v>34.85</v>
      </c>
    </row>
    <row r="145" spans="1:7" ht="17.25" customHeight="1" thickBot="1">
      <c r="A145" s="35">
        <v>2018</v>
      </c>
      <c r="B145" s="35">
        <v>8</v>
      </c>
      <c r="C145" s="34">
        <v>43334</v>
      </c>
      <c r="D145" s="35">
        <v>185</v>
      </c>
      <c r="E145" s="35">
        <v>51</v>
      </c>
      <c r="F145" s="35">
        <v>21.4</v>
      </c>
      <c r="G145" s="35">
        <v>43.66</v>
      </c>
    </row>
    <row r="146" spans="1:7" ht="17.25" customHeight="1" thickBot="1">
      <c r="A146" s="35">
        <v>2018</v>
      </c>
      <c r="B146" s="35">
        <v>8</v>
      </c>
      <c r="C146" s="34">
        <v>43335</v>
      </c>
      <c r="D146" s="35">
        <v>185</v>
      </c>
      <c r="E146" s="35">
        <v>62</v>
      </c>
      <c r="F146" s="35">
        <v>38.590000000000003</v>
      </c>
      <c r="G146" s="35">
        <v>35.47</v>
      </c>
    </row>
    <row r="147" spans="1:7" ht="17.25" customHeight="1" thickBot="1">
      <c r="A147" s="35">
        <v>2018</v>
      </c>
      <c r="B147" s="35">
        <v>8</v>
      </c>
      <c r="C147" s="34">
        <v>43336</v>
      </c>
      <c r="D147" s="35">
        <v>158</v>
      </c>
      <c r="E147" s="35">
        <v>56</v>
      </c>
      <c r="F147" s="35">
        <v>17.149999999999999</v>
      </c>
      <c r="G147" s="35">
        <v>40.06</v>
      </c>
    </row>
    <row r="148" spans="1:7" ht="17.25" customHeight="1" thickBot="1">
      <c r="A148" s="35">
        <v>2018</v>
      </c>
      <c r="B148" s="35">
        <v>8</v>
      </c>
      <c r="C148" s="34">
        <v>43337</v>
      </c>
      <c r="D148" s="35">
        <v>180</v>
      </c>
      <c r="E148" s="35">
        <v>54</v>
      </c>
      <c r="F148" s="35">
        <v>28.37</v>
      </c>
      <c r="G148" s="35">
        <v>26.97</v>
      </c>
    </row>
    <row r="149" spans="1:7" ht="17.25" customHeight="1" thickBot="1">
      <c r="A149" s="35">
        <v>2018</v>
      </c>
      <c r="B149" s="35">
        <v>8</v>
      </c>
      <c r="C149" s="34">
        <v>43338</v>
      </c>
      <c r="D149" s="35">
        <v>156</v>
      </c>
      <c r="E149" s="35">
        <v>69</v>
      </c>
      <c r="F149" s="35">
        <v>23.47</v>
      </c>
      <c r="G149" s="35">
        <v>34.47</v>
      </c>
    </row>
    <row r="150" spans="1:7" ht="17.25" customHeight="1" thickBot="1">
      <c r="A150" s="35">
        <v>2018</v>
      </c>
      <c r="B150" s="35">
        <v>8</v>
      </c>
      <c r="C150" s="34">
        <v>43339</v>
      </c>
      <c r="D150" s="35">
        <v>133</v>
      </c>
      <c r="E150" s="35">
        <v>53</v>
      </c>
      <c r="F150" s="35">
        <v>29.94</v>
      </c>
      <c r="G150" s="35">
        <v>38.92</v>
      </c>
    </row>
    <row r="151" spans="1:7" ht="17.25" customHeight="1" thickBot="1">
      <c r="A151" s="35">
        <v>2018</v>
      </c>
      <c r="B151" s="35">
        <v>8</v>
      </c>
      <c r="C151" s="34">
        <v>43340</v>
      </c>
      <c r="D151" s="35">
        <v>113</v>
      </c>
      <c r="E151" s="35">
        <v>53</v>
      </c>
      <c r="F151" s="35">
        <v>20.18</v>
      </c>
      <c r="G151" s="35">
        <v>33.14</v>
      </c>
    </row>
    <row r="152" spans="1:7" ht="17.25" customHeight="1" thickBot="1">
      <c r="A152" s="35">
        <v>2018</v>
      </c>
      <c r="B152" s="35">
        <v>8</v>
      </c>
      <c r="C152" s="34">
        <v>43341</v>
      </c>
      <c r="D152" s="35">
        <v>172</v>
      </c>
      <c r="E152" s="35">
        <v>67</v>
      </c>
      <c r="F152" s="35">
        <v>25.33</v>
      </c>
      <c r="G152" s="35">
        <v>36.06</v>
      </c>
    </row>
    <row r="153" spans="1:7" ht="17.25" customHeight="1" thickBot="1">
      <c r="A153" s="35">
        <v>2018</v>
      </c>
      <c r="B153" s="35">
        <v>8</v>
      </c>
      <c r="C153" s="34">
        <v>43342</v>
      </c>
      <c r="D153" s="35">
        <v>131</v>
      </c>
      <c r="E153" s="35">
        <v>44</v>
      </c>
      <c r="F153" s="35">
        <v>18.739999999999998</v>
      </c>
      <c r="G153" s="35">
        <v>29.53</v>
      </c>
    </row>
    <row r="154" spans="1:7" ht="17.25" customHeight="1" thickBot="1">
      <c r="A154" s="35">
        <v>2018</v>
      </c>
      <c r="B154" s="35">
        <v>8</v>
      </c>
      <c r="C154" s="34">
        <v>43343</v>
      </c>
      <c r="D154" s="35">
        <v>185</v>
      </c>
      <c r="E154" s="35">
        <v>56</v>
      </c>
      <c r="F154" s="35">
        <v>25.61</v>
      </c>
      <c r="G154" s="35">
        <v>37.78</v>
      </c>
    </row>
    <row r="155" spans="1:7">
      <c r="A155">
        <v>2018</v>
      </c>
      <c r="B155">
        <v>9</v>
      </c>
      <c r="C155" s="149">
        <v>43344</v>
      </c>
      <c r="D155">
        <v>144</v>
      </c>
      <c r="E155">
        <v>60</v>
      </c>
      <c r="F155">
        <v>25.65</v>
      </c>
      <c r="G155">
        <v>27.24</v>
      </c>
    </row>
    <row r="156" spans="1:7">
      <c r="A156">
        <v>2018</v>
      </c>
      <c r="B156">
        <v>9</v>
      </c>
      <c r="C156" s="149">
        <v>43345</v>
      </c>
      <c r="D156">
        <v>157</v>
      </c>
      <c r="E156">
        <v>56</v>
      </c>
      <c r="F156">
        <v>15.79</v>
      </c>
      <c r="G156">
        <v>35.33</v>
      </c>
    </row>
    <row r="157" spans="1:7">
      <c r="A157">
        <v>2018</v>
      </c>
      <c r="B157">
        <v>9</v>
      </c>
      <c r="C157" s="149">
        <v>43346</v>
      </c>
      <c r="D157">
        <v>153</v>
      </c>
      <c r="E157">
        <v>65</v>
      </c>
      <c r="F157">
        <v>31.95</v>
      </c>
      <c r="G157">
        <v>33.159999999999997</v>
      </c>
    </row>
    <row r="158" spans="1:7">
      <c r="A158">
        <v>2018</v>
      </c>
      <c r="B158">
        <v>9</v>
      </c>
      <c r="C158" s="149">
        <v>43347</v>
      </c>
      <c r="D158">
        <v>215</v>
      </c>
      <c r="E158">
        <v>65</v>
      </c>
      <c r="F158">
        <v>32.96</v>
      </c>
      <c r="G158">
        <v>40.94</v>
      </c>
    </row>
    <row r="159" spans="1:7">
      <c r="A159">
        <v>2018</v>
      </c>
      <c r="B159">
        <v>9</v>
      </c>
      <c r="C159" s="149">
        <v>43348</v>
      </c>
      <c r="D159">
        <v>151</v>
      </c>
      <c r="E159">
        <v>62</v>
      </c>
      <c r="F159">
        <v>18.98</v>
      </c>
      <c r="G159">
        <v>27.89</v>
      </c>
    </row>
    <row r="160" spans="1:7">
      <c r="A160">
        <v>2018</v>
      </c>
      <c r="B160">
        <v>9</v>
      </c>
      <c r="C160" s="149">
        <v>43349</v>
      </c>
      <c r="D160">
        <v>180</v>
      </c>
      <c r="E160">
        <v>59</v>
      </c>
      <c r="F160">
        <v>100.5</v>
      </c>
      <c r="G160">
        <v>40.799999999999997</v>
      </c>
    </row>
    <row r="161" spans="1:7">
      <c r="A161">
        <v>2018</v>
      </c>
      <c r="B161">
        <v>9</v>
      </c>
      <c r="C161" s="149">
        <v>43350</v>
      </c>
      <c r="D161">
        <v>260</v>
      </c>
      <c r="E161">
        <v>68</v>
      </c>
      <c r="F161">
        <v>26.24</v>
      </c>
      <c r="G161">
        <v>34.07</v>
      </c>
    </row>
    <row r="162" spans="1:7">
      <c r="A162">
        <v>2018</v>
      </c>
      <c r="B162">
        <v>9</v>
      </c>
      <c r="C162" s="149">
        <v>43351</v>
      </c>
      <c r="D162">
        <v>183</v>
      </c>
      <c r="E162">
        <v>69</v>
      </c>
      <c r="F162">
        <v>19.440000000000001</v>
      </c>
      <c r="G162">
        <v>31.6</v>
      </c>
    </row>
    <row r="163" spans="1:7">
      <c r="A163">
        <v>2018</v>
      </c>
      <c r="B163">
        <v>9</v>
      </c>
      <c r="C163" s="149">
        <v>43352</v>
      </c>
      <c r="D163">
        <v>162</v>
      </c>
      <c r="E163">
        <v>52</v>
      </c>
      <c r="F163">
        <v>17.68</v>
      </c>
      <c r="G163">
        <v>32.54</v>
      </c>
    </row>
    <row r="164" spans="1:7">
      <c r="A164">
        <v>2018</v>
      </c>
      <c r="B164">
        <v>9</v>
      </c>
      <c r="C164" s="149">
        <v>43353</v>
      </c>
      <c r="D164">
        <v>277</v>
      </c>
      <c r="E164">
        <v>64</v>
      </c>
      <c r="F164">
        <v>31</v>
      </c>
      <c r="G164">
        <v>31.69</v>
      </c>
    </row>
    <row r="165" spans="1:7">
      <c r="A165">
        <v>2018</v>
      </c>
      <c r="B165">
        <v>9</v>
      </c>
      <c r="C165" s="149">
        <v>43354</v>
      </c>
      <c r="D165">
        <v>197</v>
      </c>
      <c r="E165">
        <v>54</v>
      </c>
      <c r="F165">
        <v>24.4</v>
      </c>
      <c r="G165">
        <v>37.119999999999997</v>
      </c>
    </row>
    <row r="166" spans="1:7">
      <c r="A166">
        <v>2018</v>
      </c>
      <c r="B166">
        <v>9</v>
      </c>
      <c r="C166" s="149">
        <v>43355</v>
      </c>
      <c r="D166">
        <v>202</v>
      </c>
      <c r="E166">
        <v>69</v>
      </c>
      <c r="F166">
        <v>25.09</v>
      </c>
      <c r="G166">
        <v>37.700000000000003</v>
      </c>
    </row>
  </sheetData>
  <phoneticPr fontId="10" type="noConversion"/>
  <pageMargins left="0.7" right="0.7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5"/>
  <sheetViews>
    <sheetView zoomScale="120" zoomScaleNormal="120" zoomScalePageLayoutView="98" workbookViewId="0">
      <pane ySplit="1" topLeftCell="A77" activePane="bottomLeft" state="frozen"/>
      <selection pane="bottomLeft" activeCell="E393" sqref="E393"/>
    </sheetView>
  </sheetViews>
  <sheetFormatPr defaultColWidth="11" defaultRowHeight="13.5"/>
  <cols>
    <col min="1" max="2" width="8.125" style="5" customWidth="1"/>
    <col min="3" max="3" width="25" style="101" customWidth="1"/>
    <col min="4" max="4" width="18.375" style="6" customWidth="1"/>
    <col min="5" max="5" width="18.625" style="6" customWidth="1"/>
    <col min="6" max="6" width="17.375" style="5" customWidth="1"/>
    <col min="7" max="7" width="18.125" style="6" customWidth="1"/>
  </cols>
  <sheetData>
    <row r="1" spans="1:7" ht="21.75" customHeight="1">
      <c r="A1" s="4" t="s">
        <v>121</v>
      </c>
      <c r="B1" s="4" t="s">
        <v>123</v>
      </c>
      <c r="C1" s="99" t="s">
        <v>186</v>
      </c>
      <c r="D1" s="3" t="s">
        <v>187</v>
      </c>
      <c r="E1" s="3" t="s">
        <v>188</v>
      </c>
      <c r="F1" s="4" t="s">
        <v>189</v>
      </c>
      <c r="G1" s="4" t="s">
        <v>190</v>
      </c>
    </row>
    <row r="2" spans="1:7" ht="16.5" customHeight="1">
      <c r="A2" s="96">
        <v>2018</v>
      </c>
      <c r="B2" s="96">
        <v>9</v>
      </c>
      <c r="C2" s="100" t="s">
        <v>191</v>
      </c>
      <c r="D2" s="98" t="s">
        <v>192</v>
      </c>
      <c r="E2" s="98" t="s">
        <v>193</v>
      </c>
      <c r="F2" s="97" t="s">
        <v>194</v>
      </c>
      <c r="G2" s="97" t="s">
        <v>195</v>
      </c>
    </row>
    <row r="3" spans="1:7" ht="16.5" customHeight="1">
      <c r="A3" s="96">
        <v>2018</v>
      </c>
      <c r="B3" s="96">
        <v>9</v>
      </c>
      <c r="C3" s="100" t="s">
        <v>196</v>
      </c>
      <c r="D3" s="98" t="s">
        <v>197</v>
      </c>
      <c r="E3" s="98" t="s">
        <v>198</v>
      </c>
      <c r="F3" s="97" t="s">
        <v>194</v>
      </c>
      <c r="G3" s="97" t="s">
        <v>195</v>
      </c>
    </row>
    <row r="4" spans="1:7" ht="16.5" customHeight="1">
      <c r="A4" s="96">
        <v>2018</v>
      </c>
      <c r="B4" s="96">
        <v>9</v>
      </c>
      <c r="C4" s="100" t="s">
        <v>199</v>
      </c>
      <c r="D4" s="98" t="s">
        <v>200</v>
      </c>
      <c r="E4" s="98" t="s">
        <v>201</v>
      </c>
      <c r="F4" s="97" t="s">
        <v>194</v>
      </c>
      <c r="G4" s="97" t="s">
        <v>195</v>
      </c>
    </row>
    <row r="5" spans="1:7" ht="16.5" customHeight="1">
      <c r="A5" s="96">
        <v>2018</v>
      </c>
      <c r="B5" s="96">
        <v>9</v>
      </c>
      <c r="C5" s="100" t="s">
        <v>202</v>
      </c>
      <c r="D5" s="98" t="s">
        <v>203</v>
      </c>
      <c r="E5" s="98" t="s">
        <v>204</v>
      </c>
      <c r="F5" s="97" t="s">
        <v>194</v>
      </c>
      <c r="G5" s="97" t="s">
        <v>195</v>
      </c>
    </row>
    <row r="6" spans="1:7" ht="16.5" customHeight="1">
      <c r="A6" s="96">
        <v>2018</v>
      </c>
      <c r="B6" s="96">
        <v>9</v>
      </c>
      <c r="C6" s="100" t="s">
        <v>205</v>
      </c>
      <c r="D6" s="98" t="s">
        <v>206</v>
      </c>
      <c r="E6" s="98" t="s">
        <v>207</v>
      </c>
      <c r="F6" s="97" t="s">
        <v>194</v>
      </c>
      <c r="G6" s="97" t="s">
        <v>195</v>
      </c>
    </row>
    <row r="7" spans="1:7" ht="16.5" customHeight="1">
      <c r="A7" s="96">
        <v>2018</v>
      </c>
      <c r="B7" s="96">
        <v>9</v>
      </c>
      <c r="C7" s="100" t="s">
        <v>208</v>
      </c>
      <c r="D7" s="98" t="s">
        <v>209</v>
      </c>
      <c r="E7" s="98" t="s">
        <v>210</v>
      </c>
      <c r="F7" s="97" t="s">
        <v>51</v>
      </c>
      <c r="G7" s="97" t="s">
        <v>195</v>
      </c>
    </row>
    <row r="8" spans="1:7" ht="16.5" customHeight="1">
      <c r="A8" s="96">
        <v>2018</v>
      </c>
      <c r="B8" s="96">
        <v>9</v>
      </c>
      <c r="C8" s="100" t="s">
        <v>211</v>
      </c>
      <c r="D8" s="98" t="s">
        <v>212</v>
      </c>
      <c r="E8" s="98" t="s">
        <v>213</v>
      </c>
      <c r="F8" s="97" t="s">
        <v>44</v>
      </c>
      <c r="G8" s="97" t="s">
        <v>195</v>
      </c>
    </row>
    <row r="9" spans="1:7" ht="16.5" customHeight="1">
      <c r="A9" s="96">
        <v>2018</v>
      </c>
      <c r="B9" s="96">
        <v>9</v>
      </c>
      <c r="C9" s="100" t="s">
        <v>214</v>
      </c>
      <c r="D9" s="98" t="s">
        <v>215</v>
      </c>
      <c r="E9" s="98" t="s">
        <v>216</v>
      </c>
      <c r="F9" s="97" t="s">
        <v>61</v>
      </c>
      <c r="G9" s="97" t="s">
        <v>195</v>
      </c>
    </row>
    <row r="10" spans="1:7" ht="16.5" customHeight="1">
      <c r="A10" s="96">
        <v>2018</v>
      </c>
      <c r="B10" s="96">
        <v>9</v>
      </c>
      <c r="C10" s="100" t="s">
        <v>217</v>
      </c>
      <c r="D10" s="98" t="s">
        <v>218</v>
      </c>
      <c r="E10" s="98" t="s">
        <v>219</v>
      </c>
      <c r="F10" s="97" t="s">
        <v>49</v>
      </c>
      <c r="G10" s="97" t="s">
        <v>195</v>
      </c>
    </row>
    <row r="11" spans="1:7" ht="16.5" customHeight="1">
      <c r="A11" s="96">
        <v>2018</v>
      </c>
      <c r="B11" s="96">
        <v>9</v>
      </c>
      <c r="C11" s="100" t="s">
        <v>220</v>
      </c>
      <c r="D11" s="98" t="s">
        <v>221</v>
      </c>
      <c r="E11" s="98" t="s">
        <v>222</v>
      </c>
      <c r="F11" s="97" t="s">
        <v>51</v>
      </c>
      <c r="G11" s="97" t="s">
        <v>195</v>
      </c>
    </row>
    <row r="12" spans="1:7" ht="16.5" customHeight="1">
      <c r="A12" s="96">
        <v>2018</v>
      </c>
      <c r="B12" s="96">
        <v>9</v>
      </c>
      <c r="C12" s="100" t="s">
        <v>223</v>
      </c>
      <c r="D12" s="98" t="s">
        <v>224</v>
      </c>
      <c r="E12" s="98" t="s">
        <v>225</v>
      </c>
      <c r="F12" s="97" t="s">
        <v>44</v>
      </c>
      <c r="G12" s="97" t="s">
        <v>195</v>
      </c>
    </row>
    <row r="13" spans="1:7" ht="16.5" customHeight="1">
      <c r="A13" s="96">
        <v>2018</v>
      </c>
      <c r="B13" s="96">
        <v>9</v>
      </c>
      <c r="C13" s="100" t="s">
        <v>226</v>
      </c>
      <c r="D13" s="98" t="s">
        <v>227</v>
      </c>
      <c r="E13" s="98" t="s">
        <v>228</v>
      </c>
      <c r="F13" s="97" t="s">
        <v>47</v>
      </c>
      <c r="G13" s="97" t="s">
        <v>195</v>
      </c>
    </row>
    <row r="14" spans="1:7" ht="16.5" customHeight="1">
      <c r="A14" s="96">
        <v>2018</v>
      </c>
      <c r="B14" s="96">
        <v>9</v>
      </c>
      <c r="C14" s="100" t="s">
        <v>229</v>
      </c>
      <c r="D14" s="98" t="s">
        <v>230</v>
      </c>
      <c r="E14" s="98" t="s">
        <v>231</v>
      </c>
      <c r="F14" s="97" t="s">
        <v>51</v>
      </c>
      <c r="G14" s="97" t="s">
        <v>195</v>
      </c>
    </row>
    <row r="15" spans="1:7" ht="16.5" customHeight="1">
      <c r="A15" s="96">
        <v>2018</v>
      </c>
      <c r="B15" s="96">
        <v>9</v>
      </c>
      <c r="C15" s="100" t="s">
        <v>232</v>
      </c>
      <c r="D15" s="98" t="s">
        <v>233</v>
      </c>
      <c r="E15" s="98" t="s">
        <v>234</v>
      </c>
      <c r="F15" s="97" t="s">
        <v>47</v>
      </c>
      <c r="G15" s="97" t="s">
        <v>195</v>
      </c>
    </row>
    <row r="16" spans="1:7" ht="16.5" customHeight="1">
      <c r="A16" s="96">
        <v>2018</v>
      </c>
      <c r="B16" s="96">
        <v>9</v>
      </c>
      <c r="C16" s="100" t="s">
        <v>235</v>
      </c>
      <c r="D16" s="98" t="s">
        <v>236</v>
      </c>
      <c r="E16" s="98" t="s">
        <v>237</v>
      </c>
      <c r="F16" s="97" t="s">
        <v>42</v>
      </c>
      <c r="G16" s="97" t="s">
        <v>195</v>
      </c>
    </row>
    <row r="17" spans="1:7" ht="16.5" customHeight="1">
      <c r="A17" s="96">
        <v>2018</v>
      </c>
      <c r="B17" s="96">
        <v>9</v>
      </c>
      <c r="C17" s="100" t="s">
        <v>238</v>
      </c>
      <c r="D17" s="98" t="s">
        <v>239</v>
      </c>
      <c r="E17" s="98" t="s">
        <v>240</v>
      </c>
      <c r="F17" s="97" t="s">
        <v>59</v>
      </c>
      <c r="G17" s="97" t="s">
        <v>195</v>
      </c>
    </row>
    <row r="18" spans="1:7" ht="16.5" customHeight="1">
      <c r="A18" s="96">
        <v>2018</v>
      </c>
      <c r="B18" s="96">
        <v>9</v>
      </c>
      <c r="C18" s="100" t="s">
        <v>241</v>
      </c>
      <c r="D18" s="98" t="s">
        <v>242</v>
      </c>
      <c r="E18" s="98" t="s">
        <v>243</v>
      </c>
      <c r="F18" s="97" t="s">
        <v>62</v>
      </c>
      <c r="G18" s="97" t="s">
        <v>195</v>
      </c>
    </row>
    <row r="19" spans="1:7" ht="16.5" customHeight="1">
      <c r="A19" s="96">
        <v>2018</v>
      </c>
      <c r="B19" s="96">
        <v>9</v>
      </c>
      <c r="C19" s="100" t="s">
        <v>244</v>
      </c>
      <c r="D19" s="98" t="s">
        <v>245</v>
      </c>
      <c r="E19" s="98" t="s">
        <v>246</v>
      </c>
      <c r="F19" s="97" t="s">
        <v>66</v>
      </c>
      <c r="G19" s="97" t="s">
        <v>195</v>
      </c>
    </row>
    <row r="20" spans="1:7" ht="16.5" customHeight="1">
      <c r="A20" s="96">
        <v>2018</v>
      </c>
      <c r="B20" s="96">
        <v>9</v>
      </c>
      <c r="C20" s="100" t="s">
        <v>247</v>
      </c>
      <c r="D20" s="98" t="s">
        <v>248</v>
      </c>
      <c r="E20" s="98" t="s">
        <v>249</v>
      </c>
      <c r="F20" s="97" t="s">
        <v>44</v>
      </c>
      <c r="G20" s="97" t="s">
        <v>195</v>
      </c>
    </row>
    <row r="21" spans="1:7" ht="16.5" customHeight="1">
      <c r="A21" s="96">
        <v>2018</v>
      </c>
      <c r="B21" s="96">
        <v>9</v>
      </c>
      <c r="C21" s="100" t="s">
        <v>250</v>
      </c>
      <c r="D21" s="98" t="s">
        <v>251</v>
      </c>
      <c r="E21" s="98" t="s">
        <v>252</v>
      </c>
      <c r="F21" s="97" t="s">
        <v>47</v>
      </c>
      <c r="G21" s="97" t="s">
        <v>195</v>
      </c>
    </row>
    <row r="22" spans="1:7" ht="16.5" customHeight="1">
      <c r="A22" s="96">
        <v>2018</v>
      </c>
      <c r="B22" s="96">
        <v>9</v>
      </c>
      <c r="C22" s="100" t="s">
        <v>253</v>
      </c>
      <c r="D22" s="98" t="s">
        <v>254</v>
      </c>
      <c r="E22" s="98" t="s">
        <v>255</v>
      </c>
      <c r="F22" s="97" t="s">
        <v>64</v>
      </c>
      <c r="G22" s="97" t="s">
        <v>195</v>
      </c>
    </row>
    <row r="23" spans="1:7" ht="16.5" customHeight="1">
      <c r="A23" s="96">
        <v>2018</v>
      </c>
      <c r="B23" s="96">
        <v>9</v>
      </c>
      <c r="C23" s="100" t="s">
        <v>256</v>
      </c>
      <c r="D23" s="98" t="s">
        <v>257</v>
      </c>
      <c r="E23" s="98" t="s">
        <v>258</v>
      </c>
      <c r="F23" s="97" t="s">
        <v>55</v>
      </c>
      <c r="G23" s="97" t="s">
        <v>195</v>
      </c>
    </row>
    <row r="24" spans="1:7" ht="16.5" customHeight="1">
      <c r="A24" s="96">
        <v>2018</v>
      </c>
      <c r="B24" s="96">
        <v>9</v>
      </c>
      <c r="C24" s="100" t="s">
        <v>259</v>
      </c>
      <c r="D24" s="98" t="s">
        <v>260</v>
      </c>
      <c r="E24" s="98" t="s">
        <v>261</v>
      </c>
      <c r="F24" s="97" t="s">
        <v>57</v>
      </c>
      <c r="G24" s="97" t="s">
        <v>195</v>
      </c>
    </row>
    <row r="25" spans="1:7" ht="16.5" customHeight="1">
      <c r="A25" s="96">
        <v>2018</v>
      </c>
      <c r="B25" s="96">
        <v>9</v>
      </c>
      <c r="C25" s="100" t="s">
        <v>262</v>
      </c>
      <c r="D25" s="98" t="s">
        <v>263</v>
      </c>
      <c r="E25" s="98" t="s">
        <v>264</v>
      </c>
      <c r="F25" s="97" t="s">
        <v>42</v>
      </c>
      <c r="G25" s="97" t="s">
        <v>195</v>
      </c>
    </row>
    <row r="26" spans="1:7" ht="16.5" customHeight="1">
      <c r="A26" s="96">
        <v>2018</v>
      </c>
      <c r="B26" s="96">
        <v>9</v>
      </c>
      <c r="C26" s="100" t="s">
        <v>265</v>
      </c>
      <c r="D26" s="98" t="s">
        <v>266</v>
      </c>
      <c r="E26" s="98" t="s">
        <v>267</v>
      </c>
      <c r="F26" s="97" t="s">
        <v>59</v>
      </c>
      <c r="G26" s="97" t="s">
        <v>195</v>
      </c>
    </row>
    <row r="27" spans="1:7" ht="16.5" customHeight="1">
      <c r="A27" s="96">
        <v>2018</v>
      </c>
      <c r="B27" s="96">
        <v>9</v>
      </c>
      <c r="C27" s="100" t="s">
        <v>268</v>
      </c>
      <c r="D27" s="98" t="s">
        <v>269</v>
      </c>
      <c r="E27" s="98" t="s">
        <v>270</v>
      </c>
      <c r="F27" s="97" t="s">
        <v>271</v>
      </c>
      <c r="G27" s="97" t="s">
        <v>195</v>
      </c>
    </row>
    <row r="28" spans="1:7" ht="16.5" customHeight="1">
      <c r="A28" s="96">
        <v>2018</v>
      </c>
      <c r="B28" s="96">
        <v>9</v>
      </c>
      <c r="C28" s="100" t="s">
        <v>272</v>
      </c>
      <c r="D28" s="98" t="s">
        <v>273</v>
      </c>
      <c r="E28" s="98" t="s">
        <v>274</v>
      </c>
      <c r="F28" s="97" t="s">
        <v>59</v>
      </c>
      <c r="G28" s="97" t="s">
        <v>195</v>
      </c>
    </row>
    <row r="29" spans="1:7" ht="16.5" customHeight="1">
      <c r="A29" s="96">
        <v>2018</v>
      </c>
      <c r="B29" s="96">
        <v>9</v>
      </c>
      <c r="C29" s="100" t="s">
        <v>275</v>
      </c>
      <c r="D29" s="98" t="s">
        <v>276</v>
      </c>
      <c r="E29" s="98" t="s">
        <v>277</v>
      </c>
      <c r="F29" s="97" t="s">
        <v>42</v>
      </c>
      <c r="G29" s="97" t="s">
        <v>195</v>
      </c>
    </row>
    <row r="30" spans="1:7" ht="16.5" customHeight="1">
      <c r="A30" s="96">
        <v>2018</v>
      </c>
      <c r="B30" s="96">
        <v>9</v>
      </c>
      <c r="C30" s="100" t="s">
        <v>278</v>
      </c>
      <c r="D30" s="98" t="s">
        <v>279</v>
      </c>
      <c r="E30" s="98" t="s">
        <v>280</v>
      </c>
      <c r="F30" s="97" t="s">
        <v>51</v>
      </c>
      <c r="G30" s="97" t="s">
        <v>195</v>
      </c>
    </row>
    <row r="31" spans="1:7" ht="16.5" customHeight="1">
      <c r="A31" s="96">
        <v>2018</v>
      </c>
      <c r="B31" s="96">
        <v>9</v>
      </c>
      <c r="C31" s="100" t="s">
        <v>281</v>
      </c>
      <c r="D31" s="98" t="s">
        <v>282</v>
      </c>
      <c r="E31" s="98" t="s">
        <v>283</v>
      </c>
      <c r="F31" s="97" t="s">
        <v>42</v>
      </c>
      <c r="G31" s="97" t="s">
        <v>195</v>
      </c>
    </row>
    <row r="32" spans="1:7" ht="16.5" customHeight="1">
      <c r="A32" s="96">
        <v>2018</v>
      </c>
      <c r="B32" s="96">
        <v>9</v>
      </c>
      <c r="C32" s="100" t="s">
        <v>284</v>
      </c>
      <c r="D32" s="98" t="s">
        <v>285</v>
      </c>
      <c r="E32" s="98" t="s">
        <v>286</v>
      </c>
      <c r="F32" s="97" t="s">
        <v>53</v>
      </c>
      <c r="G32" s="97" t="s">
        <v>195</v>
      </c>
    </row>
    <row r="33" spans="1:7" ht="16.5" customHeight="1">
      <c r="A33" s="96">
        <v>2018</v>
      </c>
      <c r="B33" s="96">
        <v>9</v>
      </c>
      <c r="C33" s="100" t="s">
        <v>287</v>
      </c>
      <c r="D33" s="98" t="s">
        <v>288</v>
      </c>
      <c r="E33" s="98" t="s">
        <v>289</v>
      </c>
      <c r="F33" s="97" t="s">
        <v>42</v>
      </c>
      <c r="G33" s="97" t="s">
        <v>195</v>
      </c>
    </row>
    <row r="34" spans="1:7" ht="16.5" customHeight="1">
      <c r="A34" s="96">
        <v>2018</v>
      </c>
      <c r="B34" s="96">
        <v>9</v>
      </c>
      <c r="C34" s="100" t="s">
        <v>290</v>
      </c>
      <c r="D34" s="98" t="s">
        <v>291</v>
      </c>
      <c r="E34" s="98" t="s">
        <v>292</v>
      </c>
      <c r="F34" s="97" t="s">
        <v>43</v>
      </c>
      <c r="G34" s="97" t="s">
        <v>195</v>
      </c>
    </row>
    <row r="35" spans="1:7" ht="16.5" customHeight="1">
      <c r="A35" s="96">
        <v>2018</v>
      </c>
      <c r="B35" s="96">
        <v>8</v>
      </c>
      <c r="C35" s="100" t="s">
        <v>293</v>
      </c>
      <c r="D35" s="98" t="s">
        <v>294</v>
      </c>
      <c r="E35" s="98" t="s">
        <v>295</v>
      </c>
      <c r="F35" s="97" t="s">
        <v>63</v>
      </c>
      <c r="G35" s="97" t="s">
        <v>195</v>
      </c>
    </row>
    <row r="36" spans="1:7" ht="16.5" customHeight="1">
      <c r="A36" s="96">
        <v>2018</v>
      </c>
      <c r="B36" s="96">
        <v>8</v>
      </c>
      <c r="C36" s="100" t="s">
        <v>296</v>
      </c>
      <c r="D36" s="98" t="s">
        <v>297</v>
      </c>
      <c r="E36" s="98" t="s">
        <v>298</v>
      </c>
      <c r="F36" s="97" t="s">
        <v>55</v>
      </c>
      <c r="G36" s="97" t="s">
        <v>195</v>
      </c>
    </row>
    <row r="37" spans="1:7" ht="16.5" customHeight="1">
      <c r="A37" s="96">
        <v>2018</v>
      </c>
      <c r="B37" s="96">
        <v>8</v>
      </c>
      <c r="C37" s="100" t="s">
        <v>299</v>
      </c>
      <c r="D37" s="98" t="s">
        <v>300</v>
      </c>
      <c r="E37" s="98" t="s">
        <v>301</v>
      </c>
      <c r="F37" s="97" t="s">
        <v>65</v>
      </c>
      <c r="G37" s="97" t="s">
        <v>195</v>
      </c>
    </row>
    <row r="38" spans="1:7" ht="16.5" customHeight="1">
      <c r="A38" s="96">
        <v>2018</v>
      </c>
      <c r="B38" s="96">
        <v>8</v>
      </c>
      <c r="C38" s="100" t="s">
        <v>302</v>
      </c>
      <c r="D38" s="98" t="s">
        <v>303</v>
      </c>
      <c r="E38" s="98" t="s">
        <v>304</v>
      </c>
      <c r="F38" s="97" t="s">
        <v>61</v>
      </c>
      <c r="G38" s="97" t="s">
        <v>195</v>
      </c>
    </row>
    <row r="39" spans="1:7" ht="16.5" customHeight="1">
      <c r="A39" s="96">
        <v>2018</v>
      </c>
      <c r="B39" s="96">
        <v>8</v>
      </c>
      <c r="C39" s="100" t="s">
        <v>305</v>
      </c>
      <c r="D39" s="98" t="s">
        <v>306</v>
      </c>
      <c r="E39" s="98" t="s">
        <v>307</v>
      </c>
      <c r="F39" s="97" t="s">
        <v>42</v>
      </c>
      <c r="G39" s="97" t="s">
        <v>195</v>
      </c>
    </row>
    <row r="40" spans="1:7" ht="16.5" customHeight="1">
      <c r="A40" s="96">
        <v>2018</v>
      </c>
      <c r="B40" s="96">
        <v>8</v>
      </c>
      <c r="C40" s="100" t="s">
        <v>308</v>
      </c>
      <c r="D40" s="98" t="s">
        <v>309</v>
      </c>
      <c r="E40" s="98" t="s">
        <v>310</v>
      </c>
      <c r="F40" s="97" t="s">
        <v>43</v>
      </c>
      <c r="G40" s="97" t="s">
        <v>195</v>
      </c>
    </row>
    <row r="41" spans="1:7" ht="16.5" customHeight="1">
      <c r="A41" s="96">
        <v>2018</v>
      </c>
      <c r="B41" s="96">
        <v>8</v>
      </c>
      <c r="C41" s="100" t="s">
        <v>311</v>
      </c>
      <c r="D41" s="98" t="s">
        <v>312</v>
      </c>
      <c r="E41" s="98" t="s">
        <v>313</v>
      </c>
      <c r="F41" s="97" t="s">
        <v>66</v>
      </c>
      <c r="G41" s="97" t="s">
        <v>195</v>
      </c>
    </row>
    <row r="42" spans="1:7" ht="16.5" customHeight="1">
      <c r="A42" s="96">
        <v>2018</v>
      </c>
      <c r="B42" s="96">
        <v>8</v>
      </c>
      <c r="C42" s="100" t="s">
        <v>314</v>
      </c>
      <c r="D42" s="98" t="s">
        <v>315</v>
      </c>
      <c r="E42" s="98" t="s">
        <v>316</v>
      </c>
      <c r="F42" s="97" t="s">
        <v>64</v>
      </c>
      <c r="G42" s="97" t="s">
        <v>195</v>
      </c>
    </row>
    <row r="43" spans="1:7" ht="16.5" customHeight="1">
      <c r="A43" s="96">
        <v>2018</v>
      </c>
      <c r="B43" s="96">
        <v>8</v>
      </c>
      <c r="C43" s="100" t="s">
        <v>317</v>
      </c>
      <c r="D43" s="98" t="s">
        <v>318</v>
      </c>
      <c r="E43" s="98" t="s">
        <v>319</v>
      </c>
      <c r="F43" s="97" t="s">
        <v>44</v>
      </c>
      <c r="G43" s="97" t="s">
        <v>195</v>
      </c>
    </row>
    <row r="44" spans="1:7" ht="16.5" customHeight="1">
      <c r="A44" s="96">
        <v>2018</v>
      </c>
      <c r="B44" s="96">
        <v>8</v>
      </c>
      <c r="C44" s="100" t="s">
        <v>320</v>
      </c>
      <c r="D44" s="98" t="s">
        <v>321</v>
      </c>
      <c r="E44" s="98" t="s">
        <v>322</v>
      </c>
      <c r="F44" s="97" t="s">
        <v>42</v>
      </c>
      <c r="G44" s="97" t="s">
        <v>195</v>
      </c>
    </row>
    <row r="45" spans="1:7" ht="16.5" customHeight="1">
      <c r="A45" s="96">
        <v>2018</v>
      </c>
      <c r="B45" s="96">
        <v>8</v>
      </c>
      <c r="C45" s="100" t="s">
        <v>323</v>
      </c>
      <c r="D45" s="98" t="s">
        <v>324</v>
      </c>
      <c r="E45" s="98" t="s">
        <v>325</v>
      </c>
      <c r="F45" s="97" t="s">
        <v>43</v>
      </c>
      <c r="G45" s="97" t="s">
        <v>195</v>
      </c>
    </row>
    <row r="46" spans="1:7" ht="16.5" customHeight="1">
      <c r="A46" s="96">
        <v>2018</v>
      </c>
      <c r="B46" s="96">
        <v>8</v>
      </c>
      <c r="C46" s="100" t="s">
        <v>326</v>
      </c>
      <c r="D46" s="98" t="s">
        <v>327</v>
      </c>
      <c r="E46" s="98" t="s">
        <v>328</v>
      </c>
      <c r="F46" s="97" t="s">
        <v>329</v>
      </c>
      <c r="G46" s="97" t="s">
        <v>195</v>
      </c>
    </row>
    <row r="47" spans="1:7" ht="16.5" customHeight="1">
      <c r="A47" s="96">
        <v>2018</v>
      </c>
      <c r="B47" s="96">
        <v>8</v>
      </c>
      <c r="C47" s="100" t="s">
        <v>330</v>
      </c>
      <c r="D47" s="98" t="s">
        <v>331</v>
      </c>
      <c r="E47" s="98" t="s">
        <v>332</v>
      </c>
      <c r="F47" s="97" t="s">
        <v>47</v>
      </c>
      <c r="G47" s="97" t="s">
        <v>195</v>
      </c>
    </row>
    <row r="48" spans="1:7" ht="16.5" customHeight="1">
      <c r="A48" s="96">
        <v>2018</v>
      </c>
      <c r="B48" s="96">
        <v>8</v>
      </c>
      <c r="C48" s="100" t="s">
        <v>333</v>
      </c>
      <c r="D48" s="98" t="s">
        <v>334</v>
      </c>
      <c r="E48" s="98" t="s">
        <v>335</v>
      </c>
      <c r="F48" s="97" t="s">
        <v>42</v>
      </c>
      <c r="G48" s="97" t="s">
        <v>195</v>
      </c>
    </row>
    <row r="49" spans="1:7" ht="16.5" customHeight="1">
      <c r="A49" s="96">
        <v>2018</v>
      </c>
      <c r="B49" s="96">
        <v>8</v>
      </c>
      <c r="C49" s="100" t="s">
        <v>336</v>
      </c>
      <c r="D49" s="98" t="s">
        <v>337</v>
      </c>
      <c r="E49" s="98" t="s">
        <v>338</v>
      </c>
      <c r="F49" s="97" t="s">
        <v>51</v>
      </c>
      <c r="G49" s="97" t="s">
        <v>195</v>
      </c>
    </row>
    <row r="50" spans="1:7" ht="16.5" customHeight="1">
      <c r="A50" s="96">
        <v>2018</v>
      </c>
      <c r="B50" s="96">
        <v>8</v>
      </c>
      <c r="C50" s="100" t="s">
        <v>339</v>
      </c>
      <c r="D50" s="98" t="s">
        <v>340</v>
      </c>
      <c r="E50" s="98" t="s">
        <v>341</v>
      </c>
      <c r="F50" s="97" t="s">
        <v>43</v>
      </c>
      <c r="G50" s="97" t="s">
        <v>195</v>
      </c>
    </row>
    <row r="51" spans="1:7" ht="16.5" customHeight="1">
      <c r="A51" s="96">
        <v>2018</v>
      </c>
      <c r="B51" s="96">
        <v>8</v>
      </c>
      <c r="C51" s="100" t="s">
        <v>342</v>
      </c>
      <c r="D51" s="98" t="s">
        <v>343</v>
      </c>
      <c r="E51" s="98" t="s">
        <v>344</v>
      </c>
      <c r="F51" s="97" t="s">
        <v>51</v>
      </c>
      <c r="G51" s="97" t="s">
        <v>195</v>
      </c>
    </row>
    <row r="52" spans="1:7" ht="16.5" customHeight="1">
      <c r="A52" s="96">
        <v>2018</v>
      </c>
      <c r="B52" s="96">
        <v>8</v>
      </c>
      <c r="C52" s="100" t="s">
        <v>345</v>
      </c>
      <c r="D52" s="98" t="s">
        <v>346</v>
      </c>
      <c r="E52" s="98" t="s">
        <v>347</v>
      </c>
      <c r="F52" s="97" t="s">
        <v>55</v>
      </c>
      <c r="G52" s="97" t="s">
        <v>195</v>
      </c>
    </row>
    <row r="53" spans="1:7" ht="16.5" customHeight="1">
      <c r="A53" s="96">
        <v>2018</v>
      </c>
      <c r="B53" s="96">
        <v>8</v>
      </c>
      <c r="C53" s="100" t="s">
        <v>348</v>
      </c>
      <c r="D53" s="98" t="s">
        <v>349</v>
      </c>
      <c r="E53" s="98" t="s">
        <v>350</v>
      </c>
      <c r="F53" s="97" t="s">
        <v>51</v>
      </c>
      <c r="G53" s="97" t="s">
        <v>195</v>
      </c>
    </row>
    <row r="54" spans="1:7" ht="16.5" customHeight="1">
      <c r="A54" s="96">
        <v>2018</v>
      </c>
      <c r="B54" s="96">
        <v>8</v>
      </c>
      <c r="C54" s="100" t="s">
        <v>351</v>
      </c>
      <c r="D54" s="98" t="s">
        <v>352</v>
      </c>
      <c r="E54" s="98" t="s">
        <v>353</v>
      </c>
      <c r="F54" s="97" t="s">
        <v>44</v>
      </c>
      <c r="G54" s="97" t="s">
        <v>195</v>
      </c>
    </row>
    <row r="55" spans="1:7" ht="16.5" customHeight="1">
      <c r="A55" s="96">
        <v>2018</v>
      </c>
      <c r="B55" s="96">
        <v>8</v>
      </c>
      <c r="C55" s="100" t="s">
        <v>354</v>
      </c>
      <c r="D55" s="98" t="s">
        <v>355</v>
      </c>
      <c r="E55" s="98" t="s">
        <v>356</v>
      </c>
      <c r="F55" s="97" t="s">
        <v>47</v>
      </c>
      <c r="G55" s="97" t="s">
        <v>195</v>
      </c>
    </row>
    <row r="56" spans="1:7" ht="16.5" customHeight="1">
      <c r="A56" s="96">
        <v>2018</v>
      </c>
      <c r="B56" s="96">
        <v>8</v>
      </c>
      <c r="C56" s="100" t="s">
        <v>357</v>
      </c>
      <c r="D56" s="98" t="s">
        <v>358</v>
      </c>
      <c r="E56" s="98" t="s">
        <v>359</v>
      </c>
      <c r="F56" s="97" t="s">
        <v>42</v>
      </c>
      <c r="G56" s="97" t="s">
        <v>195</v>
      </c>
    </row>
    <row r="57" spans="1:7" ht="16.5" customHeight="1">
      <c r="A57" s="96">
        <v>2018</v>
      </c>
      <c r="B57" s="96">
        <v>8</v>
      </c>
      <c r="C57" s="100" t="s">
        <v>360</v>
      </c>
      <c r="D57" s="98" t="s">
        <v>361</v>
      </c>
      <c r="E57" s="98" t="s">
        <v>362</v>
      </c>
      <c r="F57" s="97" t="s">
        <v>42</v>
      </c>
      <c r="G57" s="97" t="s">
        <v>195</v>
      </c>
    </row>
    <row r="58" spans="1:7" ht="16.5" customHeight="1">
      <c r="A58" s="96">
        <v>2018</v>
      </c>
      <c r="B58" s="96">
        <v>8</v>
      </c>
      <c r="C58" s="100" t="s">
        <v>363</v>
      </c>
      <c r="D58" s="98" t="s">
        <v>364</v>
      </c>
      <c r="E58" s="98" t="s">
        <v>365</v>
      </c>
      <c r="F58" s="97" t="s">
        <v>53</v>
      </c>
      <c r="G58" s="97" t="s">
        <v>195</v>
      </c>
    </row>
    <row r="59" spans="1:7" ht="16.5" customHeight="1">
      <c r="A59" s="96">
        <v>2018</v>
      </c>
      <c r="B59" s="96">
        <v>8</v>
      </c>
      <c r="C59" s="100" t="s">
        <v>366</v>
      </c>
      <c r="D59" s="98" t="s">
        <v>367</v>
      </c>
      <c r="E59" s="98" t="s">
        <v>368</v>
      </c>
      <c r="F59" s="97" t="s">
        <v>49</v>
      </c>
      <c r="G59" s="97" t="s">
        <v>195</v>
      </c>
    </row>
    <row r="60" spans="1:7" ht="16.5" customHeight="1">
      <c r="A60" s="96">
        <v>2018</v>
      </c>
      <c r="B60" s="96">
        <v>8</v>
      </c>
      <c r="C60" s="100" t="s">
        <v>369</v>
      </c>
      <c r="D60" s="98" t="s">
        <v>370</v>
      </c>
      <c r="E60" s="98" t="s">
        <v>371</v>
      </c>
      <c r="F60" s="97" t="s">
        <v>44</v>
      </c>
      <c r="G60" s="97" t="s">
        <v>195</v>
      </c>
    </row>
    <row r="61" spans="1:7" ht="16.5" customHeight="1">
      <c r="A61" s="96">
        <v>2018</v>
      </c>
      <c r="B61" s="96">
        <v>8</v>
      </c>
      <c r="C61" s="100" t="s">
        <v>372</v>
      </c>
      <c r="D61" s="98" t="s">
        <v>373</v>
      </c>
      <c r="E61" s="98" t="s">
        <v>374</v>
      </c>
      <c r="F61" s="97" t="s">
        <v>55</v>
      </c>
      <c r="G61" s="97" t="s">
        <v>195</v>
      </c>
    </row>
    <row r="62" spans="1:7" ht="16.5" customHeight="1">
      <c r="A62" s="96">
        <v>2018</v>
      </c>
      <c r="B62" s="96">
        <v>8</v>
      </c>
      <c r="C62" s="100" t="s">
        <v>375</v>
      </c>
      <c r="D62" s="98" t="s">
        <v>376</v>
      </c>
      <c r="E62" s="98" t="s">
        <v>377</v>
      </c>
      <c r="F62" s="97" t="s">
        <v>62</v>
      </c>
      <c r="G62" s="97" t="s">
        <v>195</v>
      </c>
    </row>
    <row r="63" spans="1:7" ht="16.5" customHeight="1">
      <c r="A63" s="96">
        <v>2018</v>
      </c>
      <c r="B63" s="96">
        <v>8</v>
      </c>
      <c r="C63" s="100" t="s">
        <v>378</v>
      </c>
      <c r="D63" s="98" t="s">
        <v>379</v>
      </c>
      <c r="E63" s="98" t="s">
        <v>380</v>
      </c>
      <c r="F63" s="97" t="s">
        <v>53</v>
      </c>
      <c r="G63" s="97" t="s">
        <v>195</v>
      </c>
    </row>
    <row r="64" spans="1:7" ht="16.5" customHeight="1">
      <c r="A64" s="96">
        <v>2018</v>
      </c>
      <c r="B64" s="96">
        <v>8</v>
      </c>
      <c r="C64" s="100" t="s">
        <v>381</v>
      </c>
      <c r="D64" s="98" t="s">
        <v>382</v>
      </c>
      <c r="E64" s="98" t="s">
        <v>383</v>
      </c>
      <c r="F64" s="97" t="s">
        <v>43</v>
      </c>
      <c r="G64" s="97" t="s">
        <v>195</v>
      </c>
    </row>
    <row r="65" spans="1:7" ht="16.5" customHeight="1">
      <c r="A65" s="96">
        <v>2018</v>
      </c>
      <c r="B65" s="96">
        <v>8</v>
      </c>
      <c r="C65" s="100" t="s">
        <v>384</v>
      </c>
      <c r="D65" s="98" t="s">
        <v>385</v>
      </c>
      <c r="E65" s="98" t="s">
        <v>386</v>
      </c>
      <c r="F65" s="97" t="s">
        <v>59</v>
      </c>
      <c r="G65" s="97" t="s">
        <v>195</v>
      </c>
    </row>
    <row r="66" spans="1:7" ht="16.5" customHeight="1">
      <c r="A66" s="96">
        <v>2018</v>
      </c>
      <c r="B66" s="96">
        <v>8</v>
      </c>
      <c r="C66" s="100" t="s">
        <v>387</v>
      </c>
      <c r="D66" s="98" t="s">
        <v>388</v>
      </c>
      <c r="E66" s="98" t="s">
        <v>389</v>
      </c>
      <c r="F66" s="97" t="s">
        <v>59</v>
      </c>
      <c r="G66" s="97" t="s">
        <v>195</v>
      </c>
    </row>
    <row r="67" spans="1:7" ht="16.5" customHeight="1">
      <c r="A67" s="96">
        <v>2018</v>
      </c>
      <c r="B67" s="96">
        <v>8</v>
      </c>
      <c r="C67" s="100" t="s">
        <v>390</v>
      </c>
      <c r="D67" s="98" t="s">
        <v>391</v>
      </c>
      <c r="E67" s="98" t="s">
        <v>392</v>
      </c>
      <c r="F67" s="97" t="s">
        <v>51</v>
      </c>
      <c r="G67" s="97" t="s">
        <v>195</v>
      </c>
    </row>
    <row r="68" spans="1:7" ht="16.5" customHeight="1">
      <c r="A68" s="96">
        <v>2018</v>
      </c>
      <c r="B68" s="96">
        <v>8</v>
      </c>
      <c r="C68" s="100" t="s">
        <v>393</v>
      </c>
      <c r="D68" s="98" t="s">
        <v>394</v>
      </c>
      <c r="E68" s="98" t="s">
        <v>395</v>
      </c>
      <c r="F68" s="97" t="s">
        <v>49</v>
      </c>
      <c r="G68" s="97" t="s">
        <v>195</v>
      </c>
    </row>
    <row r="69" spans="1:7" ht="16.5" customHeight="1">
      <c r="A69" s="96">
        <v>2018</v>
      </c>
      <c r="B69" s="96">
        <v>8</v>
      </c>
      <c r="C69" s="100" t="s">
        <v>396</v>
      </c>
      <c r="D69" s="98" t="s">
        <v>397</v>
      </c>
      <c r="E69" s="98" t="s">
        <v>398</v>
      </c>
      <c r="F69" s="97" t="s">
        <v>51</v>
      </c>
      <c r="G69" s="97" t="s">
        <v>195</v>
      </c>
    </row>
    <row r="70" spans="1:7" ht="16.5" customHeight="1">
      <c r="A70" s="96">
        <v>2018</v>
      </c>
      <c r="B70" s="96">
        <v>8</v>
      </c>
      <c r="C70" s="100" t="s">
        <v>399</v>
      </c>
      <c r="D70" s="98" t="s">
        <v>400</v>
      </c>
      <c r="E70" s="98" t="s">
        <v>401</v>
      </c>
      <c r="F70" s="97" t="s">
        <v>44</v>
      </c>
      <c r="G70" s="97" t="s">
        <v>195</v>
      </c>
    </row>
    <row r="71" spans="1:7" ht="16.5" customHeight="1">
      <c r="A71" s="96">
        <v>2018</v>
      </c>
      <c r="B71" s="96">
        <v>8</v>
      </c>
      <c r="C71" s="100" t="s">
        <v>402</v>
      </c>
      <c r="D71" s="98" t="s">
        <v>403</v>
      </c>
      <c r="E71" s="98" t="s">
        <v>404</v>
      </c>
      <c r="F71" s="97" t="s">
        <v>43</v>
      </c>
      <c r="G71" s="97" t="s">
        <v>195</v>
      </c>
    </row>
    <row r="72" spans="1:7" ht="16.5" customHeight="1">
      <c r="A72" s="96">
        <v>2018</v>
      </c>
      <c r="B72" s="96">
        <v>8</v>
      </c>
      <c r="C72" s="100" t="s">
        <v>405</v>
      </c>
      <c r="D72" s="98" t="s">
        <v>406</v>
      </c>
      <c r="E72" s="98" t="s">
        <v>407</v>
      </c>
      <c r="F72" s="97" t="s">
        <v>47</v>
      </c>
      <c r="G72" s="97" t="s">
        <v>195</v>
      </c>
    </row>
    <row r="73" spans="1:7" ht="16.5" customHeight="1">
      <c r="A73" s="96">
        <v>2018</v>
      </c>
      <c r="B73" s="96">
        <v>8</v>
      </c>
      <c r="C73" s="100" t="s">
        <v>408</v>
      </c>
      <c r="D73" s="98" t="s">
        <v>409</v>
      </c>
      <c r="E73" s="98" t="s">
        <v>410</v>
      </c>
      <c r="F73" s="97" t="s">
        <v>44</v>
      </c>
      <c r="G73" s="97" t="s">
        <v>195</v>
      </c>
    </row>
    <row r="74" spans="1:7" ht="16.5" customHeight="1">
      <c r="A74" s="96">
        <v>2018</v>
      </c>
      <c r="B74" s="96">
        <v>8</v>
      </c>
      <c r="C74" s="100" t="s">
        <v>411</v>
      </c>
      <c r="D74" s="98" t="s">
        <v>412</v>
      </c>
      <c r="E74" s="98" t="s">
        <v>413</v>
      </c>
      <c r="F74" s="97" t="s">
        <v>329</v>
      </c>
      <c r="G74" s="97" t="s">
        <v>195</v>
      </c>
    </row>
    <row r="75" spans="1:7" ht="16.5" customHeight="1">
      <c r="A75" s="96">
        <v>2018</v>
      </c>
      <c r="B75" s="96">
        <v>8</v>
      </c>
      <c r="C75" s="100" t="s">
        <v>414</v>
      </c>
      <c r="D75" s="98" t="s">
        <v>415</v>
      </c>
      <c r="E75" s="98" t="s">
        <v>416</v>
      </c>
      <c r="F75" s="97" t="s">
        <v>42</v>
      </c>
      <c r="G75" s="97" t="s">
        <v>195</v>
      </c>
    </row>
    <row r="76" spans="1:7" ht="16.5" customHeight="1">
      <c r="A76" s="96">
        <v>2018</v>
      </c>
      <c r="B76" s="96">
        <v>8</v>
      </c>
      <c r="C76" s="100" t="s">
        <v>417</v>
      </c>
      <c r="D76" s="98" t="s">
        <v>418</v>
      </c>
      <c r="E76" s="98" t="s">
        <v>419</v>
      </c>
      <c r="F76" s="97" t="s">
        <v>44</v>
      </c>
      <c r="G76" s="97" t="s">
        <v>195</v>
      </c>
    </row>
    <row r="77" spans="1:7" ht="16.5" customHeight="1">
      <c r="A77" s="96">
        <v>2018</v>
      </c>
      <c r="B77" s="96">
        <v>8</v>
      </c>
      <c r="C77" s="100" t="s">
        <v>420</v>
      </c>
      <c r="D77" s="98" t="s">
        <v>421</v>
      </c>
      <c r="E77" s="98" t="s">
        <v>422</v>
      </c>
      <c r="F77" s="97" t="s">
        <v>329</v>
      </c>
      <c r="G77" s="97" t="s">
        <v>195</v>
      </c>
    </row>
    <row r="78" spans="1:7" ht="16.5" customHeight="1">
      <c r="A78" s="96">
        <v>2018</v>
      </c>
      <c r="B78" s="96">
        <v>8</v>
      </c>
      <c r="C78" s="100" t="s">
        <v>423</v>
      </c>
      <c r="D78" s="98" t="s">
        <v>424</v>
      </c>
      <c r="E78" s="98" t="s">
        <v>425</v>
      </c>
      <c r="F78" s="97" t="s">
        <v>61</v>
      </c>
      <c r="G78" s="97" t="s">
        <v>195</v>
      </c>
    </row>
    <row r="79" spans="1:7" ht="16.5" customHeight="1">
      <c r="A79" s="96">
        <v>2018</v>
      </c>
      <c r="B79" s="96">
        <v>8</v>
      </c>
      <c r="C79" s="100" t="s">
        <v>426</v>
      </c>
      <c r="D79" s="98" t="s">
        <v>427</v>
      </c>
      <c r="E79" s="98" t="s">
        <v>428</v>
      </c>
      <c r="F79" s="97" t="s">
        <v>329</v>
      </c>
      <c r="G79" s="97" t="s">
        <v>195</v>
      </c>
    </row>
    <row r="80" spans="1:7" ht="16.5" customHeight="1">
      <c r="A80" s="96">
        <v>2018</v>
      </c>
      <c r="B80" s="96">
        <v>8</v>
      </c>
      <c r="C80" s="100" t="s">
        <v>429</v>
      </c>
      <c r="D80" s="98" t="s">
        <v>430</v>
      </c>
      <c r="E80" s="98" t="s">
        <v>431</v>
      </c>
      <c r="F80" s="97" t="s">
        <v>43</v>
      </c>
      <c r="G80" s="97" t="s">
        <v>195</v>
      </c>
    </row>
    <row r="81" spans="1:7" ht="16.5" customHeight="1">
      <c r="A81" s="96">
        <v>2018</v>
      </c>
      <c r="B81" s="96">
        <v>8</v>
      </c>
      <c r="C81" s="100" t="s">
        <v>432</v>
      </c>
      <c r="D81" s="98" t="s">
        <v>433</v>
      </c>
      <c r="E81" s="98" t="s">
        <v>434</v>
      </c>
      <c r="F81" s="97" t="s">
        <v>329</v>
      </c>
      <c r="G81" s="97" t="s">
        <v>195</v>
      </c>
    </row>
    <row r="82" spans="1:7" ht="16.5" customHeight="1">
      <c r="A82" s="96">
        <v>2018</v>
      </c>
      <c r="B82" s="96">
        <v>8</v>
      </c>
      <c r="C82" s="100" t="s">
        <v>435</v>
      </c>
      <c r="D82" s="98" t="s">
        <v>436</v>
      </c>
      <c r="E82" s="98" t="s">
        <v>437</v>
      </c>
      <c r="F82" s="97" t="s">
        <v>49</v>
      </c>
      <c r="G82" s="97" t="s">
        <v>195</v>
      </c>
    </row>
    <row r="83" spans="1:7" ht="16.5" customHeight="1">
      <c r="A83" s="96">
        <v>2018</v>
      </c>
      <c r="B83" s="96">
        <v>8</v>
      </c>
      <c r="C83" s="100" t="s">
        <v>438</v>
      </c>
      <c r="D83" s="98" t="s">
        <v>439</v>
      </c>
      <c r="E83" s="98" t="s">
        <v>440</v>
      </c>
      <c r="F83" s="97" t="s">
        <v>42</v>
      </c>
      <c r="G83" s="97" t="s">
        <v>195</v>
      </c>
    </row>
    <row r="84" spans="1:7" ht="16.5" customHeight="1">
      <c r="A84" s="96">
        <v>2018</v>
      </c>
      <c r="B84" s="96">
        <v>8</v>
      </c>
      <c r="C84" s="100" t="s">
        <v>441</v>
      </c>
      <c r="D84" s="98" t="s">
        <v>442</v>
      </c>
      <c r="E84" s="98" t="s">
        <v>443</v>
      </c>
      <c r="F84" s="97" t="s">
        <v>42</v>
      </c>
      <c r="G84" s="97" t="s">
        <v>195</v>
      </c>
    </row>
    <row r="85" spans="1:7" ht="16.5" customHeight="1">
      <c r="A85" s="96">
        <v>2018</v>
      </c>
      <c r="B85" s="96">
        <v>8</v>
      </c>
      <c r="C85" s="100" t="s">
        <v>444</v>
      </c>
      <c r="D85" s="98" t="s">
        <v>445</v>
      </c>
      <c r="E85" s="98" t="s">
        <v>446</v>
      </c>
      <c r="F85" s="97" t="s">
        <v>42</v>
      </c>
      <c r="G85" s="97" t="s">
        <v>195</v>
      </c>
    </row>
    <row r="86" spans="1:7" ht="16.5" customHeight="1">
      <c r="A86" s="96">
        <v>2018</v>
      </c>
      <c r="B86" s="96">
        <v>8</v>
      </c>
      <c r="C86" s="100" t="s">
        <v>447</v>
      </c>
      <c r="D86" s="98" t="s">
        <v>448</v>
      </c>
      <c r="E86" s="98" t="s">
        <v>449</v>
      </c>
      <c r="F86" s="97" t="s">
        <v>49</v>
      </c>
      <c r="G86" s="97" t="s">
        <v>195</v>
      </c>
    </row>
    <row r="87" spans="1:7" ht="16.5" customHeight="1">
      <c r="A87" s="96">
        <v>2018</v>
      </c>
      <c r="B87" s="96">
        <v>8</v>
      </c>
      <c r="C87" s="100" t="s">
        <v>450</v>
      </c>
      <c r="D87" s="98" t="s">
        <v>451</v>
      </c>
      <c r="E87" s="98" t="s">
        <v>452</v>
      </c>
      <c r="F87" s="97" t="s">
        <v>42</v>
      </c>
      <c r="G87" s="97" t="s">
        <v>195</v>
      </c>
    </row>
    <row r="88" spans="1:7" ht="16.5" customHeight="1">
      <c r="A88" s="96">
        <v>2018</v>
      </c>
      <c r="B88" s="96">
        <v>8</v>
      </c>
      <c r="C88" s="100" t="s">
        <v>453</v>
      </c>
      <c r="D88" s="98" t="s">
        <v>454</v>
      </c>
      <c r="E88" s="98" t="s">
        <v>455</v>
      </c>
      <c r="F88" s="97" t="s">
        <v>49</v>
      </c>
      <c r="G88" s="97" t="s">
        <v>195</v>
      </c>
    </row>
    <row r="89" spans="1:7" ht="16.5" customHeight="1">
      <c r="A89" s="96">
        <v>2018</v>
      </c>
      <c r="B89" s="96">
        <v>8</v>
      </c>
      <c r="C89" s="100" t="s">
        <v>456</v>
      </c>
      <c r="D89" s="98" t="s">
        <v>457</v>
      </c>
      <c r="E89" s="98" t="s">
        <v>458</v>
      </c>
      <c r="F89" s="97" t="s">
        <v>55</v>
      </c>
      <c r="G89" s="97" t="s">
        <v>195</v>
      </c>
    </row>
    <row r="90" spans="1:7" ht="16.5" customHeight="1">
      <c r="A90" s="96">
        <v>2018</v>
      </c>
      <c r="B90" s="96">
        <v>8</v>
      </c>
      <c r="C90" s="100" t="s">
        <v>459</v>
      </c>
      <c r="D90" s="98" t="s">
        <v>460</v>
      </c>
      <c r="E90" s="98" t="s">
        <v>461</v>
      </c>
      <c r="F90" s="97" t="s">
        <v>53</v>
      </c>
      <c r="G90" s="97" t="s">
        <v>195</v>
      </c>
    </row>
    <row r="91" spans="1:7" ht="16.5" customHeight="1">
      <c r="A91" s="96">
        <v>2018</v>
      </c>
      <c r="B91" s="96">
        <v>8</v>
      </c>
      <c r="C91" s="100" t="s">
        <v>462</v>
      </c>
      <c r="D91" s="98" t="s">
        <v>463</v>
      </c>
      <c r="E91" s="98" t="s">
        <v>464</v>
      </c>
      <c r="F91" s="97" t="s">
        <v>42</v>
      </c>
      <c r="G91" s="97" t="s">
        <v>195</v>
      </c>
    </row>
    <row r="92" spans="1:7" ht="16.5" customHeight="1">
      <c r="A92" s="96">
        <v>2018</v>
      </c>
      <c r="B92" s="96">
        <v>8</v>
      </c>
      <c r="C92" s="100" t="s">
        <v>465</v>
      </c>
      <c r="D92" s="98" t="s">
        <v>466</v>
      </c>
      <c r="E92" s="98" t="s">
        <v>467</v>
      </c>
      <c r="F92" s="97" t="s">
        <v>47</v>
      </c>
      <c r="G92" s="97" t="s">
        <v>195</v>
      </c>
    </row>
    <row r="93" spans="1:7" ht="16.5" customHeight="1">
      <c r="A93" s="96">
        <v>2018</v>
      </c>
      <c r="B93" s="96">
        <v>7</v>
      </c>
      <c r="C93" s="100" t="s">
        <v>468</v>
      </c>
      <c r="D93" s="98" t="s">
        <v>469</v>
      </c>
      <c r="E93" s="98" t="s">
        <v>470</v>
      </c>
      <c r="F93" s="97" t="s">
        <v>67</v>
      </c>
      <c r="G93" s="97" t="s">
        <v>195</v>
      </c>
    </row>
    <row r="94" spans="1:7" ht="16.5" customHeight="1">
      <c r="A94" s="96">
        <v>2018</v>
      </c>
      <c r="B94" s="96">
        <v>7</v>
      </c>
      <c r="C94" s="100" t="s">
        <v>471</v>
      </c>
      <c r="D94" s="98" t="s">
        <v>472</v>
      </c>
      <c r="E94" s="98" t="s">
        <v>473</v>
      </c>
      <c r="F94" s="97" t="s">
        <v>63</v>
      </c>
      <c r="G94" s="97" t="s">
        <v>195</v>
      </c>
    </row>
    <row r="95" spans="1:7" ht="16.5" customHeight="1">
      <c r="A95" s="96">
        <v>2018</v>
      </c>
      <c r="B95" s="96">
        <v>7</v>
      </c>
      <c r="C95" s="100" t="s">
        <v>474</v>
      </c>
      <c r="D95" s="98" t="s">
        <v>475</v>
      </c>
      <c r="E95" s="98" t="s">
        <v>476</v>
      </c>
      <c r="F95" s="97" t="s">
        <v>47</v>
      </c>
      <c r="G95" s="97" t="s">
        <v>195</v>
      </c>
    </row>
    <row r="96" spans="1:7" ht="16.5" customHeight="1">
      <c r="A96" s="96">
        <v>2018</v>
      </c>
      <c r="B96" s="96">
        <v>7</v>
      </c>
      <c r="C96" s="100" t="s">
        <v>477</v>
      </c>
      <c r="D96" s="98" t="s">
        <v>478</v>
      </c>
      <c r="E96" s="98" t="s">
        <v>479</v>
      </c>
      <c r="F96" s="97" t="s">
        <v>44</v>
      </c>
      <c r="G96" s="97" t="s">
        <v>195</v>
      </c>
    </row>
    <row r="97" spans="1:7" ht="16.5" customHeight="1">
      <c r="A97" s="96">
        <v>2018</v>
      </c>
      <c r="B97" s="96">
        <v>7</v>
      </c>
      <c r="C97" s="100" t="s">
        <v>480</v>
      </c>
      <c r="D97" s="98" t="s">
        <v>481</v>
      </c>
      <c r="E97" s="98" t="s">
        <v>482</v>
      </c>
      <c r="F97" s="97" t="s">
        <v>49</v>
      </c>
      <c r="G97" s="97" t="s">
        <v>195</v>
      </c>
    </row>
    <row r="98" spans="1:7" ht="16.5" customHeight="1">
      <c r="A98" s="96">
        <v>2018</v>
      </c>
      <c r="B98" s="96">
        <v>7</v>
      </c>
      <c r="C98" s="100" t="s">
        <v>483</v>
      </c>
      <c r="D98" s="98" t="s">
        <v>484</v>
      </c>
      <c r="E98" s="98" t="s">
        <v>485</v>
      </c>
      <c r="F98" s="97" t="s">
        <v>51</v>
      </c>
      <c r="G98" s="97" t="s">
        <v>195</v>
      </c>
    </row>
    <row r="99" spans="1:7" ht="16.5" customHeight="1">
      <c r="A99" s="96">
        <v>2018</v>
      </c>
      <c r="B99" s="96">
        <v>7</v>
      </c>
      <c r="C99" s="100" t="s">
        <v>486</v>
      </c>
      <c r="D99" s="98" t="s">
        <v>487</v>
      </c>
      <c r="E99" s="98" t="s">
        <v>488</v>
      </c>
      <c r="F99" s="97" t="s">
        <v>44</v>
      </c>
      <c r="G99" s="97" t="s">
        <v>195</v>
      </c>
    </row>
    <row r="100" spans="1:7" ht="16.5" customHeight="1">
      <c r="A100" s="96">
        <v>2018</v>
      </c>
      <c r="B100" s="96">
        <v>7</v>
      </c>
      <c r="C100" s="100" t="s">
        <v>489</v>
      </c>
      <c r="D100" s="98" t="s">
        <v>490</v>
      </c>
      <c r="E100" s="98" t="s">
        <v>491</v>
      </c>
      <c r="F100" s="97" t="s">
        <v>43</v>
      </c>
      <c r="G100" s="97" t="s">
        <v>195</v>
      </c>
    </row>
    <row r="101" spans="1:7" ht="16.5" customHeight="1">
      <c r="A101" s="96">
        <v>2018</v>
      </c>
      <c r="B101" s="96">
        <v>7</v>
      </c>
      <c r="C101" s="100" t="s">
        <v>492</v>
      </c>
      <c r="D101" s="98" t="s">
        <v>493</v>
      </c>
      <c r="E101" s="98" t="s">
        <v>494</v>
      </c>
      <c r="F101" s="97" t="s">
        <v>47</v>
      </c>
      <c r="G101" s="97" t="s">
        <v>195</v>
      </c>
    </row>
    <row r="102" spans="1:7" ht="16.5" customHeight="1">
      <c r="A102" s="96">
        <v>2018</v>
      </c>
      <c r="B102" s="96">
        <v>7</v>
      </c>
      <c r="C102" s="100" t="s">
        <v>495</v>
      </c>
      <c r="D102" s="98" t="s">
        <v>496</v>
      </c>
      <c r="E102" s="98" t="s">
        <v>497</v>
      </c>
      <c r="F102" s="97" t="s">
        <v>61</v>
      </c>
      <c r="G102" s="97" t="s">
        <v>195</v>
      </c>
    </row>
    <row r="103" spans="1:7" ht="16.5" customHeight="1">
      <c r="A103" s="96">
        <v>2018</v>
      </c>
      <c r="B103" s="96">
        <v>7</v>
      </c>
      <c r="C103" s="100" t="s">
        <v>498</v>
      </c>
      <c r="D103" s="98" t="s">
        <v>499</v>
      </c>
      <c r="E103" s="98" t="s">
        <v>500</v>
      </c>
      <c r="F103" s="97" t="s">
        <v>59</v>
      </c>
      <c r="G103" s="97" t="s">
        <v>195</v>
      </c>
    </row>
    <row r="104" spans="1:7" ht="16.5" customHeight="1">
      <c r="A104" s="96">
        <v>2018</v>
      </c>
      <c r="B104" s="96">
        <v>7</v>
      </c>
      <c r="C104" s="100" t="s">
        <v>501</v>
      </c>
      <c r="D104" s="98" t="s">
        <v>502</v>
      </c>
      <c r="E104" s="98" t="s">
        <v>503</v>
      </c>
      <c r="F104" s="97" t="s">
        <v>43</v>
      </c>
      <c r="G104" s="97" t="s">
        <v>195</v>
      </c>
    </row>
    <row r="105" spans="1:7" ht="16.5" customHeight="1">
      <c r="A105" s="96">
        <v>2018</v>
      </c>
      <c r="B105" s="96">
        <v>7</v>
      </c>
      <c r="C105" s="100" t="s">
        <v>504</v>
      </c>
      <c r="D105" s="98" t="s">
        <v>505</v>
      </c>
      <c r="E105" s="98" t="s">
        <v>506</v>
      </c>
      <c r="F105" s="97" t="s">
        <v>44</v>
      </c>
      <c r="G105" s="97" t="s">
        <v>195</v>
      </c>
    </row>
    <row r="106" spans="1:7" ht="16.5" customHeight="1">
      <c r="A106" s="96">
        <v>2018</v>
      </c>
      <c r="B106" s="96">
        <v>7</v>
      </c>
      <c r="C106" s="100" t="s">
        <v>507</v>
      </c>
      <c r="D106" s="98" t="s">
        <v>508</v>
      </c>
      <c r="E106" s="98" t="s">
        <v>509</v>
      </c>
      <c r="F106" s="97" t="s">
        <v>64</v>
      </c>
      <c r="G106" s="97" t="s">
        <v>195</v>
      </c>
    </row>
    <row r="107" spans="1:7" ht="16.5" customHeight="1">
      <c r="A107" s="96">
        <v>2018</v>
      </c>
      <c r="B107" s="96">
        <v>7</v>
      </c>
      <c r="C107" s="100" t="s">
        <v>510</v>
      </c>
      <c r="D107" s="98" t="s">
        <v>511</v>
      </c>
      <c r="E107" s="98" t="s">
        <v>512</v>
      </c>
      <c r="F107" s="97" t="s">
        <v>47</v>
      </c>
      <c r="G107" s="97" t="s">
        <v>195</v>
      </c>
    </row>
    <row r="108" spans="1:7" ht="16.5" customHeight="1">
      <c r="A108" s="96">
        <v>2018</v>
      </c>
      <c r="B108" s="96">
        <v>7</v>
      </c>
      <c r="C108" s="100" t="s">
        <v>513</v>
      </c>
      <c r="D108" s="98" t="s">
        <v>514</v>
      </c>
      <c r="E108" s="98" t="s">
        <v>515</v>
      </c>
      <c r="F108" s="97" t="s">
        <v>44</v>
      </c>
      <c r="G108" s="97" t="s">
        <v>195</v>
      </c>
    </row>
    <row r="109" spans="1:7" ht="16.5" customHeight="1">
      <c r="A109" s="96">
        <v>2018</v>
      </c>
      <c r="B109" s="96">
        <v>7</v>
      </c>
      <c r="C109" s="100" t="s">
        <v>516</v>
      </c>
      <c r="D109" s="98" t="s">
        <v>517</v>
      </c>
      <c r="E109" s="98" t="s">
        <v>518</v>
      </c>
      <c r="F109" s="97" t="s">
        <v>55</v>
      </c>
      <c r="G109" s="97" t="s">
        <v>195</v>
      </c>
    </row>
    <row r="110" spans="1:7" ht="16.5" customHeight="1">
      <c r="A110" s="96">
        <v>2018</v>
      </c>
      <c r="B110" s="96">
        <v>7</v>
      </c>
      <c r="C110" s="100" t="s">
        <v>519</v>
      </c>
      <c r="D110" s="98" t="s">
        <v>520</v>
      </c>
      <c r="E110" s="98" t="s">
        <v>521</v>
      </c>
      <c r="F110" s="97" t="s">
        <v>61</v>
      </c>
      <c r="G110" s="97" t="s">
        <v>195</v>
      </c>
    </row>
    <row r="111" spans="1:7" ht="16.5" customHeight="1">
      <c r="A111" s="96">
        <v>2018</v>
      </c>
      <c r="B111" s="96">
        <v>7</v>
      </c>
      <c r="C111" s="100" t="s">
        <v>522</v>
      </c>
      <c r="D111" s="98" t="s">
        <v>523</v>
      </c>
      <c r="E111" s="98" t="s">
        <v>524</v>
      </c>
      <c r="F111" s="97" t="s">
        <v>329</v>
      </c>
      <c r="G111" s="97" t="s">
        <v>195</v>
      </c>
    </row>
    <row r="112" spans="1:7" ht="16.5" customHeight="1">
      <c r="A112" s="96">
        <v>2018</v>
      </c>
      <c r="B112" s="96">
        <v>7</v>
      </c>
      <c r="C112" s="100" t="s">
        <v>525</v>
      </c>
      <c r="D112" s="98" t="s">
        <v>526</v>
      </c>
      <c r="E112" s="98" t="s">
        <v>527</v>
      </c>
      <c r="F112" s="97" t="s">
        <v>51</v>
      </c>
      <c r="G112" s="97" t="s">
        <v>195</v>
      </c>
    </row>
    <row r="113" spans="1:7" ht="16.5" customHeight="1">
      <c r="A113" s="96">
        <v>2018</v>
      </c>
      <c r="B113" s="96">
        <v>7</v>
      </c>
      <c r="C113" s="100" t="s">
        <v>528</v>
      </c>
      <c r="D113" s="98" t="s">
        <v>529</v>
      </c>
      <c r="E113" s="98" t="s">
        <v>530</v>
      </c>
      <c r="F113" s="97" t="s">
        <v>329</v>
      </c>
      <c r="G113" s="97" t="s">
        <v>195</v>
      </c>
    </row>
    <row r="114" spans="1:7" ht="16.5" customHeight="1">
      <c r="A114" s="96">
        <v>2018</v>
      </c>
      <c r="B114" s="96">
        <v>7</v>
      </c>
      <c r="C114" s="100" t="s">
        <v>531</v>
      </c>
      <c r="D114" s="98" t="s">
        <v>532</v>
      </c>
      <c r="E114" s="98" t="s">
        <v>533</v>
      </c>
      <c r="F114" s="97" t="s">
        <v>329</v>
      </c>
      <c r="G114" s="97" t="s">
        <v>195</v>
      </c>
    </row>
    <row r="115" spans="1:7" ht="16.5" customHeight="1">
      <c r="A115" s="96">
        <v>2018</v>
      </c>
      <c r="B115" s="96">
        <v>7</v>
      </c>
      <c r="C115" s="100" t="s">
        <v>534</v>
      </c>
      <c r="D115" s="98" t="s">
        <v>535</v>
      </c>
      <c r="E115" s="98" t="s">
        <v>536</v>
      </c>
      <c r="F115" s="97" t="s">
        <v>47</v>
      </c>
      <c r="G115" s="97" t="s">
        <v>195</v>
      </c>
    </row>
    <row r="116" spans="1:7" ht="16.5" customHeight="1">
      <c r="A116" s="96">
        <v>2018</v>
      </c>
      <c r="B116" s="96">
        <v>7</v>
      </c>
      <c r="C116" s="100" t="s">
        <v>537</v>
      </c>
      <c r="D116" s="98" t="s">
        <v>538</v>
      </c>
      <c r="E116" s="98" t="s">
        <v>539</v>
      </c>
      <c r="F116" s="97" t="s">
        <v>42</v>
      </c>
      <c r="G116" s="97" t="s">
        <v>195</v>
      </c>
    </row>
    <row r="117" spans="1:7" ht="16.5" customHeight="1">
      <c r="A117" s="96">
        <v>2018</v>
      </c>
      <c r="B117" s="96">
        <v>7</v>
      </c>
      <c r="C117" s="100" t="s">
        <v>540</v>
      </c>
      <c r="D117" s="98" t="s">
        <v>541</v>
      </c>
      <c r="E117" s="98" t="s">
        <v>541</v>
      </c>
      <c r="F117" s="97" t="s">
        <v>329</v>
      </c>
      <c r="G117" s="97" t="s">
        <v>195</v>
      </c>
    </row>
    <row r="118" spans="1:7" ht="16.5" customHeight="1">
      <c r="A118" s="96">
        <v>2018</v>
      </c>
      <c r="B118" s="96">
        <v>7</v>
      </c>
      <c r="C118" s="100" t="s">
        <v>542</v>
      </c>
      <c r="D118" s="98" t="s">
        <v>543</v>
      </c>
      <c r="E118" s="98" t="s">
        <v>544</v>
      </c>
      <c r="F118" s="97" t="s">
        <v>53</v>
      </c>
      <c r="G118" s="97" t="s">
        <v>195</v>
      </c>
    </row>
    <row r="119" spans="1:7" ht="16.5" customHeight="1">
      <c r="A119" s="96">
        <v>2018</v>
      </c>
      <c r="B119" s="96">
        <v>7</v>
      </c>
      <c r="C119" s="100" t="s">
        <v>545</v>
      </c>
      <c r="D119" s="98" t="s">
        <v>546</v>
      </c>
      <c r="E119" s="98" t="s">
        <v>547</v>
      </c>
      <c r="F119" s="97" t="s">
        <v>51</v>
      </c>
      <c r="G119" s="97" t="s">
        <v>195</v>
      </c>
    </row>
    <row r="120" spans="1:7" ht="16.5" customHeight="1">
      <c r="A120" s="96">
        <v>2018</v>
      </c>
      <c r="B120" s="96">
        <v>7</v>
      </c>
      <c r="C120" s="100" t="s">
        <v>548</v>
      </c>
      <c r="D120" s="98" t="s">
        <v>549</v>
      </c>
      <c r="E120" s="98" t="s">
        <v>550</v>
      </c>
      <c r="F120" s="97" t="s">
        <v>51</v>
      </c>
      <c r="G120" s="97" t="s">
        <v>195</v>
      </c>
    </row>
    <row r="121" spans="1:7" ht="16.5" customHeight="1">
      <c r="A121" s="96">
        <v>2018</v>
      </c>
      <c r="B121" s="96">
        <v>7</v>
      </c>
      <c r="C121" s="100" t="s">
        <v>551</v>
      </c>
      <c r="D121" s="98" t="s">
        <v>552</v>
      </c>
      <c r="E121" s="98" t="s">
        <v>553</v>
      </c>
      <c r="F121" s="97" t="s">
        <v>49</v>
      </c>
      <c r="G121" s="97" t="s">
        <v>195</v>
      </c>
    </row>
    <row r="122" spans="1:7" ht="16.5" customHeight="1">
      <c r="A122" s="96">
        <v>2018</v>
      </c>
      <c r="B122" s="96">
        <v>7</v>
      </c>
      <c r="C122" s="100" t="s">
        <v>554</v>
      </c>
      <c r="D122" s="98" t="s">
        <v>555</v>
      </c>
      <c r="E122" s="98" t="s">
        <v>556</v>
      </c>
      <c r="F122" s="97" t="s">
        <v>51</v>
      </c>
      <c r="G122" s="97" t="s">
        <v>195</v>
      </c>
    </row>
    <row r="123" spans="1:7" ht="16.5" customHeight="1">
      <c r="A123" s="96">
        <v>2018</v>
      </c>
      <c r="B123" s="96">
        <v>7</v>
      </c>
      <c r="C123" s="100" t="s">
        <v>557</v>
      </c>
      <c r="D123" s="98" t="s">
        <v>558</v>
      </c>
      <c r="E123" s="98" t="s">
        <v>559</v>
      </c>
      <c r="F123" s="97" t="s">
        <v>44</v>
      </c>
      <c r="G123" s="97" t="s">
        <v>195</v>
      </c>
    </row>
    <row r="124" spans="1:7" ht="16.5" customHeight="1">
      <c r="A124" s="96">
        <v>2018</v>
      </c>
      <c r="B124" s="96">
        <v>7</v>
      </c>
      <c r="C124" s="100" t="s">
        <v>560</v>
      </c>
      <c r="D124" s="98" t="s">
        <v>561</v>
      </c>
      <c r="E124" s="98" t="s">
        <v>562</v>
      </c>
      <c r="F124" s="97" t="s">
        <v>51</v>
      </c>
      <c r="G124" s="97" t="s">
        <v>195</v>
      </c>
    </row>
    <row r="125" spans="1:7" ht="16.5" customHeight="1">
      <c r="A125" s="96">
        <v>2018</v>
      </c>
      <c r="B125" s="96">
        <v>7</v>
      </c>
      <c r="C125" s="100" t="s">
        <v>563</v>
      </c>
      <c r="D125" s="98" t="s">
        <v>564</v>
      </c>
      <c r="E125" s="98" t="s">
        <v>565</v>
      </c>
      <c r="F125" s="97" t="s">
        <v>59</v>
      </c>
      <c r="G125" s="97" t="s">
        <v>195</v>
      </c>
    </row>
    <row r="126" spans="1:7" ht="16.5" customHeight="1">
      <c r="A126" s="96">
        <v>2018</v>
      </c>
      <c r="B126" s="96">
        <v>7</v>
      </c>
      <c r="C126" s="100" t="s">
        <v>566</v>
      </c>
      <c r="D126" s="98" t="s">
        <v>567</v>
      </c>
      <c r="E126" s="98" t="s">
        <v>568</v>
      </c>
      <c r="F126" s="97" t="s">
        <v>51</v>
      </c>
      <c r="G126" s="97" t="s">
        <v>195</v>
      </c>
    </row>
    <row r="127" spans="1:7" ht="16.5" customHeight="1">
      <c r="A127" s="96">
        <v>2018</v>
      </c>
      <c r="B127" s="96">
        <v>7</v>
      </c>
      <c r="C127" s="100" t="s">
        <v>569</v>
      </c>
      <c r="D127" s="98" t="s">
        <v>570</v>
      </c>
      <c r="E127" s="98" t="s">
        <v>571</v>
      </c>
      <c r="F127" s="97" t="s">
        <v>47</v>
      </c>
      <c r="G127" s="97" t="s">
        <v>195</v>
      </c>
    </row>
    <row r="128" spans="1:7" ht="16.5" customHeight="1">
      <c r="A128" s="96">
        <v>2018</v>
      </c>
      <c r="B128" s="96">
        <v>7</v>
      </c>
      <c r="C128" s="100" t="s">
        <v>572</v>
      </c>
      <c r="D128" s="98" t="s">
        <v>573</v>
      </c>
      <c r="E128" s="98" t="s">
        <v>574</v>
      </c>
      <c r="F128" s="97" t="s">
        <v>44</v>
      </c>
      <c r="G128" s="97" t="s">
        <v>195</v>
      </c>
    </row>
    <row r="129" spans="1:7" ht="16.5" customHeight="1">
      <c r="A129" s="96">
        <v>2018</v>
      </c>
      <c r="B129" s="96">
        <v>7</v>
      </c>
      <c r="C129" s="100" t="s">
        <v>575</v>
      </c>
      <c r="D129" s="98" t="s">
        <v>576</v>
      </c>
      <c r="E129" s="98" t="s">
        <v>577</v>
      </c>
      <c r="F129" s="97" t="s">
        <v>47</v>
      </c>
      <c r="G129" s="97" t="s">
        <v>195</v>
      </c>
    </row>
    <row r="130" spans="1:7" ht="16.5" customHeight="1">
      <c r="A130" s="96">
        <v>2018</v>
      </c>
      <c r="B130" s="96">
        <v>7</v>
      </c>
      <c r="C130" s="100" t="s">
        <v>578</v>
      </c>
      <c r="D130" s="98" t="s">
        <v>579</v>
      </c>
      <c r="E130" s="98" t="s">
        <v>580</v>
      </c>
      <c r="F130" s="97" t="s">
        <v>44</v>
      </c>
      <c r="G130" s="97" t="s">
        <v>195</v>
      </c>
    </row>
    <row r="131" spans="1:7" ht="16.5" customHeight="1">
      <c r="A131" s="96">
        <v>2018</v>
      </c>
      <c r="B131" s="96">
        <v>6</v>
      </c>
      <c r="C131" s="100" t="s">
        <v>581</v>
      </c>
      <c r="D131" s="98" t="s">
        <v>582</v>
      </c>
      <c r="E131" s="98" t="s">
        <v>583</v>
      </c>
      <c r="F131" s="97" t="s">
        <v>44</v>
      </c>
      <c r="G131" s="97" t="s">
        <v>195</v>
      </c>
    </row>
    <row r="132" spans="1:7" ht="16.5" customHeight="1">
      <c r="A132" s="96">
        <v>2018</v>
      </c>
      <c r="B132" s="96">
        <v>6</v>
      </c>
      <c r="C132" s="100" t="s">
        <v>584</v>
      </c>
      <c r="D132" s="98" t="s">
        <v>585</v>
      </c>
      <c r="E132" s="98" t="s">
        <v>586</v>
      </c>
      <c r="F132" s="97" t="s">
        <v>51</v>
      </c>
      <c r="G132" s="97" t="s">
        <v>195</v>
      </c>
    </row>
    <row r="133" spans="1:7" ht="16.5" customHeight="1">
      <c r="A133" s="96">
        <v>2018</v>
      </c>
      <c r="B133" s="96">
        <v>6</v>
      </c>
      <c r="C133" s="100" t="s">
        <v>587</v>
      </c>
      <c r="D133" s="98" t="s">
        <v>588</v>
      </c>
      <c r="E133" s="98" t="s">
        <v>589</v>
      </c>
      <c r="F133" s="97" t="s">
        <v>42</v>
      </c>
      <c r="G133" s="97" t="s">
        <v>195</v>
      </c>
    </row>
    <row r="134" spans="1:7" ht="16.5" customHeight="1">
      <c r="A134" s="96">
        <v>2018</v>
      </c>
      <c r="B134" s="96">
        <v>6</v>
      </c>
      <c r="C134" s="100" t="s">
        <v>590</v>
      </c>
      <c r="D134" s="98" t="s">
        <v>591</v>
      </c>
      <c r="E134" s="98" t="s">
        <v>592</v>
      </c>
      <c r="F134" s="97" t="s">
        <v>42</v>
      </c>
      <c r="G134" s="97" t="s">
        <v>195</v>
      </c>
    </row>
    <row r="135" spans="1:7" ht="16.5" customHeight="1">
      <c r="A135" s="96">
        <v>2018</v>
      </c>
      <c r="B135" s="96">
        <v>6</v>
      </c>
      <c r="C135" s="100" t="s">
        <v>593</v>
      </c>
      <c r="D135" s="98" t="s">
        <v>594</v>
      </c>
      <c r="E135" s="98" t="s">
        <v>595</v>
      </c>
      <c r="F135" s="97" t="s">
        <v>44</v>
      </c>
      <c r="G135" s="97" t="s">
        <v>195</v>
      </c>
    </row>
    <row r="136" spans="1:7" ht="16.5" customHeight="1">
      <c r="A136" s="96">
        <v>2018</v>
      </c>
      <c r="B136" s="96">
        <v>6</v>
      </c>
      <c r="C136" s="100" t="s">
        <v>596</v>
      </c>
      <c r="D136" s="98" t="s">
        <v>597</v>
      </c>
      <c r="E136" s="98" t="s">
        <v>598</v>
      </c>
      <c r="F136" s="97" t="s">
        <v>42</v>
      </c>
      <c r="G136" s="97" t="s">
        <v>195</v>
      </c>
    </row>
    <row r="137" spans="1:7" ht="16.5" customHeight="1">
      <c r="A137" s="96">
        <v>2018</v>
      </c>
      <c r="B137" s="96">
        <v>6</v>
      </c>
      <c r="C137" s="100" t="s">
        <v>599</v>
      </c>
      <c r="D137" s="98" t="s">
        <v>600</v>
      </c>
      <c r="E137" s="98" t="s">
        <v>601</v>
      </c>
      <c r="F137" s="97" t="s">
        <v>49</v>
      </c>
      <c r="G137" s="97" t="s">
        <v>195</v>
      </c>
    </row>
    <row r="138" spans="1:7" ht="16.5" customHeight="1">
      <c r="A138" s="96">
        <v>2018</v>
      </c>
      <c r="B138" s="96">
        <v>6</v>
      </c>
      <c r="C138" s="100" t="s">
        <v>602</v>
      </c>
      <c r="D138" s="98" t="s">
        <v>603</v>
      </c>
      <c r="E138" s="98" t="s">
        <v>604</v>
      </c>
      <c r="F138" s="97" t="s">
        <v>47</v>
      </c>
      <c r="G138" s="97" t="s">
        <v>195</v>
      </c>
    </row>
    <row r="139" spans="1:7" ht="16.5" customHeight="1">
      <c r="A139" s="96">
        <v>2018</v>
      </c>
      <c r="B139" s="96">
        <v>6</v>
      </c>
      <c r="C139" s="100" t="s">
        <v>605</v>
      </c>
      <c r="D139" s="98" t="s">
        <v>606</v>
      </c>
      <c r="E139" s="98" t="s">
        <v>607</v>
      </c>
      <c r="F139" s="97" t="s">
        <v>62</v>
      </c>
      <c r="G139" s="97" t="s">
        <v>195</v>
      </c>
    </row>
    <row r="140" spans="1:7" ht="16.5" customHeight="1">
      <c r="A140" s="96">
        <v>2018</v>
      </c>
      <c r="B140" s="96">
        <v>6</v>
      </c>
      <c r="C140" s="100" t="s">
        <v>608</v>
      </c>
      <c r="D140" s="98" t="s">
        <v>609</v>
      </c>
      <c r="E140" s="98" t="s">
        <v>610</v>
      </c>
      <c r="F140" s="97" t="s">
        <v>53</v>
      </c>
      <c r="G140" s="97" t="s">
        <v>195</v>
      </c>
    </row>
    <row r="141" spans="1:7" ht="16.5" customHeight="1">
      <c r="A141" s="96">
        <v>2018</v>
      </c>
      <c r="B141" s="96">
        <v>6</v>
      </c>
      <c r="C141" s="100" t="s">
        <v>611</v>
      </c>
      <c r="D141" s="98" t="s">
        <v>612</v>
      </c>
      <c r="E141" s="98" t="s">
        <v>613</v>
      </c>
      <c r="F141" s="97" t="s">
        <v>44</v>
      </c>
      <c r="G141" s="97" t="s">
        <v>195</v>
      </c>
    </row>
    <row r="142" spans="1:7" ht="16.5" customHeight="1">
      <c r="A142" s="96">
        <v>2018</v>
      </c>
      <c r="B142" s="96">
        <v>6</v>
      </c>
      <c r="C142" s="100" t="s">
        <v>614</v>
      </c>
      <c r="D142" s="98" t="s">
        <v>615</v>
      </c>
      <c r="E142" s="98" t="s">
        <v>616</v>
      </c>
      <c r="F142" s="97" t="s">
        <v>51</v>
      </c>
      <c r="G142" s="97" t="s">
        <v>195</v>
      </c>
    </row>
    <row r="143" spans="1:7" ht="16.5" customHeight="1">
      <c r="A143" s="96">
        <v>2018</v>
      </c>
      <c r="B143" s="96">
        <v>6</v>
      </c>
      <c r="C143" s="100" t="s">
        <v>617</v>
      </c>
      <c r="D143" s="98" t="s">
        <v>618</v>
      </c>
      <c r="E143" s="98" t="s">
        <v>619</v>
      </c>
      <c r="F143" s="97" t="s">
        <v>51</v>
      </c>
      <c r="G143" s="97" t="s">
        <v>195</v>
      </c>
    </row>
    <row r="144" spans="1:7" ht="16.5" customHeight="1">
      <c r="A144" s="96">
        <v>2018</v>
      </c>
      <c r="B144" s="96">
        <v>6</v>
      </c>
      <c r="C144" s="100" t="s">
        <v>620</v>
      </c>
      <c r="D144" s="98" t="s">
        <v>621</v>
      </c>
      <c r="E144" s="98" t="s">
        <v>622</v>
      </c>
      <c r="F144" s="97" t="s">
        <v>63</v>
      </c>
      <c r="G144" s="97" t="s">
        <v>195</v>
      </c>
    </row>
    <row r="145" spans="1:7" ht="16.5" customHeight="1">
      <c r="A145" s="96">
        <v>2018</v>
      </c>
      <c r="B145" s="96">
        <v>6</v>
      </c>
      <c r="C145" s="100" t="s">
        <v>623</v>
      </c>
      <c r="D145" s="98" t="s">
        <v>624</v>
      </c>
      <c r="E145" s="98" t="s">
        <v>625</v>
      </c>
      <c r="F145" s="97" t="s">
        <v>42</v>
      </c>
      <c r="G145" s="97" t="s">
        <v>195</v>
      </c>
    </row>
    <row r="146" spans="1:7" ht="16.5" customHeight="1">
      <c r="A146" s="96">
        <v>2018</v>
      </c>
      <c r="B146" s="96">
        <v>6</v>
      </c>
      <c r="C146" s="100" t="s">
        <v>626</v>
      </c>
      <c r="D146" s="98" t="s">
        <v>627</v>
      </c>
      <c r="E146" s="98" t="s">
        <v>628</v>
      </c>
      <c r="F146" s="97" t="s">
        <v>44</v>
      </c>
      <c r="G146" s="97" t="s">
        <v>195</v>
      </c>
    </row>
    <row r="147" spans="1:7" ht="16.5" customHeight="1">
      <c r="A147" s="96">
        <v>2018</v>
      </c>
      <c r="B147" s="96">
        <v>6</v>
      </c>
      <c r="C147" s="100" t="s">
        <v>629</v>
      </c>
      <c r="D147" s="98" t="s">
        <v>630</v>
      </c>
      <c r="E147" s="98" t="s">
        <v>631</v>
      </c>
      <c r="F147" s="97" t="s">
        <v>55</v>
      </c>
      <c r="G147" s="97" t="s">
        <v>195</v>
      </c>
    </row>
    <row r="148" spans="1:7" ht="16.5" customHeight="1">
      <c r="A148" s="96">
        <v>2018</v>
      </c>
      <c r="B148" s="96">
        <v>6</v>
      </c>
      <c r="C148" s="100" t="s">
        <v>632</v>
      </c>
      <c r="D148" s="98" t="s">
        <v>633</v>
      </c>
      <c r="E148" s="98" t="s">
        <v>634</v>
      </c>
      <c r="F148" s="97" t="s">
        <v>47</v>
      </c>
      <c r="G148" s="97" t="s">
        <v>195</v>
      </c>
    </row>
    <row r="149" spans="1:7" ht="16.5" customHeight="1">
      <c r="A149" s="96">
        <v>2018</v>
      </c>
      <c r="B149" s="96">
        <v>6</v>
      </c>
      <c r="C149" s="100" t="s">
        <v>635</v>
      </c>
      <c r="D149" s="98" t="s">
        <v>636</v>
      </c>
      <c r="E149" s="98" t="s">
        <v>637</v>
      </c>
      <c r="F149" s="97" t="s">
        <v>329</v>
      </c>
      <c r="G149" s="97" t="s">
        <v>195</v>
      </c>
    </row>
    <row r="150" spans="1:7" ht="16.5" customHeight="1">
      <c r="A150" s="96">
        <v>2018</v>
      </c>
      <c r="B150" s="96">
        <v>6</v>
      </c>
      <c r="C150" s="100" t="s">
        <v>638</v>
      </c>
      <c r="D150" s="98" t="s">
        <v>639</v>
      </c>
      <c r="E150" s="98" t="s">
        <v>640</v>
      </c>
      <c r="F150" s="97" t="s">
        <v>641</v>
      </c>
      <c r="G150" s="97" t="s">
        <v>195</v>
      </c>
    </row>
    <row r="151" spans="1:7" ht="16.5" customHeight="1">
      <c r="A151" s="96">
        <v>2018</v>
      </c>
      <c r="B151" s="96">
        <v>6</v>
      </c>
      <c r="C151" s="100" t="s">
        <v>642</v>
      </c>
      <c r="D151" s="98" t="s">
        <v>643</v>
      </c>
      <c r="E151" s="98" t="s">
        <v>644</v>
      </c>
      <c r="F151" s="97" t="s">
        <v>49</v>
      </c>
      <c r="G151" s="97" t="s">
        <v>195</v>
      </c>
    </row>
    <row r="152" spans="1:7" ht="16.5" customHeight="1">
      <c r="A152" s="96">
        <v>2018</v>
      </c>
      <c r="B152" s="96">
        <v>6</v>
      </c>
      <c r="C152" s="100" t="s">
        <v>645</v>
      </c>
      <c r="D152" s="98" t="s">
        <v>646</v>
      </c>
      <c r="E152" s="98" t="s">
        <v>647</v>
      </c>
      <c r="F152" s="97" t="s">
        <v>329</v>
      </c>
      <c r="G152" s="97" t="s">
        <v>195</v>
      </c>
    </row>
    <row r="153" spans="1:7" ht="16.5" customHeight="1">
      <c r="A153" s="96">
        <v>2018</v>
      </c>
      <c r="B153" s="96">
        <v>6</v>
      </c>
      <c r="C153" s="100" t="s">
        <v>648</v>
      </c>
      <c r="D153" s="98" t="s">
        <v>649</v>
      </c>
      <c r="E153" s="98" t="s">
        <v>650</v>
      </c>
      <c r="F153" s="97" t="s">
        <v>329</v>
      </c>
      <c r="G153" s="97" t="s">
        <v>195</v>
      </c>
    </row>
    <row r="154" spans="1:7" ht="16.5" customHeight="1">
      <c r="A154" s="96">
        <v>2018</v>
      </c>
      <c r="B154" s="96">
        <v>6</v>
      </c>
      <c r="C154" s="100" t="s">
        <v>651</v>
      </c>
      <c r="D154" s="98" t="s">
        <v>652</v>
      </c>
      <c r="E154" s="98" t="s">
        <v>653</v>
      </c>
      <c r="F154" s="97" t="s">
        <v>51</v>
      </c>
      <c r="G154" s="97" t="s">
        <v>195</v>
      </c>
    </row>
    <row r="155" spans="1:7" ht="16.5" customHeight="1">
      <c r="A155" s="96">
        <v>2018</v>
      </c>
      <c r="B155" s="96">
        <v>6</v>
      </c>
      <c r="C155" s="100" t="s">
        <v>654</v>
      </c>
      <c r="D155" s="98" t="s">
        <v>655</v>
      </c>
      <c r="E155" s="98" t="s">
        <v>656</v>
      </c>
      <c r="F155" s="97" t="s">
        <v>43</v>
      </c>
      <c r="G155" s="97" t="s">
        <v>195</v>
      </c>
    </row>
    <row r="156" spans="1:7" ht="16.5" customHeight="1">
      <c r="A156" s="96">
        <v>2018</v>
      </c>
      <c r="B156" s="96">
        <v>6</v>
      </c>
      <c r="C156" s="100" t="s">
        <v>657</v>
      </c>
      <c r="D156" s="98" t="s">
        <v>658</v>
      </c>
      <c r="E156" s="98" t="s">
        <v>659</v>
      </c>
      <c r="F156" s="97" t="s">
        <v>329</v>
      </c>
      <c r="G156" s="97" t="s">
        <v>195</v>
      </c>
    </row>
    <row r="157" spans="1:7" ht="16.5" customHeight="1">
      <c r="A157" s="96">
        <v>2018</v>
      </c>
      <c r="B157" s="96">
        <v>6</v>
      </c>
      <c r="C157" s="100" t="s">
        <v>660</v>
      </c>
      <c r="D157" s="98" t="s">
        <v>661</v>
      </c>
      <c r="E157" s="98" t="s">
        <v>662</v>
      </c>
      <c r="F157" s="97" t="s">
        <v>51</v>
      </c>
      <c r="G157" s="97" t="s">
        <v>195</v>
      </c>
    </row>
    <row r="158" spans="1:7" ht="16.5" customHeight="1">
      <c r="A158" s="96">
        <v>2018</v>
      </c>
      <c r="B158" s="96">
        <v>6</v>
      </c>
      <c r="C158" s="100" t="s">
        <v>663</v>
      </c>
      <c r="D158" s="98" t="s">
        <v>664</v>
      </c>
      <c r="E158" s="98" t="s">
        <v>665</v>
      </c>
      <c r="F158" s="97" t="s">
        <v>51</v>
      </c>
      <c r="G158" s="97" t="s">
        <v>195</v>
      </c>
    </row>
    <row r="159" spans="1:7" ht="16.5" customHeight="1">
      <c r="A159" s="96">
        <v>2018</v>
      </c>
      <c r="B159" s="96">
        <v>6</v>
      </c>
      <c r="C159" s="100" t="s">
        <v>666</v>
      </c>
      <c r="D159" s="98" t="s">
        <v>667</v>
      </c>
      <c r="E159" s="98" t="s">
        <v>668</v>
      </c>
      <c r="F159" s="97" t="s">
        <v>47</v>
      </c>
      <c r="G159" s="97" t="s">
        <v>195</v>
      </c>
    </row>
    <row r="160" spans="1:7" ht="16.5" customHeight="1">
      <c r="A160" s="96">
        <v>2018</v>
      </c>
      <c r="B160" s="96">
        <v>6</v>
      </c>
      <c r="C160" s="100" t="s">
        <v>669</v>
      </c>
      <c r="D160" s="98" t="s">
        <v>670</v>
      </c>
      <c r="E160" s="98" t="s">
        <v>671</v>
      </c>
      <c r="F160" s="97" t="s">
        <v>47</v>
      </c>
      <c r="G160" s="97" t="s">
        <v>195</v>
      </c>
    </row>
    <row r="161" spans="1:7" ht="16.5" customHeight="1">
      <c r="A161" s="96">
        <v>2018</v>
      </c>
      <c r="B161" s="96">
        <v>6</v>
      </c>
      <c r="C161" s="100" t="s">
        <v>672</v>
      </c>
      <c r="D161" s="98" t="s">
        <v>673</v>
      </c>
      <c r="E161" s="98" t="s">
        <v>674</v>
      </c>
      <c r="F161" s="97" t="s">
        <v>44</v>
      </c>
      <c r="G161" s="97" t="s">
        <v>195</v>
      </c>
    </row>
    <row r="162" spans="1:7" ht="16.5" customHeight="1">
      <c r="A162" s="96">
        <v>2018</v>
      </c>
      <c r="B162" s="96">
        <v>6</v>
      </c>
      <c r="C162" s="100" t="s">
        <v>675</v>
      </c>
      <c r="D162" s="98" t="s">
        <v>676</v>
      </c>
      <c r="E162" s="98" t="s">
        <v>677</v>
      </c>
      <c r="F162" s="97" t="s">
        <v>66</v>
      </c>
      <c r="G162" s="97" t="s">
        <v>195</v>
      </c>
    </row>
    <row r="163" spans="1:7" ht="16.5" customHeight="1">
      <c r="A163" s="96">
        <v>2018</v>
      </c>
      <c r="B163" s="96">
        <v>6</v>
      </c>
      <c r="C163" s="100" t="s">
        <v>678</v>
      </c>
      <c r="D163" s="98" t="s">
        <v>679</v>
      </c>
      <c r="E163" s="98" t="s">
        <v>680</v>
      </c>
      <c r="F163" s="97" t="s">
        <v>53</v>
      </c>
      <c r="G163" s="97" t="s">
        <v>195</v>
      </c>
    </row>
    <row r="164" spans="1:7" ht="16.5" customHeight="1">
      <c r="A164" s="96">
        <v>2018</v>
      </c>
      <c r="B164" s="96">
        <v>5</v>
      </c>
      <c r="C164" s="100" t="s">
        <v>681</v>
      </c>
      <c r="D164" s="98" t="s">
        <v>682</v>
      </c>
      <c r="E164" s="98" t="s">
        <v>683</v>
      </c>
      <c r="F164" s="97" t="s">
        <v>42</v>
      </c>
      <c r="G164" s="97" t="s">
        <v>195</v>
      </c>
    </row>
    <row r="165" spans="1:7" ht="16.5" customHeight="1">
      <c r="A165" s="96">
        <v>2018</v>
      </c>
      <c r="B165" s="96">
        <v>5</v>
      </c>
      <c r="C165" s="100" t="s">
        <v>684</v>
      </c>
      <c r="D165" s="98" t="s">
        <v>685</v>
      </c>
      <c r="E165" s="98" t="s">
        <v>686</v>
      </c>
      <c r="F165" s="97" t="s">
        <v>47</v>
      </c>
      <c r="G165" s="97" t="s">
        <v>195</v>
      </c>
    </row>
    <row r="166" spans="1:7" ht="16.5" customHeight="1">
      <c r="A166" s="96">
        <v>2018</v>
      </c>
      <c r="B166" s="96">
        <v>5</v>
      </c>
      <c r="C166" s="100" t="s">
        <v>687</v>
      </c>
      <c r="D166" s="98" t="s">
        <v>688</v>
      </c>
      <c r="E166" s="98" t="s">
        <v>689</v>
      </c>
      <c r="F166" s="97" t="s">
        <v>44</v>
      </c>
      <c r="G166" s="97" t="s">
        <v>195</v>
      </c>
    </row>
    <row r="167" spans="1:7" ht="16.5" customHeight="1">
      <c r="A167" s="96">
        <v>2018</v>
      </c>
      <c r="B167" s="96">
        <v>5</v>
      </c>
      <c r="C167" s="100" t="s">
        <v>690</v>
      </c>
      <c r="D167" s="98" t="s">
        <v>691</v>
      </c>
      <c r="E167" s="98" t="s">
        <v>692</v>
      </c>
      <c r="F167" s="97" t="s">
        <v>51</v>
      </c>
      <c r="G167" s="97" t="s">
        <v>195</v>
      </c>
    </row>
    <row r="168" spans="1:7" ht="16.5" customHeight="1">
      <c r="A168" s="96">
        <v>2018</v>
      </c>
      <c r="B168" s="96">
        <v>5</v>
      </c>
      <c r="C168" s="100" t="s">
        <v>693</v>
      </c>
      <c r="D168" s="98" t="s">
        <v>694</v>
      </c>
      <c r="E168" s="98" t="s">
        <v>695</v>
      </c>
      <c r="F168" s="97" t="s">
        <v>47</v>
      </c>
      <c r="G168" s="97" t="s">
        <v>195</v>
      </c>
    </row>
    <row r="169" spans="1:7" ht="16.5" customHeight="1">
      <c r="A169" s="96">
        <v>2018</v>
      </c>
      <c r="B169" s="96">
        <v>5</v>
      </c>
      <c r="C169" s="100" t="s">
        <v>696</v>
      </c>
      <c r="D169" s="98" t="s">
        <v>697</v>
      </c>
      <c r="E169" s="98" t="s">
        <v>698</v>
      </c>
      <c r="F169" s="97" t="s">
        <v>44</v>
      </c>
      <c r="G169" s="97" t="s">
        <v>195</v>
      </c>
    </row>
    <row r="170" spans="1:7" ht="16.5" customHeight="1">
      <c r="A170" s="96">
        <v>2018</v>
      </c>
      <c r="B170" s="96">
        <v>5</v>
      </c>
      <c r="C170" s="100" t="s">
        <v>699</v>
      </c>
      <c r="D170" s="98" t="s">
        <v>700</v>
      </c>
      <c r="E170" s="98" t="s">
        <v>701</v>
      </c>
      <c r="F170" s="97" t="s">
        <v>51</v>
      </c>
      <c r="G170" s="97" t="s">
        <v>195</v>
      </c>
    </row>
    <row r="171" spans="1:7" ht="16.5" customHeight="1">
      <c r="A171" s="96">
        <v>2018</v>
      </c>
      <c r="B171" s="96">
        <v>5</v>
      </c>
      <c r="C171" s="100" t="s">
        <v>702</v>
      </c>
      <c r="D171" s="98" t="s">
        <v>703</v>
      </c>
      <c r="E171" s="98" t="s">
        <v>704</v>
      </c>
      <c r="F171" s="97" t="s">
        <v>51</v>
      </c>
      <c r="G171" s="97" t="s">
        <v>195</v>
      </c>
    </row>
    <row r="172" spans="1:7" ht="16.5" customHeight="1">
      <c r="A172" s="96">
        <v>2018</v>
      </c>
      <c r="B172" s="96">
        <v>5</v>
      </c>
      <c r="C172" s="100" t="s">
        <v>705</v>
      </c>
      <c r="D172" s="98" t="s">
        <v>706</v>
      </c>
      <c r="E172" s="98" t="s">
        <v>707</v>
      </c>
      <c r="F172" s="97" t="s">
        <v>44</v>
      </c>
      <c r="G172" s="97" t="s">
        <v>195</v>
      </c>
    </row>
    <row r="173" spans="1:7" ht="16.5" customHeight="1">
      <c r="A173" s="96">
        <v>2018</v>
      </c>
      <c r="B173" s="96">
        <v>5</v>
      </c>
      <c r="C173" s="100" t="s">
        <v>708</v>
      </c>
      <c r="D173" s="98" t="s">
        <v>709</v>
      </c>
      <c r="E173" s="98" t="s">
        <v>710</v>
      </c>
      <c r="F173" s="97" t="s">
        <v>59</v>
      </c>
      <c r="G173" s="97" t="s">
        <v>195</v>
      </c>
    </row>
    <row r="174" spans="1:7" ht="16.5" customHeight="1">
      <c r="A174" s="96">
        <v>2018</v>
      </c>
      <c r="B174" s="96">
        <v>5</v>
      </c>
      <c r="C174" s="100" t="s">
        <v>711</v>
      </c>
      <c r="D174" s="98" t="s">
        <v>712</v>
      </c>
      <c r="E174" s="98" t="s">
        <v>713</v>
      </c>
      <c r="F174" s="97" t="s">
        <v>59</v>
      </c>
      <c r="G174" s="97" t="s">
        <v>195</v>
      </c>
    </row>
    <row r="175" spans="1:7" ht="16.5" customHeight="1">
      <c r="A175" s="96">
        <v>2018</v>
      </c>
      <c r="B175" s="96">
        <v>5</v>
      </c>
      <c r="C175" s="100" t="s">
        <v>714</v>
      </c>
      <c r="D175" s="98" t="s">
        <v>715</v>
      </c>
      <c r="E175" s="98" t="s">
        <v>716</v>
      </c>
      <c r="F175" s="97" t="s">
        <v>63</v>
      </c>
      <c r="G175" s="97" t="s">
        <v>195</v>
      </c>
    </row>
    <row r="176" spans="1:7" ht="16.5" customHeight="1">
      <c r="A176" s="96">
        <v>2018</v>
      </c>
      <c r="B176" s="96">
        <v>5</v>
      </c>
      <c r="C176" s="100" t="s">
        <v>717</v>
      </c>
      <c r="D176" s="98" t="s">
        <v>718</v>
      </c>
      <c r="E176" s="98" t="s">
        <v>719</v>
      </c>
      <c r="F176" s="97" t="s">
        <v>53</v>
      </c>
      <c r="G176" s="97" t="s">
        <v>195</v>
      </c>
    </row>
    <row r="177" spans="1:7" ht="16.5" customHeight="1">
      <c r="A177" s="96">
        <v>2018</v>
      </c>
      <c r="B177" s="96">
        <v>5</v>
      </c>
      <c r="C177" s="100" t="s">
        <v>720</v>
      </c>
      <c r="D177" s="98" t="s">
        <v>721</v>
      </c>
      <c r="E177" s="98" t="s">
        <v>722</v>
      </c>
      <c r="F177" s="97" t="s">
        <v>43</v>
      </c>
      <c r="G177" s="97" t="s">
        <v>195</v>
      </c>
    </row>
    <row r="178" spans="1:7" ht="16.5" customHeight="1">
      <c r="A178" s="96">
        <v>2018</v>
      </c>
      <c r="B178" s="96">
        <v>5</v>
      </c>
      <c r="C178" s="100" t="s">
        <v>723</v>
      </c>
      <c r="D178" s="98" t="s">
        <v>724</v>
      </c>
      <c r="E178" s="98" t="s">
        <v>725</v>
      </c>
      <c r="F178" s="97" t="s">
        <v>61</v>
      </c>
      <c r="G178" s="97" t="s">
        <v>195</v>
      </c>
    </row>
    <row r="179" spans="1:7" ht="16.5" customHeight="1">
      <c r="A179" s="96">
        <v>2018</v>
      </c>
      <c r="B179" s="96">
        <v>5</v>
      </c>
      <c r="C179" s="100" t="s">
        <v>726</v>
      </c>
      <c r="D179" s="98" t="s">
        <v>727</v>
      </c>
      <c r="E179" s="98" t="s">
        <v>728</v>
      </c>
      <c r="F179" s="97" t="s">
        <v>64</v>
      </c>
      <c r="G179" s="97" t="s">
        <v>195</v>
      </c>
    </row>
    <row r="180" spans="1:7" ht="16.5" customHeight="1">
      <c r="A180" s="96">
        <v>2018</v>
      </c>
      <c r="B180" s="96">
        <v>5</v>
      </c>
      <c r="C180" s="100" t="s">
        <v>729</v>
      </c>
      <c r="D180" s="98" t="s">
        <v>730</v>
      </c>
      <c r="E180" s="98" t="s">
        <v>731</v>
      </c>
      <c r="F180" s="97" t="s">
        <v>47</v>
      </c>
      <c r="G180" s="97" t="s">
        <v>195</v>
      </c>
    </row>
    <row r="181" spans="1:7" ht="16.5" customHeight="1">
      <c r="A181" s="96">
        <v>2018</v>
      </c>
      <c r="B181" s="96">
        <v>5</v>
      </c>
      <c r="C181" s="100" t="s">
        <v>732</v>
      </c>
      <c r="D181" s="98" t="s">
        <v>733</v>
      </c>
      <c r="E181" s="98" t="s">
        <v>734</v>
      </c>
      <c r="F181" s="97" t="s">
        <v>51</v>
      </c>
      <c r="G181" s="97" t="s">
        <v>195</v>
      </c>
    </row>
    <row r="182" spans="1:7" ht="16.5" customHeight="1">
      <c r="A182" s="96">
        <v>2018</v>
      </c>
      <c r="B182" s="96">
        <v>5</v>
      </c>
      <c r="C182" s="100" t="s">
        <v>735</v>
      </c>
      <c r="D182" s="98" t="s">
        <v>736</v>
      </c>
      <c r="E182" s="98" t="s">
        <v>737</v>
      </c>
      <c r="F182" s="97" t="s">
        <v>49</v>
      </c>
      <c r="G182" s="97" t="s">
        <v>195</v>
      </c>
    </row>
    <row r="183" spans="1:7" ht="16.5" customHeight="1">
      <c r="A183" s="96">
        <v>2018</v>
      </c>
      <c r="B183" s="96">
        <v>5</v>
      </c>
      <c r="C183" s="100" t="s">
        <v>738</v>
      </c>
      <c r="D183" s="98" t="s">
        <v>739</v>
      </c>
      <c r="E183" s="98" t="s">
        <v>740</v>
      </c>
      <c r="F183" s="97" t="s">
        <v>329</v>
      </c>
      <c r="G183" s="97" t="s">
        <v>195</v>
      </c>
    </row>
    <row r="184" spans="1:7" ht="16.5" customHeight="1">
      <c r="A184" s="96">
        <v>2018</v>
      </c>
      <c r="B184" s="96">
        <v>5</v>
      </c>
      <c r="C184" s="100" t="s">
        <v>741</v>
      </c>
      <c r="D184" s="98" t="s">
        <v>742</v>
      </c>
      <c r="E184" s="98" t="s">
        <v>743</v>
      </c>
      <c r="F184" s="97" t="s">
        <v>53</v>
      </c>
      <c r="G184" s="97" t="s">
        <v>195</v>
      </c>
    </row>
    <row r="185" spans="1:7" ht="16.5" customHeight="1">
      <c r="A185" s="96">
        <v>2018</v>
      </c>
      <c r="B185" s="96">
        <v>5</v>
      </c>
      <c r="C185" s="100" t="s">
        <v>744</v>
      </c>
      <c r="D185" s="98" t="s">
        <v>745</v>
      </c>
      <c r="E185" s="98" t="s">
        <v>746</v>
      </c>
      <c r="F185" s="97" t="s">
        <v>64</v>
      </c>
      <c r="G185" s="97" t="s">
        <v>195</v>
      </c>
    </row>
    <row r="186" spans="1:7" ht="16.5" customHeight="1">
      <c r="A186" s="96">
        <v>2018</v>
      </c>
      <c r="B186" s="96">
        <v>5</v>
      </c>
      <c r="C186" s="100" t="s">
        <v>747</v>
      </c>
      <c r="D186" s="98" t="s">
        <v>748</v>
      </c>
      <c r="E186" s="98" t="s">
        <v>749</v>
      </c>
      <c r="F186" s="97" t="s">
        <v>44</v>
      </c>
      <c r="G186" s="97" t="s">
        <v>195</v>
      </c>
    </row>
    <row r="187" spans="1:7" ht="16.5" customHeight="1">
      <c r="A187" s="96">
        <v>2018</v>
      </c>
      <c r="B187" s="96">
        <v>5</v>
      </c>
      <c r="C187" s="100" t="s">
        <v>750</v>
      </c>
      <c r="D187" s="98" t="s">
        <v>751</v>
      </c>
      <c r="E187" s="98" t="s">
        <v>751</v>
      </c>
      <c r="F187" s="97" t="s">
        <v>329</v>
      </c>
      <c r="G187" s="97" t="s">
        <v>195</v>
      </c>
    </row>
    <row r="188" spans="1:7" ht="16.5" customHeight="1">
      <c r="A188" s="96">
        <v>2018</v>
      </c>
      <c r="B188" s="96">
        <v>5</v>
      </c>
      <c r="C188" s="100" t="s">
        <v>752</v>
      </c>
      <c r="D188" s="98" t="s">
        <v>753</v>
      </c>
      <c r="E188" s="98" t="s">
        <v>754</v>
      </c>
      <c r="F188" s="97" t="s">
        <v>64</v>
      </c>
      <c r="G188" s="97" t="s">
        <v>195</v>
      </c>
    </row>
    <row r="189" spans="1:7" ht="16.5" customHeight="1">
      <c r="A189" s="96">
        <v>2018</v>
      </c>
      <c r="B189" s="96">
        <v>5</v>
      </c>
      <c r="C189" s="100" t="s">
        <v>755</v>
      </c>
      <c r="D189" s="98" t="s">
        <v>756</v>
      </c>
      <c r="E189" s="98" t="s">
        <v>757</v>
      </c>
      <c r="F189" s="97" t="s">
        <v>62</v>
      </c>
      <c r="G189" s="97" t="s">
        <v>195</v>
      </c>
    </row>
    <row r="190" spans="1:7" ht="16.5" customHeight="1">
      <c r="A190" s="96">
        <v>2018</v>
      </c>
      <c r="B190" s="96">
        <v>4</v>
      </c>
      <c r="C190" s="100" t="s">
        <v>758</v>
      </c>
      <c r="D190" s="98" t="s">
        <v>759</v>
      </c>
      <c r="E190" s="98" t="s">
        <v>760</v>
      </c>
      <c r="F190" s="97" t="s">
        <v>43</v>
      </c>
      <c r="G190" s="97" t="s">
        <v>195</v>
      </c>
    </row>
    <row r="191" spans="1:7" ht="16.5" customHeight="1">
      <c r="A191" s="96">
        <v>2018</v>
      </c>
      <c r="B191" s="96">
        <v>4</v>
      </c>
      <c r="C191" s="100" t="s">
        <v>761</v>
      </c>
      <c r="D191" s="98" t="s">
        <v>762</v>
      </c>
      <c r="E191" s="98" t="s">
        <v>763</v>
      </c>
      <c r="F191" s="97" t="s">
        <v>43</v>
      </c>
      <c r="G191" s="97" t="s">
        <v>195</v>
      </c>
    </row>
    <row r="192" spans="1:7" ht="16.5" customHeight="1">
      <c r="A192" s="96">
        <v>2018</v>
      </c>
      <c r="B192" s="96">
        <v>4</v>
      </c>
      <c r="C192" s="100" t="s">
        <v>764</v>
      </c>
      <c r="D192" s="98" t="s">
        <v>765</v>
      </c>
      <c r="E192" s="98" t="s">
        <v>766</v>
      </c>
      <c r="F192" s="97" t="s">
        <v>47</v>
      </c>
      <c r="G192" s="97" t="s">
        <v>195</v>
      </c>
    </row>
    <row r="193" spans="1:7" ht="16.5" customHeight="1">
      <c r="A193" s="96">
        <v>2018</v>
      </c>
      <c r="B193" s="96">
        <v>4</v>
      </c>
      <c r="C193" s="100" t="s">
        <v>767</v>
      </c>
      <c r="D193" s="98" t="s">
        <v>768</v>
      </c>
      <c r="E193" s="98" t="s">
        <v>769</v>
      </c>
      <c r="F193" s="97" t="s">
        <v>59</v>
      </c>
      <c r="G193" s="97" t="s">
        <v>195</v>
      </c>
    </row>
    <row r="194" spans="1:7" ht="16.5" customHeight="1">
      <c r="A194" s="96">
        <v>2018</v>
      </c>
      <c r="B194" s="96">
        <v>4</v>
      </c>
      <c r="C194" s="100" t="s">
        <v>770</v>
      </c>
      <c r="D194" s="98" t="s">
        <v>771</v>
      </c>
      <c r="E194" s="98" t="s">
        <v>772</v>
      </c>
      <c r="F194" s="97" t="s">
        <v>65</v>
      </c>
      <c r="G194" s="97" t="s">
        <v>195</v>
      </c>
    </row>
    <row r="195" spans="1:7" ht="16.5" customHeight="1">
      <c r="A195" s="96">
        <v>2018</v>
      </c>
      <c r="B195" s="96">
        <v>4</v>
      </c>
      <c r="C195" s="100" t="s">
        <v>773</v>
      </c>
      <c r="D195" s="98" t="s">
        <v>774</v>
      </c>
      <c r="E195" s="98" t="s">
        <v>775</v>
      </c>
      <c r="F195" s="97" t="s">
        <v>51</v>
      </c>
      <c r="G195" s="97" t="s">
        <v>195</v>
      </c>
    </row>
    <row r="196" spans="1:7" ht="16.5" customHeight="1">
      <c r="A196" s="96">
        <v>2018</v>
      </c>
      <c r="B196" s="96">
        <v>4</v>
      </c>
      <c r="C196" s="100" t="s">
        <v>776</v>
      </c>
      <c r="D196" s="98" t="s">
        <v>777</v>
      </c>
      <c r="E196" s="98" t="s">
        <v>778</v>
      </c>
      <c r="F196" s="97" t="s">
        <v>51</v>
      </c>
      <c r="G196" s="97" t="s">
        <v>195</v>
      </c>
    </row>
    <row r="197" spans="1:7" ht="16.5" customHeight="1">
      <c r="A197" s="96">
        <v>2018</v>
      </c>
      <c r="B197" s="96">
        <v>4</v>
      </c>
      <c r="C197" s="100" t="s">
        <v>779</v>
      </c>
      <c r="D197" s="98" t="s">
        <v>780</v>
      </c>
      <c r="E197" s="98" t="s">
        <v>781</v>
      </c>
      <c r="F197" s="97" t="s">
        <v>53</v>
      </c>
      <c r="G197" s="97" t="s">
        <v>195</v>
      </c>
    </row>
    <row r="198" spans="1:7" ht="16.5" customHeight="1">
      <c r="A198" s="96">
        <v>2018</v>
      </c>
      <c r="B198" s="96">
        <v>4</v>
      </c>
      <c r="C198" s="100" t="s">
        <v>782</v>
      </c>
      <c r="D198" s="98" t="s">
        <v>783</v>
      </c>
      <c r="E198" s="98" t="s">
        <v>784</v>
      </c>
      <c r="F198" s="97" t="s">
        <v>67</v>
      </c>
      <c r="G198" s="97" t="s">
        <v>195</v>
      </c>
    </row>
    <row r="199" spans="1:7" ht="16.5" customHeight="1">
      <c r="A199" s="96">
        <v>2018</v>
      </c>
      <c r="B199" s="96">
        <v>4</v>
      </c>
      <c r="C199" s="100" t="s">
        <v>785</v>
      </c>
      <c r="D199" s="98" t="s">
        <v>786</v>
      </c>
      <c r="E199" s="98" t="s">
        <v>787</v>
      </c>
      <c r="F199" s="97" t="s">
        <v>66</v>
      </c>
      <c r="G199" s="97" t="s">
        <v>195</v>
      </c>
    </row>
    <row r="200" spans="1:7" ht="16.5" customHeight="1">
      <c r="A200" s="96">
        <v>2018</v>
      </c>
      <c r="B200" s="96">
        <v>4</v>
      </c>
      <c r="C200" s="100" t="s">
        <v>788</v>
      </c>
      <c r="D200" s="98" t="s">
        <v>789</v>
      </c>
      <c r="E200" s="98" t="s">
        <v>790</v>
      </c>
      <c r="F200" s="97" t="s">
        <v>44</v>
      </c>
      <c r="G200" s="97" t="s">
        <v>195</v>
      </c>
    </row>
    <row r="201" spans="1:7" ht="16.5" customHeight="1">
      <c r="A201" s="96">
        <v>2018</v>
      </c>
      <c r="B201" s="96">
        <v>4</v>
      </c>
      <c r="C201" s="100" t="s">
        <v>791</v>
      </c>
      <c r="D201" s="98" t="s">
        <v>792</v>
      </c>
      <c r="E201" s="98" t="s">
        <v>793</v>
      </c>
      <c r="F201" s="97" t="s">
        <v>64</v>
      </c>
      <c r="G201" s="97" t="s">
        <v>195</v>
      </c>
    </row>
    <row r="202" spans="1:7" ht="16.5" customHeight="1">
      <c r="A202" s="96">
        <v>2018</v>
      </c>
      <c r="B202" s="96">
        <v>4</v>
      </c>
      <c r="C202" s="100" t="s">
        <v>794</v>
      </c>
      <c r="D202" s="98" t="s">
        <v>795</v>
      </c>
      <c r="E202" s="98" t="s">
        <v>796</v>
      </c>
      <c r="F202" s="97" t="s">
        <v>53</v>
      </c>
      <c r="G202" s="97" t="s">
        <v>195</v>
      </c>
    </row>
    <row r="203" spans="1:7" ht="16.5" customHeight="1">
      <c r="A203" s="96">
        <v>2018</v>
      </c>
      <c r="B203" s="96">
        <v>4</v>
      </c>
      <c r="C203" s="100" t="s">
        <v>797</v>
      </c>
      <c r="D203" s="98" t="s">
        <v>798</v>
      </c>
      <c r="E203" s="98" t="s">
        <v>799</v>
      </c>
      <c r="F203" s="97" t="s">
        <v>67</v>
      </c>
      <c r="G203" s="97" t="s">
        <v>195</v>
      </c>
    </row>
    <row r="204" spans="1:7" ht="16.5" customHeight="1">
      <c r="A204" s="96">
        <v>2018</v>
      </c>
      <c r="B204" s="96">
        <v>4</v>
      </c>
      <c r="C204" s="100" t="s">
        <v>800</v>
      </c>
      <c r="D204" s="98" t="s">
        <v>801</v>
      </c>
      <c r="E204" s="98" t="s">
        <v>802</v>
      </c>
      <c r="F204" s="97" t="s">
        <v>43</v>
      </c>
      <c r="G204" s="97" t="s">
        <v>195</v>
      </c>
    </row>
    <row r="205" spans="1:7" ht="16.5" customHeight="1">
      <c r="A205" s="96">
        <v>2018</v>
      </c>
      <c r="B205" s="96">
        <v>4</v>
      </c>
      <c r="C205" s="100" t="s">
        <v>803</v>
      </c>
      <c r="D205" s="98" t="s">
        <v>804</v>
      </c>
      <c r="E205" s="98" t="s">
        <v>805</v>
      </c>
      <c r="F205" s="97" t="s">
        <v>44</v>
      </c>
      <c r="G205" s="97" t="s">
        <v>195</v>
      </c>
    </row>
    <row r="206" spans="1:7" ht="16.5" customHeight="1">
      <c r="A206" s="96">
        <v>2018</v>
      </c>
      <c r="B206" s="96">
        <v>4</v>
      </c>
      <c r="C206" s="100" t="s">
        <v>806</v>
      </c>
      <c r="D206" s="98" t="s">
        <v>807</v>
      </c>
      <c r="E206" s="98" t="s">
        <v>808</v>
      </c>
      <c r="F206" s="97" t="s">
        <v>53</v>
      </c>
      <c r="G206" s="97" t="s">
        <v>195</v>
      </c>
    </row>
    <row r="207" spans="1:7" ht="16.5" customHeight="1">
      <c r="A207" s="96">
        <v>2018</v>
      </c>
      <c r="B207" s="96">
        <v>4</v>
      </c>
      <c r="C207" s="100" t="s">
        <v>809</v>
      </c>
      <c r="D207" s="98" t="s">
        <v>810</v>
      </c>
      <c r="E207" s="98" t="s">
        <v>811</v>
      </c>
      <c r="F207" s="97" t="s">
        <v>64</v>
      </c>
      <c r="G207" s="97" t="s">
        <v>195</v>
      </c>
    </row>
    <row r="208" spans="1:7" ht="16.5" customHeight="1">
      <c r="A208" s="96">
        <v>2018</v>
      </c>
      <c r="B208" s="96">
        <v>4</v>
      </c>
      <c r="C208" s="100" t="s">
        <v>812</v>
      </c>
      <c r="D208" s="98" t="s">
        <v>813</v>
      </c>
      <c r="E208" s="98" t="s">
        <v>814</v>
      </c>
      <c r="F208" s="97" t="s">
        <v>44</v>
      </c>
      <c r="G208" s="97" t="s">
        <v>195</v>
      </c>
    </row>
    <row r="209" spans="1:7" ht="16.5" customHeight="1">
      <c r="A209" s="96">
        <v>2018</v>
      </c>
      <c r="B209" s="96">
        <v>4</v>
      </c>
      <c r="C209" s="100" t="s">
        <v>815</v>
      </c>
      <c r="D209" s="98" t="s">
        <v>816</v>
      </c>
      <c r="E209" s="98" t="s">
        <v>817</v>
      </c>
      <c r="F209" s="97" t="s">
        <v>53</v>
      </c>
      <c r="G209" s="97" t="s">
        <v>195</v>
      </c>
    </row>
    <row r="210" spans="1:7" ht="16.5" customHeight="1">
      <c r="A210" s="96">
        <v>2018</v>
      </c>
      <c r="B210" s="96">
        <v>4</v>
      </c>
      <c r="C210" s="100" t="s">
        <v>818</v>
      </c>
      <c r="D210" s="98" t="s">
        <v>819</v>
      </c>
      <c r="E210" s="98" t="s">
        <v>820</v>
      </c>
      <c r="F210" s="97" t="s">
        <v>53</v>
      </c>
      <c r="G210" s="97" t="s">
        <v>195</v>
      </c>
    </row>
    <row r="211" spans="1:7" ht="16.5" customHeight="1">
      <c r="A211" s="96">
        <v>2018</v>
      </c>
      <c r="B211" s="96">
        <v>4</v>
      </c>
      <c r="C211" s="100" t="s">
        <v>821</v>
      </c>
      <c r="D211" s="98" t="s">
        <v>822</v>
      </c>
      <c r="E211" s="98" t="s">
        <v>823</v>
      </c>
      <c r="F211" s="97" t="s">
        <v>66</v>
      </c>
      <c r="G211" s="97" t="s">
        <v>195</v>
      </c>
    </row>
    <row r="212" spans="1:7" ht="16.5" customHeight="1">
      <c r="A212" s="96">
        <v>2018</v>
      </c>
      <c r="B212" s="96">
        <v>4</v>
      </c>
      <c r="C212" s="100" t="s">
        <v>824</v>
      </c>
      <c r="D212" s="98" t="s">
        <v>825</v>
      </c>
      <c r="E212" s="98" t="s">
        <v>826</v>
      </c>
      <c r="F212" s="97" t="s">
        <v>271</v>
      </c>
      <c r="G212" s="97" t="s">
        <v>195</v>
      </c>
    </row>
    <row r="213" spans="1:7" ht="16.5" customHeight="1">
      <c r="A213" s="96">
        <v>2018</v>
      </c>
      <c r="B213" s="96">
        <v>4</v>
      </c>
      <c r="C213" s="100" t="s">
        <v>827</v>
      </c>
      <c r="D213" s="98" t="s">
        <v>828</v>
      </c>
      <c r="E213" s="98" t="s">
        <v>829</v>
      </c>
      <c r="F213" s="97" t="s">
        <v>47</v>
      </c>
      <c r="G213" s="97" t="s">
        <v>195</v>
      </c>
    </row>
    <row r="214" spans="1:7" ht="16.5" customHeight="1">
      <c r="A214" s="96">
        <v>2018</v>
      </c>
      <c r="B214" s="96">
        <v>4</v>
      </c>
      <c r="C214" s="100" t="s">
        <v>830</v>
      </c>
      <c r="D214" s="98" t="s">
        <v>831</v>
      </c>
      <c r="E214" s="98" t="s">
        <v>832</v>
      </c>
      <c r="F214" s="97" t="s">
        <v>64</v>
      </c>
      <c r="G214" s="97" t="s">
        <v>195</v>
      </c>
    </row>
    <row r="215" spans="1:7" ht="16.5" customHeight="1">
      <c r="A215" s="96">
        <v>2018</v>
      </c>
      <c r="B215" s="96">
        <v>3</v>
      </c>
      <c r="C215" s="100" t="s">
        <v>833</v>
      </c>
      <c r="D215" s="98" t="s">
        <v>834</v>
      </c>
      <c r="E215" s="98" t="s">
        <v>835</v>
      </c>
      <c r="F215" s="97" t="s">
        <v>59</v>
      </c>
      <c r="G215" s="97" t="s">
        <v>195</v>
      </c>
    </row>
    <row r="216" spans="1:7" ht="16.5" customHeight="1">
      <c r="A216" s="96">
        <v>2018</v>
      </c>
      <c r="B216" s="96">
        <v>3</v>
      </c>
      <c r="C216" s="100" t="s">
        <v>836</v>
      </c>
      <c r="D216" s="98" t="s">
        <v>837</v>
      </c>
      <c r="E216" s="98" t="s">
        <v>838</v>
      </c>
      <c r="F216" s="97" t="s">
        <v>44</v>
      </c>
      <c r="G216" s="97" t="s">
        <v>195</v>
      </c>
    </row>
    <row r="217" spans="1:7" ht="16.5" customHeight="1">
      <c r="A217" s="96">
        <v>2018</v>
      </c>
      <c r="B217" s="96">
        <v>3</v>
      </c>
      <c r="C217" s="100" t="s">
        <v>839</v>
      </c>
      <c r="D217" s="98" t="s">
        <v>840</v>
      </c>
      <c r="E217" s="98" t="s">
        <v>841</v>
      </c>
      <c r="F217" s="97" t="s">
        <v>66</v>
      </c>
      <c r="G217" s="97" t="s">
        <v>195</v>
      </c>
    </row>
    <row r="218" spans="1:7" ht="16.5" customHeight="1">
      <c r="A218" s="96">
        <v>2018</v>
      </c>
      <c r="B218" s="96">
        <v>3</v>
      </c>
      <c r="C218" s="100" t="s">
        <v>842</v>
      </c>
      <c r="D218" s="98" t="s">
        <v>843</v>
      </c>
      <c r="E218" s="98" t="s">
        <v>844</v>
      </c>
      <c r="F218" s="97" t="s">
        <v>62</v>
      </c>
      <c r="G218" s="97" t="s">
        <v>195</v>
      </c>
    </row>
    <row r="219" spans="1:7" ht="16.5" customHeight="1">
      <c r="A219" s="96">
        <v>2018</v>
      </c>
      <c r="B219" s="96">
        <v>3</v>
      </c>
      <c r="C219" s="100" t="s">
        <v>845</v>
      </c>
      <c r="D219" s="98" t="s">
        <v>846</v>
      </c>
      <c r="E219" s="98" t="s">
        <v>847</v>
      </c>
      <c r="F219" s="97" t="s">
        <v>63</v>
      </c>
      <c r="G219" s="97" t="s">
        <v>195</v>
      </c>
    </row>
    <row r="220" spans="1:7" ht="16.5" customHeight="1">
      <c r="A220" s="96">
        <v>2018</v>
      </c>
      <c r="B220" s="96">
        <v>3</v>
      </c>
      <c r="C220" s="100" t="s">
        <v>848</v>
      </c>
      <c r="D220" s="98" t="s">
        <v>849</v>
      </c>
      <c r="E220" s="98" t="s">
        <v>850</v>
      </c>
      <c r="F220" s="97" t="s">
        <v>44</v>
      </c>
      <c r="G220" s="97" t="s">
        <v>195</v>
      </c>
    </row>
    <row r="221" spans="1:7" ht="16.5" customHeight="1">
      <c r="A221" s="96">
        <v>2018</v>
      </c>
      <c r="B221" s="96">
        <v>3</v>
      </c>
      <c r="C221" s="100" t="s">
        <v>851</v>
      </c>
      <c r="D221" s="98" t="s">
        <v>852</v>
      </c>
      <c r="E221" s="98" t="s">
        <v>853</v>
      </c>
      <c r="F221" s="97" t="s">
        <v>53</v>
      </c>
      <c r="G221" s="97" t="s">
        <v>195</v>
      </c>
    </row>
    <row r="222" spans="1:7" ht="16.5" customHeight="1">
      <c r="A222" s="96">
        <v>2018</v>
      </c>
      <c r="B222" s="96">
        <v>3</v>
      </c>
      <c r="C222" s="100" t="s">
        <v>854</v>
      </c>
      <c r="D222" s="98" t="s">
        <v>855</v>
      </c>
      <c r="E222" s="98" t="s">
        <v>856</v>
      </c>
      <c r="F222" s="97" t="s">
        <v>64</v>
      </c>
      <c r="G222" s="97" t="s">
        <v>195</v>
      </c>
    </row>
    <row r="223" spans="1:7" ht="16.5" customHeight="1">
      <c r="A223" s="96">
        <v>2018</v>
      </c>
      <c r="B223" s="96">
        <v>3</v>
      </c>
      <c r="C223" s="100" t="s">
        <v>857</v>
      </c>
      <c r="D223" s="98" t="s">
        <v>858</v>
      </c>
      <c r="E223" s="98" t="s">
        <v>859</v>
      </c>
      <c r="F223" s="97" t="s">
        <v>64</v>
      </c>
      <c r="G223" s="97" t="s">
        <v>195</v>
      </c>
    </row>
    <row r="224" spans="1:7" ht="16.5" customHeight="1">
      <c r="A224" s="96">
        <v>2018</v>
      </c>
      <c r="B224" s="96">
        <v>3</v>
      </c>
      <c r="C224" s="100" t="s">
        <v>860</v>
      </c>
      <c r="D224" s="98" t="s">
        <v>861</v>
      </c>
      <c r="E224" s="98" t="s">
        <v>862</v>
      </c>
      <c r="F224" s="97" t="s">
        <v>64</v>
      </c>
      <c r="G224" s="97" t="s">
        <v>195</v>
      </c>
    </row>
    <row r="225" spans="1:7" ht="16.5" customHeight="1">
      <c r="A225" s="96">
        <v>2018</v>
      </c>
      <c r="B225" s="96">
        <v>3</v>
      </c>
      <c r="C225" s="100" t="s">
        <v>863</v>
      </c>
      <c r="D225" s="98" t="s">
        <v>864</v>
      </c>
      <c r="E225" s="98" t="s">
        <v>865</v>
      </c>
      <c r="F225" s="97" t="s">
        <v>47</v>
      </c>
      <c r="G225" s="97" t="s">
        <v>195</v>
      </c>
    </row>
    <row r="226" spans="1:7" ht="16.5" customHeight="1">
      <c r="A226" s="96">
        <v>2018</v>
      </c>
      <c r="B226" s="96">
        <v>3</v>
      </c>
      <c r="C226" s="100" t="s">
        <v>866</v>
      </c>
      <c r="D226" s="98" t="s">
        <v>867</v>
      </c>
      <c r="E226" s="98" t="s">
        <v>868</v>
      </c>
      <c r="F226" s="97" t="s">
        <v>53</v>
      </c>
      <c r="G226" s="97" t="s">
        <v>195</v>
      </c>
    </row>
    <row r="227" spans="1:7" ht="16.5" customHeight="1">
      <c r="A227" s="96">
        <v>2018</v>
      </c>
      <c r="B227" s="96">
        <v>3</v>
      </c>
      <c r="C227" s="100" t="s">
        <v>869</v>
      </c>
      <c r="D227" s="98" t="s">
        <v>870</v>
      </c>
      <c r="E227" s="98" t="s">
        <v>871</v>
      </c>
      <c r="F227" s="97" t="s">
        <v>64</v>
      </c>
      <c r="G227" s="97" t="s">
        <v>195</v>
      </c>
    </row>
    <row r="228" spans="1:7" ht="16.5" customHeight="1">
      <c r="A228" s="96">
        <v>2018</v>
      </c>
      <c r="B228" s="96">
        <v>3</v>
      </c>
      <c r="C228" s="100" t="s">
        <v>872</v>
      </c>
      <c r="D228" s="98" t="s">
        <v>873</v>
      </c>
      <c r="E228" s="98" t="s">
        <v>874</v>
      </c>
      <c r="F228" s="97" t="s">
        <v>271</v>
      </c>
      <c r="G228" s="97" t="s">
        <v>195</v>
      </c>
    </row>
    <row r="229" spans="1:7" ht="16.5" customHeight="1">
      <c r="A229" s="96">
        <v>2018</v>
      </c>
      <c r="B229" s="96">
        <v>3</v>
      </c>
      <c r="C229" s="100" t="s">
        <v>875</v>
      </c>
      <c r="D229" s="98" t="s">
        <v>876</v>
      </c>
      <c r="E229" s="98" t="s">
        <v>877</v>
      </c>
      <c r="F229" s="97" t="s">
        <v>47</v>
      </c>
      <c r="G229" s="97" t="s">
        <v>195</v>
      </c>
    </row>
    <row r="230" spans="1:7" ht="16.5" customHeight="1">
      <c r="A230" s="96">
        <v>2018</v>
      </c>
      <c r="B230" s="96">
        <v>3</v>
      </c>
      <c r="C230" s="100" t="s">
        <v>878</v>
      </c>
      <c r="D230" s="98" t="s">
        <v>879</v>
      </c>
      <c r="E230" s="98" t="s">
        <v>880</v>
      </c>
      <c r="F230" s="97" t="s">
        <v>329</v>
      </c>
      <c r="G230" s="97" t="s">
        <v>195</v>
      </c>
    </row>
    <row r="231" spans="1:7" ht="16.5" customHeight="1">
      <c r="A231" s="96">
        <v>2018</v>
      </c>
      <c r="B231" s="96">
        <v>3</v>
      </c>
      <c r="C231" s="100" t="s">
        <v>881</v>
      </c>
      <c r="D231" s="98" t="s">
        <v>882</v>
      </c>
      <c r="E231" s="98" t="s">
        <v>883</v>
      </c>
      <c r="F231" s="97" t="s">
        <v>43</v>
      </c>
      <c r="G231" s="97" t="s">
        <v>195</v>
      </c>
    </row>
    <row r="232" spans="1:7" ht="16.5" customHeight="1">
      <c r="A232" s="96">
        <v>2018</v>
      </c>
      <c r="B232" s="96">
        <v>3</v>
      </c>
      <c r="C232" s="100" t="s">
        <v>884</v>
      </c>
      <c r="D232" s="98" t="s">
        <v>885</v>
      </c>
      <c r="E232" s="98" t="s">
        <v>886</v>
      </c>
      <c r="F232" s="97" t="s">
        <v>64</v>
      </c>
      <c r="G232" s="97" t="s">
        <v>195</v>
      </c>
    </row>
    <row r="233" spans="1:7" ht="16.5" customHeight="1">
      <c r="A233" s="96">
        <v>2018</v>
      </c>
      <c r="B233" s="96">
        <v>3</v>
      </c>
      <c r="C233" s="100" t="s">
        <v>887</v>
      </c>
      <c r="D233" s="98" t="s">
        <v>888</v>
      </c>
      <c r="E233" s="98" t="s">
        <v>889</v>
      </c>
      <c r="F233" s="97" t="s">
        <v>47</v>
      </c>
      <c r="G233" s="97" t="s">
        <v>195</v>
      </c>
    </row>
    <row r="234" spans="1:7" ht="16.5" customHeight="1">
      <c r="A234" s="96">
        <v>2018</v>
      </c>
      <c r="B234" s="96">
        <v>3</v>
      </c>
      <c r="C234" s="100" t="s">
        <v>890</v>
      </c>
      <c r="D234" s="98" t="s">
        <v>891</v>
      </c>
      <c r="E234" s="98" t="s">
        <v>892</v>
      </c>
      <c r="F234" s="97" t="s">
        <v>53</v>
      </c>
      <c r="G234" s="97" t="s">
        <v>195</v>
      </c>
    </row>
    <row r="235" spans="1:7" ht="16.5" customHeight="1">
      <c r="A235" s="96">
        <v>2018</v>
      </c>
      <c r="B235" s="96">
        <v>3</v>
      </c>
      <c r="C235" s="100" t="s">
        <v>893</v>
      </c>
      <c r="D235" s="98" t="s">
        <v>894</v>
      </c>
      <c r="E235" s="98" t="s">
        <v>895</v>
      </c>
      <c r="F235" s="97" t="s">
        <v>896</v>
      </c>
      <c r="G235" s="97" t="s">
        <v>195</v>
      </c>
    </row>
    <row r="236" spans="1:7" ht="16.5" customHeight="1">
      <c r="A236" s="96">
        <v>2018</v>
      </c>
      <c r="B236" s="96">
        <v>3</v>
      </c>
      <c r="C236" s="100" t="s">
        <v>897</v>
      </c>
      <c r="D236" s="98" t="s">
        <v>898</v>
      </c>
      <c r="E236" s="98" t="s">
        <v>899</v>
      </c>
      <c r="F236" s="97" t="s">
        <v>53</v>
      </c>
      <c r="G236" s="97" t="s">
        <v>195</v>
      </c>
    </row>
    <row r="237" spans="1:7" ht="16.5" customHeight="1">
      <c r="A237" s="96">
        <v>2018</v>
      </c>
      <c r="B237" s="96">
        <v>3</v>
      </c>
      <c r="C237" s="100" t="s">
        <v>900</v>
      </c>
      <c r="D237" s="98" t="s">
        <v>901</v>
      </c>
      <c r="E237" s="98" t="s">
        <v>902</v>
      </c>
      <c r="F237" s="97" t="s">
        <v>67</v>
      </c>
      <c r="G237" s="97" t="s">
        <v>195</v>
      </c>
    </row>
    <row r="238" spans="1:7" ht="16.5" customHeight="1">
      <c r="A238" s="96">
        <v>2018</v>
      </c>
      <c r="B238" s="96">
        <v>3</v>
      </c>
      <c r="C238" s="100" t="s">
        <v>903</v>
      </c>
      <c r="D238" s="98" t="s">
        <v>904</v>
      </c>
      <c r="E238" s="98" t="s">
        <v>905</v>
      </c>
      <c r="F238" s="97" t="s">
        <v>64</v>
      </c>
      <c r="G238" s="97" t="s">
        <v>195</v>
      </c>
    </row>
    <row r="239" spans="1:7" ht="16.5" customHeight="1">
      <c r="A239" s="96">
        <v>2018</v>
      </c>
      <c r="B239" s="96">
        <v>3</v>
      </c>
      <c r="C239" s="100" t="s">
        <v>906</v>
      </c>
      <c r="D239" s="98" t="s">
        <v>907</v>
      </c>
      <c r="E239" s="98" t="s">
        <v>908</v>
      </c>
      <c r="F239" s="97" t="s">
        <v>66</v>
      </c>
      <c r="G239" s="97" t="s">
        <v>195</v>
      </c>
    </row>
    <row r="240" spans="1:7" ht="16.5" customHeight="1">
      <c r="A240" s="96">
        <v>2018</v>
      </c>
      <c r="B240" s="96">
        <v>3</v>
      </c>
      <c r="C240" s="100" t="s">
        <v>909</v>
      </c>
      <c r="D240" s="98" t="s">
        <v>910</v>
      </c>
      <c r="E240" s="98" t="s">
        <v>911</v>
      </c>
      <c r="F240" s="97" t="s">
        <v>51</v>
      </c>
      <c r="G240" s="97" t="s">
        <v>195</v>
      </c>
    </row>
    <row r="241" spans="1:7" ht="16.5" customHeight="1">
      <c r="A241" s="96">
        <v>2018</v>
      </c>
      <c r="B241" s="96">
        <v>3</v>
      </c>
      <c r="C241" s="100" t="s">
        <v>912</v>
      </c>
      <c r="D241" s="98" t="s">
        <v>913</v>
      </c>
      <c r="E241" s="98" t="s">
        <v>914</v>
      </c>
      <c r="F241" s="97" t="s">
        <v>271</v>
      </c>
      <c r="G241" s="97" t="s">
        <v>195</v>
      </c>
    </row>
    <row r="242" spans="1:7" ht="16.5" customHeight="1">
      <c r="A242" s="96">
        <v>2018</v>
      </c>
      <c r="B242" s="96">
        <v>3</v>
      </c>
      <c r="C242" s="100" t="s">
        <v>915</v>
      </c>
      <c r="D242" s="98" t="s">
        <v>916</v>
      </c>
      <c r="E242" s="98" t="s">
        <v>917</v>
      </c>
      <c r="F242" s="97" t="s">
        <v>59</v>
      </c>
      <c r="G242" s="97" t="s">
        <v>195</v>
      </c>
    </row>
    <row r="243" spans="1:7" ht="16.5" customHeight="1">
      <c r="A243" s="96">
        <v>2018</v>
      </c>
      <c r="B243" s="96">
        <v>3</v>
      </c>
      <c r="C243" s="100" t="s">
        <v>918</v>
      </c>
      <c r="D243" s="98" t="s">
        <v>919</v>
      </c>
      <c r="E243" s="98" t="s">
        <v>920</v>
      </c>
      <c r="F243" s="97" t="s">
        <v>43</v>
      </c>
      <c r="G243" s="97" t="s">
        <v>195</v>
      </c>
    </row>
    <row r="244" spans="1:7" ht="16.5" customHeight="1">
      <c r="A244" s="96">
        <v>2018</v>
      </c>
      <c r="B244" s="96">
        <v>3</v>
      </c>
      <c r="C244" s="100" t="s">
        <v>921</v>
      </c>
      <c r="D244" s="98" t="s">
        <v>922</v>
      </c>
      <c r="E244" s="98" t="s">
        <v>923</v>
      </c>
      <c r="F244" s="97" t="s">
        <v>65</v>
      </c>
      <c r="G244" s="97" t="s">
        <v>195</v>
      </c>
    </row>
    <row r="245" spans="1:7" ht="16.5" customHeight="1">
      <c r="A245" s="96">
        <v>2018</v>
      </c>
      <c r="B245" s="96">
        <v>3</v>
      </c>
      <c r="C245" s="100" t="s">
        <v>924</v>
      </c>
      <c r="D245" s="98" t="s">
        <v>925</v>
      </c>
      <c r="E245" s="98" t="s">
        <v>926</v>
      </c>
      <c r="F245" s="97" t="s">
        <v>47</v>
      </c>
      <c r="G245" s="97" t="s">
        <v>195</v>
      </c>
    </row>
    <row r="246" spans="1:7" ht="16.5" customHeight="1">
      <c r="A246" s="96">
        <v>2018</v>
      </c>
      <c r="B246" s="96">
        <v>2</v>
      </c>
      <c r="C246" s="100" t="s">
        <v>927</v>
      </c>
      <c r="D246" s="98" t="s">
        <v>928</v>
      </c>
      <c r="E246" s="98" t="s">
        <v>929</v>
      </c>
      <c r="F246" s="97" t="s">
        <v>62</v>
      </c>
      <c r="G246" s="97" t="s">
        <v>195</v>
      </c>
    </row>
    <row r="247" spans="1:7" ht="16.5" customHeight="1">
      <c r="A247" s="96">
        <v>2018</v>
      </c>
      <c r="B247" s="96">
        <v>2</v>
      </c>
      <c r="C247" s="100" t="s">
        <v>930</v>
      </c>
      <c r="D247" s="98" t="s">
        <v>931</v>
      </c>
      <c r="E247" s="98" t="s">
        <v>932</v>
      </c>
      <c r="F247" s="97" t="s">
        <v>64</v>
      </c>
      <c r="G247" s="97" t="s">
        <v>195</v>
      </c>
    </row>
    <row r="248" spans="1:7" ht="16.5" customHeight="1">
      <c r="A248" s="96">
        <v>2018</v>
      </c>
      <c r="B248" s="96">
        <v>2</v>
      </c>
      <c r="C248" s="100" t="s">
        <v>933</v>
      </c>
      <c r="D248" s="98" t="s">
        <v>934</v>
      </c>
      <c r="E248" s="98" t="s">
        <v>935</v>
      </c>
      <c r="F248" s="97" t="s">
        <v>64</v>
      </c>
      <c r="G248" s="97" t="s">
        <v>195</v>
      </c>
    </row>
    <row r="249" spans="1:7" ht="16.5" customHeight="1">
      <c r="A249" s="96">
        <v>2018</v>
      </c>
      <c r="B249" s="96">
        <v>2</v>
      </c>
      <c r="C249" s="100" t="s">
        <v>936</v>
      </c>
      <c r="D249" s="98" t="s">
        <v>937</v>
      </c>
      <c r="E249" s="98" t="s">
        <v>938</v>
      </c>
      <c r="F249" s="97" t="s">
        <v>43</v>
      </c>
      <c r="G249" s="97" t="s">
        <v>195</v>
      </c>
    </row>
    <row r="250" spans="1:7" ht="16.5" customHeight="1">
      <c r="A250" s="96">
        <v>2018</v>
      </c>
      <c r="B250" s="96">
        <v>2</v>
      </c>
      <c r="C250" s="100" t="s">
        <v>939</v>
      </c>
      <c r="D250" s="98" t="s">
        <v>940</v>
      </c>
      <c r="E250" s="98" t="s">
        <v>941</v>
      </c>
      <c r="F250" s="97" t="s">
        <v>51</v>
      </c>
      <c r="G250" s="97" t="s">
        <v>195</v>
      </c>
    </row>
    <row r="251" spans="1:7" ht="16.5" customHeight="1">
      <c r="A251" s="96">
        <v>2018</v>
      </c>
      <c r="B251" s="96">
        <v>2</v>
      </c>
      <c r="C251" s="100" t="s">
        <v>942</v>
      </c>
      <c r="D251" s="98" t="s">
        <v>943</v>
      </c>
      <c r="E251" s="98" t="s">
        <v>944</v>
      </c>
      <c r="F251" s="97" t="s">
        <v>44</v>
      </c>
      <c r="G251" s="97" t="s">
        <v>195</v>
      </c>
    </row>
    <row r="252" spans="1:7" ht="16.5" customHeight="1">
      <c r="A252" s="96">
        <v>2018</v>
      </c>
      <c r="B252" s="96">
        <v>2</v>
      </c>
      <c r="C252" s="100" t="s">
        <v>945</v>
      </c>
      <c r="D252" s="98" t="s">
        <v>946</v>
      </c>
      <c r="E252" s="98" t="s">
        <v>947</v>
      </c>
      <c r="F252" s="97" t="s">
        <v>43</v>
      </c>
      <c r="G252" s="97" t="s">
        <v>195</v>
      </c>
    </row>
    <row r="253" spans="1:7" ht="16.5" customHeight="1">
      <c r="A253" s="96">
        <v>2018</v>
      </c>
      <c r="B253" s="96">
        <v>2</v>
      </c>
      <c r="C253" s="100" t="s">
        <v>948</v>
      </c>
      <c r="D253" s="98" t="s">
        <v>949</v>
      </c>
      <c r="E253" s="98" t="s">
        <v>950</v>
      </c>
      <c r="F253" s="97" t="s">
        <v>64</v>
      </c>
      <c r="G253" s="97" t="s">
        <v>195</v>
      </c>
    </row>
    <row r="254" spans="1:7" ht="16.5" customHeight="1">
      <c r="A254" s="96">
        <v>2018</v>
      </c>
      <c r="B254" s="96">
        <v>2</v>
      </c>
      <c r="C254" s="100" t="s">
        <v>951</v>
      </c>
      <c r="D254" s="98" t="s">
        <v>952</v>
      </c>
      <c r="E254" s="98" t="s">
        <v>953</v>
      </c>
      <c r="F254" s="97" t="s">
        <v>64</v>
      </c>
      <c r="G254" s="97" t="s">
        <v>195</v>
      </c>
    </row>
    <row r="255" spans="1:7" ht="16.5" customHeight="1">
      <c r="A255" s="96">
        <v>2018</v>
      </c>
      <c r="B255" s="96">
        <v>2</v>
      </c>
      <c r="C255" s="100" t="s">
        <v>954</v>
      </c>
      <c r="D255" s="98" t="s">
        <v>955</v>
      </c>
      <c r="E255" s="98" t="s">
        <v>956</v>
      </c>
      <c r="F255" s="97" t="s">
        <v>51</v>
      </c>
      <c r="G255" s="97" t="s">
        <v>195</v>
      </c>
    </row>
    <row r="256" spans="1:7" ht="16.5" customHeight="1">
      <c r="A256" s="96">
        <v>2018</v>
      </c>
      <c r="B256" s="96">
        <v>2</v>
      </c>
      <c r="C256" s="100" t="s">
        <v>957</v>
      </c>
      <c r="D256" s="98" t="s">
        <v>958</v>
      </c>
      <c r="E256" s="98" t="s">
        <v>959</v>
      </c>
      <c r="F256" s="97" t="s">
        <v>51</v>
      </c>
      <c r="G256" s="97" t="s">
        <v>195</v>
      </c>
    </row>
    <row r="257" spans="1:7" ht="16.5" customHeight="1">
      <c r="A257" s="96">
        <v>2018</v>
      </c>
      <c r="B257" s="96">
        <v>2</v>
      </c>
      <c r="C257" s="100" t="s">
        <v>960</v>
      </c>
      <c r="D257" s="98" t="s">
        <v>961</v>
      </c>
      <c r="E257" s="98" t="s">
        <v>962</v>
      </c>
      <c r="F257" s="97" t="s">
        <v>896</v>
      </c>
      <c r="G257" s="97" t="s">
        <v>195</v>
      </c>
    </row>
    <row r="258" spans="1:7" ht="16.5" customHeight="1">
      <c r="A258" s="96">
        <v>2018</v>
      </c>
      <c r="B258" s="96">
        <v>2</v>
      </c>
      <c r="C258" s="100" t="s">
        <v>963</v>
      </c>
      <c r="D258" s="98" t="s">
        <v>964</v>
      </c>
      <c r="E258" s="98" t="s">
        <v>965</v>
      </c>
      <c r="F258" s="97" t="s">
        <v>55</v>
      </c>
      <c r="G258" s="97" t="s">
        <v>195</v>
      </c>
    </row>
    <row r="259" spans="1:7" ht="16.5" customHeight="1">
      <c r="A259" s="96">
        <v>2018</v>
      </c>
      <c r="B259" s="96">
        <v>2</v>
      </c>
      <c r="C259" s="100" t="s">
        <v>966</v>
      </c>
      <c r="D259" s="98" t="s">
        <v>967</v>
      </c>
      <c r="E259" s="98" t="s">
        <v>968</v>
      </c>
      <c r="F259" s="97" t="s">
        <v>64</v>
      </c>
      <c r="G259" s="97" t="s">
        <v>195</v>
      </c>
    </row>
    <row r="260" spans="1:7" ht="16.5" customHeight="1">
      <c r="A260" s="96">
        <v>2018</v>
      </c>
      <c r="B260" s="96">
        <v>2</v>
      </c>
      <c r="C260" s="100" t="s">
        <v>969</v>
      </c>
      <c r="D260" s="98" t="s">
        <v>970</v>
      </c>
      <c r="E260" s="98" t="s">
        <v>971</v>
      </c>
      <c r="F260" s="97" t="s">
        <v>64</v>
      </c>
      <c r="G260" s="97" t="s">
        <v>195</v>
      </c>
    </row>
    <row r="261" spans="1:7" ht="16.5" customHeight="1">
      <c r="A261" s="96">
        <v>2018</v>
      </c>
      <c r="B261" s="96">
        <v>2</v>
      </c>
      <c r="C261" s="100" t="s">
        <v>972</v>
      </c>
      <c r="D261" s="98" t="s">
        <v>973</v>
      </c>
      <c r="E261" s="98" t="s">
        <v>974</v>
      </c>
      <c r="F261" s="97" t="s">
        <v>53</v>
      </c>
      <c r="G261" s="97" t="s">
        <v>195</v>
      </c>
    </row>
    <row r="262" spans="1:7" ht="16.5" customHeight="1">
      <c r="A262" s="96">
        <v>2018</v>
      </c>
      <c r="B262" s="96">
        <v>2</v>
      </c>
      <c r="C262" s="100" t="s">
        <v>975</v>
      </c>
      <c r="D262" s="98" t="s">
        <v>976</v>
      </c>
      <c r="E262" s="98" t="s">
        <v>977</v>
      </c>
      <c r="F262" s="97" t="s">
        <v>59</v>
      </c>
      <c r="G262" s="97" t="s">
        <v>195</v>
      </c>
    </row>
    <row r="263" spans="1:7" ht="16.5" customHeight="1">
      <c r="A263" s="96">
        <v>2018</v>
      </c>
      <c r="B263" s="96">
        <v>2</v>
      </c>
      <c r="C263" s="100" t="s">
        <v>978</v>
      </c>
      <c r="D263" s="98" t="s">
        <v>979</v>
      </c>
      <c r="E263" s="98" t="s">
        <v>980</v>
      </c>
      <c r="F263" s="97" t="s">
        <v>66</v>
      </c>
      <c r="G263" s="97" t="s">
        <v>195</v>
      </c>
    </row>
    <row r="264" spans="1:7" ht="16.5" customHeight="1">
      <c r="A264" s="96">
        <v>2018</v>
      </c>
      <c r="B264" s="96">
        <v>2</v>
      </c>
      <c r="C264" s="100" t="s">
        <v>981</v>
      </c>
      <c r="D264" s="98" t="s">
        <v>982</v>
      </c>
      <c r="E264" s="98" t="s">
        <v>983</v>
      </c>
      <c r="F264" s="97" t="s">
        <v>42</v>
      </c>
      <c r="G264" s="97" t="s">
        <v>195</v>
      </c>
    </row>
    <row r="265" spans="1:7" ht="16.5" customHeight="1">
      <c r="A265" s="96">
        <v>2018</v>
      </c>
      <c r="B265" s="96">
        <v>2</v>
      </c>
      <c r="C265" s="100" t="s">
        <v>984</v>
      </c>
      <c r="D265" s="98" t="s">
        <v>985</v>
      </c>
      <c r="E265" s="98" t="s">
        <v>986</v>
      </c>
      <c r="F265" s="97" t="s">
        <v>47</v>
      </c>
      <c r="G265" s="97" t="s">
        <v>195</v>
      </c>
    </row>
    <row r="266" spans="1:7" ht="16.5" customHeight="1">
      <c r="A266" s="96">
        <v>2018</v>
      </c>
      <c r="B266" s="96">
        <v>2</v>
      </c>
      <c r="C266" s="100" t="s">
        <v>987</v>
      </c>
      <c r="D266" s="98" t="s">
        <v>988</v>
      </c>
      <c r="E266" s="98" t="s">
        <v>989</v>
      </c>
      <c r="F266" s="97" t="s">
        <v>53</v>
      </c>
      <c r="G266" s="97" t="s">
        <v>195</v>
      </c>
    </row>
    <row r="267" spans="1:7" ht="16.5" customHeight="1">
      <c r="A267" s="96">
        <v>2018</v>
      </c>
      <c r="B267" s="96">
        <v>2</v>
      </c>
      <c r="C267" s="100" t="s">
        <v>990</v>
      </c>
      <c r="D267" s="98" t="s">
        <v>991</v>
      </c>
      <c r="E267" s="98" t="s">
        <v>992</v>
      </c>
      <c r="F267" s="97" t="s">
        <v>65</v>
      </c>
      <c r="G267" s="97" t="s">
        <v>195</v>
      </c>
    </row>
    <row r="268" spans="1:7" ht="16.5" customHeight="1">
      <c r="A268" s="96">
        <v>2018</v>
      </c>
      <c r="B268" s="96">
        <v>2</v>
      </c>
      <c r="C268" s="100" t="s">
        <v>993</v>
      </c>
      <c r="D268" s="98" t="s">
        <v>994</v>
      </c>
      <c r="E268" s="98" t="s">
        <v>995</v>
      </c>
      <c r="F268" s="97" t="s">
        <v>51</v>
      </c>
      <c r="G268" s="97" t="s">
        <v>195</v>
      </c>
    </row>
    <row r="269" spans="1:7" ht="16.5" customHeight="1">
      <c r="A269" s="96">
        <v>2018</v>
      </c>
      <c r="B269" s="96">
        <v>2</v>
      </c>
      <c r="C269" s="100" t="s">
        <v>996</v>
      </c>
      <c r="D269" s="98" t="s">
        <v>997</v>
      </c>
      <c r="E269" s="98" t="s">
        <v>998</v>
      </c>
      <c r="F269" s="97" t="s">
        <v>67</v>
      </c>
      <c r="G269" s="97" t="s">
        <v>195</v>
      </c>
    </row>
    <row r="270" spans="1:7" ht="16.5" customHeight="1">
      <c r="A270" s="96">
        <v>2018</v>
      </c>
      <c r="B270" s="96">
        <v>1</v>
      </c>
      <c r="C270" s="100" t="s">
        <v>999</v>
      </c>
      <c r="D270" s="98" t="s">
        <v>1000</v>
      </c>
      <c r="E270" s="98" t="s">
        <v>1001</v>
      </c>
      <c r="F270" s="97" t="s">
        <v>1002</v>
      </c>
      <c r="G270" s="97" t="s">
        <v>195</v>
      </c>
    </row>
    <row r="271" spans="1:7" ht="16.5" customHeight="1">
      <c r="A271" s="96">
        <v>2018</v>
      </c>
      <c r="B271" s="96">
        <v>1</v>
      </c>
      <c r="C271" s="100" t="s">
        <v>1003</v>
      </c>
      <c r="D271" s="98" t="s">
        <v>1004</v>
      </c>
      <c r="E271" s="98" t="s">
        <v>1005</v>
      </c>
      <c r="F271" s="97" t="s">
        <v>47</v>
      </c>
      <c r="G271" s="97" t="s">
        <v>195</v>
      </c>
    </row>
    <row r="272" spans="1:7" ht="16.5" customHeight="1">
      <c r="A272" s="96">
        <v>2018</v>
      </c>
      <c r="B272" s="96">
        <v>1</v>
      </c>
      <c r="C272" s="100" t="s">
        <v>1006</v>
      </c>
      <c r="D272" s="98" t="s">
        <v>1007</v>
      </c>
      <c r="E272" s="98" t="s">
        <v>1008</v>
      </c>
      <c r="F272" s="97" t="s">
        <v>51</v>
      </c>
      <c r="G272" s="97" t="s">
        <v>195</v>
      </c>
    </row>
    <row r="273" spans="1:7" ht="16.5" customHeight="1">
      <c r="A273" s="96">
        <v>2018</v>
      </c>
      <c r="B273" s="96">
        <v>1</v>
      </c>
      <c r="C273" s="100" t="s">
        <v>1009</v>
      </c>
      <c r="D273" s="98" t="s">
        <v>1010</v>
      </c>
      <c r="E273" s="98" t="s">
        <v>1011</v>
      </c>
      <c r="F273" s="97" t="s">
        <v>64</v>
      </c>
      <c r="G273" s="97" t="s">
        <v>195</v>
      </c>
    </row>
    <row r="274" spans="1:7" ht="16.5" customHeight="1">
      <c r="A274" s="96">
        <v>2018</v>
      </c>
      <c r="B274" s="96">
        <v>1</v>
      </c>
      <c r="C274" s="100" t="s">
        <v>1012</v>
      </c>
      <c r="D274" s="98" t="s">
        <v>1013</v>
      </c>
      <c r="E274" s="98" t="s">
        <v>1014</v>
      </c>
      <c r="F274" s="97" t="s">
        <v>64</v>
      </c>
      <c r="G274" s="97" t="s">
        <v>195</v>
      </c>
    </row>
    <row r="275" spans="1:7" ht="16.5" customHeight="1">
      <c r="A275" s="96">
        <v>2018</v>
      </c>
      <c r="B275" s="96">
        <v>1</v>
      </c>
      <c r="C275" s="100" t="s">
        <v>1015</v>
      </c>
      <c r="D275" s="98" t="s">
        <v>1016</v>
      </c>
      <c r="E275" s="98" t="s">
        <v>1017</v>
      </c>
      <c r="F275" s="97" t="s">
        <v>51</v>
      </c>
      <c r="G275" s="97" t="s">
        <v>195</v>
      </c>
    </row>
    <row r="276" spans="1:7" ht="16.5" customHeight="1">
      <c r="A276" s="96">
        <v>2018</v>
      </c>
      <c r="B276" s="96">
        <v>1</v>
      </c>
      <c r="C276" s="100" t="s">
        <v>1018</v>
      </c>
      <c r="D276" s="98" t="s">
        <v>1019</v>
      </c>
      <c r="E276" s="98" t="s">
        <v>1020</v>
      </c>
      <c r="F276" s="97" t="s">
        <v>67</v>
      </c>
      <c r="G276" s="97" t="s">
        <v>195</v>
      </c>
    </row>
    <row r="277" spans="1:7" ht="16.5" customHeight="1">
      <c r="A277" s="96">
        <v>2018</v>
      </c>
      <c r="B277" s="96">
        <v>1</v>
      </c>
      <c r="C277" s="100" t="s">
        <v>1021</v>
      </c>
      <c r="D277" s="98" t="s">
        <v>1022</v>
      </c>
      <c r="E277" s="98" t="s">
        <v>1023</v>
      </c>
      <c r="F277" s="97" t="s">
        <v>44</v>
      </c>
      <c r="G277" s="97" t="s">
        <v>195</v>
      </c>
    </row>
    <row r="278" spans="1:7" ht="16.5" customHeight="1">
      <c r="A278" s="96">
        <v>2018</v>
      </c>
      <c r="B278" s="96">
        <v>1</v>
      </c>
      <c r="C278" s="100" t="s">
        <v>1024</v>
      </c>
      <c r="D278" s="98" t="s">
        <v>1025</v>
      </c>
      <c r="E278" s="98" t="s">
        <v>1026</v>
      </c>
      <c r="F278" s="97" t="s">
        <v>641</v>
      </c>
      <c r="G278" s="97" t="s">
        <v>195</v>
      </c>
    </row>
    <row r="279" spans="1:7" ht="16.5" customHeight="1">
      <c r="A279" s="96">
        <v>2018</v>
      </c>
      <c r="B279" s="96">
        <v>1</v>
      </c>
      <c r="C279" s="100" t="s">
        <v>1027</v>
      </c>
      <c r="D279" s="98" t="s">
        <v>1028</v>
      </c>
      <c r="E279" s="98" t="s">
        <v>1029</v>
      </c>
      <c r="F279" s="97" t="s">
        <v>53</v>
      </c>
      <c r="G279" s="97" t="s">
        <v>195</v>
      </c>
    </row>
    <row r="280" spans="1:7" ht="16.5" customHeight="1">
      <c r="A280" s="96">
        <v>2018</v>
      </c>
      <c r="B280" s="96">
        <v>1</v>
      </c>
      <c r="C280" s="100" t="s">
        <v>1030</v>
      </c>
      <c r="D280" s="98" t="s">
        <v>1031</v>
      </c>
      <c r="E280" s="98" t="s">
        <v>1032</v>
      </c>
      <c r="F280" s="97" t="s">
        <v>44</v>
      </c>
      <c r="G280" s="97" t="s">
        <v>195</v>
      </c>
    </row>
    <row r="281" spans="1:7" ht="16.5" customHeight="1">
      <c r="A281" s="96">
        <v>2018</v>
      </c>
      <c r="B281" s="96">
        <v>1</v>
      </c>
      <c r="C281" s="100" t="s">
        <v>1033</v>
      </c>
      <c r="D281" s="98" t="s">
        <v>1034</v>
      </c>
      <c r="E281" s="98" t="s">
        <v>1035</v>
      </c>
      <c r="F281" s="97" t="s">
        <v>67</v>
      </c>
      <c r="G281" s="97" t="s">
        <v>195</v>
      </c>
    </row>
    <row r="282" spans="1:7" ht="16.5" customHeight="1">
      <c r="A282" s="96">
        <v>2018</v>
      </c>
      <c r="B282" s="96">
        <v>1</v>
      </c>
      <c r="C282" s="100" t="s">
        <v>1036</v>
      </c>
      <c r="D282" s="98" t="s">
        <v>1037</v>
      </c>
      <c r="E282" s="98" t="s">
        <v>1038</v>
      </c>
      <c r="F282" s="97" t="s">
        <v>67</v>
      </c>
      <c r="G282" s="97" t="s">
        <v>195</v>
      </c>
    </row>
    <row r="283" spans="1:7" ht="16.5" customHeight="1">
      <c r="A283" s="96">
        <v>2018</v>
      </c>
      <c r="B283" s="96">
        <v>1</v>
      </c>
      <c r="C283" s="100" t="s">
        <v>1039</v>
      </c>
      <c r="D283" s="98" t="s">
        <v>1040</v>
      </c>
      <c r="E283" s="98" t="s">
        <v>1041</v>
      </c>
      <c r="F283" s="97" t="s">
        <v>55</v>
      </c>
      <c r="G283" s="97" t="s">
        <v>195</v>
      </c>
    </row>
    <row r="284" spans="1:7" ht="16.5" customHeight="1">
      <c r="A284" s="96">
        <v>2018</v>
      </c>
      <c r="B284" s="96">
        <v>1</v>
      </c>
      <c r="C284" s="100" t="s">
        <v>1042</v>
      </c>
      <c r="D284" s="98" t="s">
        <v>1043</v>
      </c>
      <c r="E284" s="98" t="s">
        <v>1044</v>
      </c>
      <c r="F284" s="97" t="s">
        <v>44</v>
      </c>
      <c r="G284" s="97" t="s">
        <v>195</v>
      </c>
    </row>
    <row r="285" spans="1:7" ht="16.5" customHeight="1">
      <c r="A285" s="96">
        <v>2018</v>
      </c>
      <c r="B285" s="96">
        <v>1</v>
      </c>
      <c r="C285" s="100" t="s">
        <v>1045</v>
      </c>
      <c r="D285" s="98" t="s">
        <v>1046</v>
      </c>
      <c r="E285" s="98" t="s">
        <v>1047</v>
      </c>
      <c r="F285" s="97" t="s">
        <v>65</v>
      </c>
      <c r="G285" s="97" t="s">
        <v>195</v>
      </c>
    </row>
    <row r="286" spans="1:7" ht="16.5" customHeight="1">
      <c r="A286" s="96">
        <v>2018</v>
      </c>
      <c r="B286" s="96">
        <v>1</v>
      </c>
      <c r="C286" s="100" t="s">
        <v>1048</v>
      </c>
      <c r="D286" s="98" t="s">
        <v>1049</v>
      </c>
      <c r="E286" s="98" t="s">
        <v>1050</v>
      </c>
      <c r="F286" s="97" t="s">
        <v>51</v>
      </c>
      <c r="G286" s="97" t="s">
        <v>195</v>
      </c>
    </row>
    <row r="287" spans="1:7" ht="16.5" customHeight="1">
      <c r="A287" s="96">
        <v>2018</v>
      </c>
      <c r="B287" s="96">
        <v>1</v>
      </c>
      <c r="C287" s="100" t="s">
        <v>1051</v>
      </c>
      <c r="D287" s="98" t="s">
        <v>1052</v>
      </c>
      <c r="E287" s="98" t="s">
        <v>1053</v>
      </c>
      <c r="F287" s="97" t="s">
        <v>65</v>
      </c>
      <c r="G287" s="97" t="s">
        <v>195</v>
      </c>
    </row>
    <row r="288" spans="1:7" ht="16.5" customHeight="1">
      <c r="A288" s="96">
        <v>2018</v>
      </c>
      <c r="B288" s="96">
        <v>1</v>
      </c>
      <c r="C288" s="100" t="s">
        <v>1054</v>
      </c>
      <c r="D288" s="98" t="s">
        <v>1055</v>
      </c>
      <c r="E288" s="98" t="s">
        <v>1056</v>
      </c>
      <c r="F288" s="97" t="s">
        <v>64</v>
      </c>
      <c r="G288" s="97" t="s">
        <v>195</v>
      </c>
    </row>
    <row r="289" spans="1:7" ht="16.5" customHeight="1">
      <c r="A289" s="96">
        <v>2018</v>
      </c>
      <c r="B289" s="96">
        <v>1</v>
      </c>
      <c r="C289" s="100" t="s">
        <v>1057</v>
      </c>
      <c r="D289" s="98" t="s">
        <v>1058</v>
      </c>
      <c r="E289" s="98" t="s">
        <v>1059</v>
      </c>
      <c r="F289" s="97" t="s">
        <v>63</v>
      </c>
      <c r="G289" s="97" t="s">
        <v>195</v>
      </c>
    </row>
    <row r="290" spans="1:7" ht="16.5" customHeight="1">
      <c r="A290" s="96">
        <v>2018</v>
      </c>
      <c r="B290" s="96">
        <v>1</v>
      </c>
      <c r="C290" s="100" t="s">
        <v>1060</v>
      </c>
      <c r="D290" s="98" t="s">
        <v>1061</v>
      </c>
      <c r="E290" s="98" t="s">
        <v>1062</v>
      </c>
      <c r="F290" s="97" t="s">
        <v>53</v>
      </c>
      <c r="G290" s="97" t="s">
        <v>195</v>
      </c>
    </row>
    <row r="291" spans="1:7" ht="16.5" customHeight="1">
      <c r="A291" s="96">
        <v>2018</v>
      </c>
      <c r="B291" s="96">
        <v>1</v>
      </c>
      <c r="C291" s="100" t="s">
        <v>1063</v>
      </c>
      <c r="D291" s="98" t="s">
        <v>1064</v>
      </c>
      <c r="E291" s="98" t="s">
        <v>1065</v>
      </c>
      <c r="F291" s="97" t="s">
        <v>64</v>
      </c>
      <c r="G291" s="97" t="s">
        <v>195</v>
      </c>
    </row>
    <row r="292" spans="1:7" ht="16.5" customHeight="1">
      <c r="A292" s="96">
        <v>2018</v>
      </c>
      <c r="B292" s="96">
        <v>1</v>
      </c>
      <c r="C292" s="100" t="s">
        <v>1066</v>
      </c>
      <c r="D292" s="98" t="s">
        <v>1067</v>
      </c>
      <c r="E292" s="98" t="s">
        <v>1068</v>
      </c>
      <c r="F292" s="97" t="s">
        <v>47</v>
      </c>
      <c r="G292" s="97" t="s">
        <v>195</v>
      </c>
    </row>
    <row r="293" spans="1:7" ht="16.5" customHeight="1">
      <c r="A293" s="96">
        <v>2018</v>
      </c>
      <c r="B293" s="96">
        <v>1</v>
      </c>
      <c r="C293" s="100" t="s">
        <v>1069</v>
      </c>
      <c r="D293" s="98" t="s">
        <v>1070</v>
      </c>
      <c r="E293" s="98" t="s">
        <v>1071</v>
      </c>
      <c r="F293" s="97" t="s">
        <v>47</v>
      </c>
      <c r="G293" s="97" t="s">
        <v>195</v>
      </c>
    </row>
    <row r="294" spans="1:7" ht="16.5" customHeight="1">
      <c r="A294" s="96">
        <v>2018</v>
      </c>
      <c r="B294" s="96">
        <v>1</v>
      </c>
      <c r="C294" s="100" t="s">
        <v>1072</v>
      </c>
      <c r="D294" s="98" t="s">
        <v>1073</v>
      </c>
      <c r="E294" s="98" t="s">
        <v>1074</v>
      </c>
      <c r="F294" s="97" t="s">
        <v>63</v>
      </c>
      <c r="G294" s="97" t="s">
        <v>195</v>
      </c>
    </row>
    <row r="295" spans="1:7" ht="16.5" customHeight="1">
      <c r="A295" s="96">
        <v>2018</v>
      </c>
      <c r="B295" s="96">
        <v>1</v>
      </c>
      <c r="C295" s="100" t="s">
        <v>1075</v>
      </c>
      <c r="D295" s="98" t="s">
        <v>1076</v>
      </c>
      <c r="E295" s="98" t="s">
        <v>1077</v>
      </c>
      <c r="F295" s="97" t="s">
        <v>64</v>
      </c>
      <c r="G295" s="97" t="s">
        <v>195</v>
      </c>
    </row>
    <row r="296" spans="1:7" ht="16.5" customHeight="1">
      <c r="A296" s="96">
        <v>2018</v>
      </c>
      <c r="B296" s="96">
        <v>1</v>
      </c>
      <c r="C296" s="100" t="s">
        <v>1078</v>
      </c>
      <c r="D296" s="98" t="s">
        <v>1079</v>
      </c>
      <c r="E296" s="98" t="s">
        <v>1080</v>
      </c>
      <c r="F296" s="97" t="s">
        <v>62</v>
      </c>
      <c r="G296" s="97" t="s">
        <v>195</v>
      </c>
    </row>
    <row r="297" spans="1:7" ht="16.5" customHeight="1">
      <c r="A297" s="96">
        <v>2018</v>
      </c>
      <c r="B297" s="96">
        <v>1</v>
      </c>
      <c r="C297" s="100" t="s">
        <v>1081</v>
      </c>
      <c r="D297" s="98" t="s">
        <v>1082</v>
      </c>
      <c r="E297" s="98" t="s">
        <v>1083</v>
      </c>
      <c r="F297" s="97" t="s">
        <v>329</v>
      </c>
      <c r="G297" s="97" t="s">
        <v>195</v>
      </c>
    </row>
    <row r="298" spans="1:7" ht="16.5" customHeight="1">
      <c r="A298" s="96">
        <v>2018</v>
      </c>
      <c r="B298" s="96">
        <v>1</v>
      </c>
      <c r="C298" s="100" t="s">
        <v>1084</v>
      </c>
      <c r="D298" s="98" t="s">
        <v>1085</v>
      </c>
      <c r="E298" s="98" t="s">
        <v>1086</v>
      </c>
      <c r="F298" s="97" t="s">
        <v>64</v>
      </c>
      <c r="G298" s="97" t="s">
        <v>195</v>
      </c>
    </row>
    <row r="299" spans="1:7" ht="16.5" customHeight="1">
      <c r="A299" s="96">
        <v>2018</v>
      </c>
      <c r="B299" s="96">
        <v>1</v>
      </c>
      <c r="C299" s="100" t="s">
        <v>1087</v>
      </c>
      <c r="D299" s="98" t="s">
        <v>1088</v>
      </c>
      <c r="E299" s="98" t="s">
        <v>1089</v>
      </c>
      <c r="F299" s="97" t="s">
        <v>49</v>
      </c>
      <c r="G299" s="97" t="s">
        <v>195</v>
      </c>
    </row>
    <row r="300" spans="1:7" ht="16.5" customHeight="1">
      <c r="A300" s="96">
        <v>2018</v>
      </c>
      <c r="B300" s="96">
        <v>1</v>
      </c>
      <c r="C300" s="100" t="s">
        <v>1090</v>
      </c>
      <c r="D300" s="98" t="s">
        <v>1091</v>
      </c>
      <c r="E300" s="98" t="s">
        <v>1092</v>
      </c>
      <c r="F300" s="97" t="s">
        <v>51</v>
      </c>
      <c r="G300" s="97" t="s">
        <v>195</v>
      </c>
    </row>
    <row r="301" spans="1:7" ht="16.5" customHeight="1">
      <c r="A301" s="96">
        <v>2018</v>
      </c>
      <c r="B301" s="96">
        <v>1</v>
      </c>
      <c r="C301" s="100" t="s">
        <v>1093</v>
      </c>
      <c r="D301" s="98" t="s">
        <v>1094</v>
      </c>
      <c r="E301" s="98" t="s">
        <v>1095</v>
      </c>
      <c r="F301" s="97" t="s">
        <v>53</v>
      </c>
      <c r="G301" s="97" t="s">
        <v>195</v>
      </c>
    </row>
    <row r="302" spans="1:7" ht="16.5" customHeight="1">
      <c r="A302" s="96">
        <v>2018</v>
      </c>
      <c r="B302" s="96">
        <v>1</v>
      </c>
      <c r="C302" s="100" t="s">
        <v>1096</v>
      </c>
      <c r="D302" s="98" t="s">
        <v>1097</v>
      </c>
      <c r="E302" s="98" t="s">
        <v>1098</v>
      </c>
      <c r="F302" s="97" t="s">
        <v>271</v>
      </c>
      <c r="G302" s="97" t="s">
        <v>195</v>
      </c>
    </row>
    <row r="303" spans="1:7" ht="16.5" customHeight="1">
      <c r="A303" s="96">
        <v>2018</v>
      </c>
      <c r="B303" s="96">
        <v>1</v>
      </c>
      <c r="C303" s="100" t="s">
        <v>1099</v>
      </c>
      <c r="D303" s="98" t="s">
        <v>1100</v>
      </c>
      <c r="E303" s="98" t="s">
        <v>1101</v>
      </c>
      <c r="F303" s="97" t="s">
        <v>62</v>
      </c>
      <c r="G303" s="97" t="s">
        <v>195</v>
      </c>
    </row>
    <row r="304" spans="1:7" ht="16.5" customHeight="1">
      <c r="A304" s="96">
        <v>2018</v>
      </c>
      <c r="B304" s="96">
        <v>1</v>
      </c>
      <c r="C304" s="100" t="s">
        <v>1102</v>
      </c>
      <c r="D304" s="98" t="s">
        <v>1103</v>
      </c>
      <c r="E304" s="98" t="s">
        <v>1104</v>
      </c>
      <c r="F304" s="97" t="s">
        <v>51</v>
      </c>
      <c r="G304" s="97" t="s">
        <v>195</v>
      </c>
    </row>
    <row r="305" spans="1:7" ht="16.5" customHeight="1">
      <c r="A305" s="96">
        <v>2018</v>
      </c>
      <c r="B305" s="96">
        <v>1</v>
      </c>
      <c r="C305" s="100" t="s">
        <v>1105</v>
      </c>
      <c r="D305" s="98" t="s">
        <v>1106</v>
      </c>
      <c r="E305" s="98" t="s">
        <v>1107</v>
      </c>
      <c r="F305" s="97" t="s">
        <v>44</v>
      </c>
      <c r="G305" s="97" t="s">
        <v>195</v>
      </c>
    </row>
    <row r="306" spans="1:7" ht="16.5" customHeight="1">
      <c r="A306" s="96">
        <v>2018</v>
      </c>
      <c r="B306" s="96">
        <v>1</v>
      </c>
      <c r="C306" s="100" t="s">
        <v>1108</v>
      </c>
      <c r="D306" s="98" t="s">
        <v>1109</v>
      </c>
      <c r="E306" s="98" t="s">
        <v>1110</v>
      </c>
      <c r="F306" s="97" t="s">
        <v>62</v>
      </c>
      <c r="G306" s="97" t="s">
        <v>195</v>
      </c>
    </row>
    <row r="307" spans="1:7" ht="16.5" customHeight="1">
      <c r="A307" s="96">
        <v>2017</v>
      </c>
      <c r="B307" s="96">
        <v>12</v>
      </c>
      <c r="C307" s="100" t="s">
        <v>1111</v>
      </c>
      <c r="D307" s="98" t="s">
        <v>1112</v>
      </c>
      <c r="E307" s="98" t="s">
        <v>1113</v>
      </c>
      <c r="F307" s="97" t="s">
        <v>66</v>
      </c>
      <c r="G307" s="97" t="s">
        <v>195</v>
      </c>
    </row>
    <row r="308" spans="1:7" ht="16.5" customHeight="1">
      <c r="A308" s="96">
        <v>2017</v>
      </c>
      <c r="B308" s="96">
        <v>12</v>
      </c>
      <c r="C308" s="100" t="s">
        <v>1114</v>
      </c>
      <c r="D308" s="98" t="s">
        <v>1115</v>
      </c>
      <c r="E308" s="98" t="s">
        <v>1116</v>
      </c>
      <c r="F308" s="97" t="s">
        <v>64</v>
      </c>
      <c r="G308" s="97" t="s">
        <v>195</v>
      </c>
    </row>
    <row r="309" spans="1:7" ht="16.5" customHeight="1">
      <c r="A309" s="96">
        <v>2017</v>
      </c>
      <c r="B309" s="96">
        <v>12</v>
      </c>
      <c r="C309" s="100" t="s">
        <v>1117</v>
      </c>
      <c r="D309" s="98" t="s">
        <v>1118</v>
      </c>
      <c r="E309" s="98" t="s">
        <v>1119</v>
      </c>
      <c r="F309" s="97" t="s">
        <v>55</v>
      </c>
      <c r="G309" s="97" t="s">
        <v>195</v>
      </c>
    </row>
    <row r="310" spans="1:7" ht="16.5" customHeight="1">
      <c r="A310" s="96">
        <v>2017</v>
      </c>
      <c r="B310" s="96">
        <v>12</v>
      </c>
      <c r="C310" s="100" t="s">
        <v>1120</v>
      </c>
      <c r="D310" s="98" t="s">
        <v>1121</v>
      </c>
      <c r="E310" s="98" t="s">
        <v>1122</v>
      </c>
      <c r="F310" s="97" t="s">
        <v>67</v>
      </c>
      <c r="G310" s="97" t="s">
        <v>195</v>
      </c>
    </row>
    <row r="311" spans="1:7" ht="16.5" customHeight="1">
      <c r="A311" s="96">
        <v>2017</v>
      </c>
      <c r="B311" s="96">
        <v>12</v>
      </c>
      <c r="C311" s="100" t="s">
        <v>1123</v>
      </c>
      <c r="D311" s="98" t="s">
        <v>1124</v>
      </c>
      <c r="E311" s="98" t="s">
        <v>1125</v>
      </c>
      <c r="F311" s="97" t="s">
        <v>57</v>
      </c>
      <c r="G311" s="97" t="s">
        <v>195</v>
      </c>
    </row>
    <row r="312" spans="1:7" ht="16.5" customHeight="1">
      <c r="A312" s="96">
        <v>2017</v>
      </c>
      <c r="B312" s="96">
        <v>12</v>
      </c>
      <c r="C312" s="100" t="s">
        <v>1126</v>
      </c>
      <c r="D312" s="98" t="s">
        <v>1127</v>
      </c>
      <c r="E312" s="98" t="s">
        <v>1128</v>
      </c>
      <c r="F312" s="97" t="s">
        <v>47</v>
      </c>
      <c r="G312" s="97" t="s">
        <v>195</v>
      </c>
    </row>
    <row r="313" spans="1:7" ht="16.5" customHeight="1">
      <c r="A313" s="96">
        <v>2017</v>
      </c>
      <c r="B313" s="96">
        <v>12</v>
      </c>
      <c r="C313" s="100" t="s">
        <v>1129</v>
      </c>
      <c r="D313" s="98" t="s">
        <v>1130</v>
      </c>
      <c r="E313" s="98" t="s">
        <v>1131</v>
      </c>
      <c r="F313" s="97" t="s">
        <v>43</v>
      </c>
      <c r="G313" s="97" t="s">
        <v>195</v>
      </c>
    </row>
    <row r="314" spans="1:7" ht="16.5" customHeight="1">
      <c r="A314" s="96">
        <v>2017</v>
      </c>
      <c r="B314" s="96">
        <v>12</v>
      </c>
      <c r="C314" s="100" t="s">
        <v>1132</v>
      </c>
      <c r="D314" s="98" t="s">
        <v>1133</v>
      </c>
      <c r="E314" s="98" t="s">
        <v>1134</v>
      </c>
      <c r="F314" s="97" t="s">
        <v>1002</v>
      </c>
      <c r="G314" s="97" t="s">
        <v>195</v>
      </c>
    </row>
    <row r="315" spans="1:7" ht="16.5" customHeight="1">
      <c r="A315" s="96">
        <v>2017</v>
      </c>
      <c r="B315" s="96">
        <v>12</v>
      </c>
      <c r="C315" s="100" t="s">
        <v>1135</v>
      </c>
      <c r="D315" s="98" t="s">
        <v>1136</v>
      </c>
      <c r="E315" s="98" t="s">
        <v>1137</v>
      </c>
      <c r="F315" s="97" t="s">
        <v>64</v>
      </c>
      <c r="G315" s="97" t="s">
        <v>195</v>
      </c>
    </row>
    <row r="316" spans="1:7" ht="16.5" customHeight="1">
      <c r="A316" s="96">
        <v>2017</v>
      </c>
      <c r="B316" s="96">
        <v>12</v>
      </c>
      <c r="C316" s="100" t="s">
        <v>1138</v>
      </c>
      <c r="D316" s="98" t="s">
        <v>1139</v>
      </c>
      <c r="E316" s="98" t="s">
        <v>1140</v>
      </c>
      <c r="F316" s="97" t="s">
        <v>59</v>
      </c>
      <c r="G316" s="97" t="s">
        <v>195</v>
      </c>
    </row>
    <row r="317" spans="1:7" ht="16.5" customHeight="1">
      <c r="A317" s="96">
        <v>2017</v>
      </c>
      <c r="B317" s="96">
        <v>12</v>
      </c>
      <c r="C317" s="100" t="s">
        <v>1141</v>
      </c>
      <c r="D317" s="98" t="s">
        <v>1142</v>
      </c>
      <c r="E317" s="98" t="s">
        <v>1143</v>
      </c>
      <c r="F317" s="97" t="s">
        <v>329</v>
      </c>
      <c r="G317" s="97" t="s">
        <v>195</v>
      </c>
    </row>
    <row r="318" spans="1:7" ht="16.5" customHeight="1">
      <c r="A318" s="96">
        <v>2017</v>
      </c>
      <c r="B318" s="96">
        <v>12</v>
      </c>
      <c r="C318" s="100" t="s">
        <v>1144</v>
      </c>
      <c r="D318" s="98" t="s">
        <v>1145</v>
      </c>
      <c r="E318" s="98" t="s">
        <v>1146</v>
      </c>
      <c r="F318" s="97" t="s">
        <v>329</v>
      </c>
      <c r="G318" s="97" t="s">
        <v>195</v>
      </c>
    </row>
    <row r="319" spans="1:7" ht="16.5" customHeight="1">
      <c r="A319" s="96">
        <v>2017</v>
      </c>
      <c r="B319" s="96">
        <v>12</v>
      </c>
      <c r="C319" s="100" t="s">
        <v>1147</v>
      </c>
      <c r="D319" s="98" t="s">
        <v>1148</v>
      </c>
      <c r="E319" s="98" t="s">
        <v>1149</v>
      </c>
      <c r="F319" s="97" t="s">
        <v>329</v>
      </c>
      <c r="G319" s="97" t="s">
        <v>195</v>
      </c>
    </row>
    <row r="320" spans="1:7" ht="16.5" customHeight="1">
      <c r="A320" s="96">
        <v>2017</v>
      </c>
      <c r="B320" s="96">
        <v>12</v>
      </c>
      <c r="C320" s="100" t="s">
        <v>1150</v>
      </c>
      <c r="D320" s="98" t="s">
        <v>1151</v>
      </c>
      <c r="E320" s="98" t="s">
        <v>1152</v>
      </c>
      <c r="F320" s="97" t="s">
        <v>51</v>
      </c>
      <c r="G320" s="97" t="s">
        <v>195</v>
      </c>
    </row>
    <row r="321" spans="1:7" ht="16.5" customHeight="1">
      <c r="A321" s="96">
        <v>2017</v>
      </c>
      <c r="B321" s="96">
        <v>12</v>
      </c>
      <c r="C321" s="100" t="s">
        <v>1153</v>
      </c>
      <c r="D321" s="98" t="s">
        <v>1154</v>
      </c>
      <c r="E321" s="98" t="s">
        <v>1155</v>
      </c>
      <c r="F321" s="97" t="s">
        <v>51</v>
      </c>
      <c r="G321" s="97" t="s">
        <v>195</v>
      </c>
    </row>
    <row r="322" spans="1:7" ht="16.5" customHeight="1">
      <c r="A322" s="96">
        <v>2017</v>
      </c>
      <c r="B322" s="96">
        <v>12</v>
      </c>
      <c r="C322" s="100" t="s">
        <v>1156</v>
      </c>
      <c r="D322" s="98" t="s">
        <v>1157</v>
      </c>
      <c r="E322" s="98" t="s">
        <v>1158</v>
      </c>
      <c r="F322" s="97" t="s">
        <v>51</v>
      </c>
      <c r="G322" s="97" t="s">
        <v>195</v>
      </c>
    </row>
    <row r="323" spans="1:7" ht="16.5" customHeight="1">
      <c r="A323" s="96">
        <v>2017</v>
      </c>
      <c r="B323" s="96">
        <v>12</v>
      </c>
      <c r="C323" s="100" t="s">
        <v>1159</v>
      </c>
      <c r="D323" s="98" t="s">
        <v>1160</v>
      </c>
      <c r="E323" s="98" t="s">
        <v>1161</v>
      </c>
      <c r="F323" s="97" t="s">
        <v>51</v>
      </c>
      <c r="G323" s="97" t="s">
        <v>195</v>
      </c>
    </row>
    <row r="324" spans="1:7" ht="16.5" customHeight="1">
      <c r="A324" s="96">
        <v>2017</v>
      </c>
      <c r="B324" s="96">
        <v>12</v>
      </c>
      <c r="C324" s="100" t="s">
        <v>1162</v>
      </c>
      <c r="D324" s="98" t="s">
        <v>1163</v>
      </c>
      <c r="E324" s="98" t="s">
        <v>1164</v>
      </c>
      <c r="F324" s="97" t="s">
        <v>51</v>
      </c>
      <c r="G324" s="97" t="s">
        <v>195</v>
      </c>
    </row>
    <row r="325" spans="1:7" ht="16.5" customHeight="1">
      <c r="A325" s="96">
        <v>2017</v>
      </c>
      <c r="B325" s="96">
        <v>12</v>
      </c>
      <c r="C325" s="100" t="s">
        <v>1165</v>
      </c>
      <c r="D325" s="98" t="s">
        <v>1166</v>
      </c>
      <c r="E325" s="98" t="s">
        <v>1167</v>
      </c>
      <c r="F325" s="97" t="s">
        <v>42</v>
      </c>
      <c r="G325" s="97" t="s">
        <v>195</v>
      </c>
    </row>
    <row r="326" spans="1:7" ht="16.5" customHeight="1">
      <c r="A326" s="96">
        <v>2017</v>
      </c>
      <c r="B326" s="96">
        <v>12</v>
      </c>
      <c r="C326" s="100" t="s">
        <v>1168</v>
      </c>
      <c r="D326" s="98" t="s">
        <v>1169</v>
      </c>
      <c r="E326" s="98" t="s">
        <v>1170</v>
      </c>
      <c r="F326" s="97" t="s">
        <v>64</v>
      </c>
      <c r="G326" s="97" t="s">
        <v>195</v>
      </c>
    </row>
    <row r="327" spans="1:7" ht="16.5" customHeight="1">
      <c r="A327" s="96">
        <v>2017</v>
      </c>
      <c r="B327" s="96">
        <v>12</v>
      </c>
      <c r="C327" s="100" t="s">
        <v>1171</v>
      </c>
      <c r="D327" s="98" t="s">
        <v>1172</v>
      </c>
      <c r="E327" s="98" t="s">
        <v>1173</v>
      </c>
      <c r="F327" s="97" t="s">
        <v>66</v>
      </c>
      <c r="G327" s="97" t="s">
        <v>195</v>
      </c>
    </row>
    <row r="328" spans="1:7" ht="16.5" customHeight="1">
      <c r="A328" s="96">
        <v>2017</v>
      </c>
      <c r="B328" s="96">
        <v>12</v>
      </c>
      <c r="C328" s="100" t="s">
        <v>1174</v>
      </c>
      <c r="D328" s="98" t="s">
        <v>1175</v>
      </c>
      <c r="E328" s="98" t="s">
        <v>1176</v>
      </c>
      <c r="F328" s="97" t="s">
        <v>51</v>
      </c>
      <c r="G328" s="97" t="s">
        <v>195</v>
      </c>
    </row>
    <row r="329" spans="1:7" ht="16.5" customHeight="1">
      <c r="A329" s="96">
        <v>2017</v>
      </c>
      <c r="B329" s="96">
        <v>12</v>
      </c>
      <c r="C329" s="100" t="s">
        <v>1177</v>
      </c>
      <c r="D329" s="98" t="s">
        <v>1178</v>
      </c>
      <c r="E329" s="98" t="s">
        <v>1179</v>
      </c>
      <c r="F329" s="97" t="s">
        <v>51</v>
      </c>
      <c r="G329" s="97" t="s">
        <v>195</v>
      </c>
    </row>
    <row r="330" spans="1:7" ht="16.5" customHeight="1">
      <c r="A330" s="96">
        <v>2017</v>
      </c>
      <c r="B330" s="96">
        <v>12</v>
      </c>
      <c r="C330" s="100" t="s">
        <v>1180</v>
      </c>
      <c r="D330" s="98" t="s">
        <v>1181</v>
      </c>
      <c r="E330" s="98" t="s">
        <v>1182</v>
      </c>
      <c r="F330" s="97" t="s">
        <v>62</v>
      </c>
      <c r="G330" s="97" t="s">
        <v>195</v>
      </c>
    </row>
    <row r="331" spans="1:7" ht="16.5" customHeight="1">
      <c r="A331" s="96">
        <v>2017</v>
      </c>
      <c r="B331" s="96">
        <v>12</v>
      </c>
      <c r="C331" s="100" t="s">
        <v>1183</v>
      </c>
      <c r="D331" s="98" t="s">
        <v>1184</v>
      </c>
      <c r="E331" s="98" t="s">
        <v>1185</v>
      </c>
      <c r="F331" s="97" t="s">
        <v>64</v>
      </c>
      <c r="G331" s="97" t="s">
        <v>195</v>
      </c>
    </row>
    <row r="332" spans="1:7" ht="16.5" customHeight="1">
      <c r="A332" s="96">
        <v>2017</v>
      </c>
      <c r="B332" s="96">
        <v>12</v>
      </c>
      <c r="C332" s="100" t="s">
        <v>1186</v>
      </c>
      <c r="D332" s="98" t="s">
        <v>1187</v>
      </c>
      <c r="E332" s="98" t="s">
        <v>1188</v>
      </c>
      <c r="F332" s="97" t="s">
        <v>66</v>
      </c>
      <c r="G332" s="97" t="s">
        <v>195</v>
      </c>
    </row>
    <row r="333" spans="1:7" ht="16.5" customHeight="1">
      <c r="A333" s="96">
        <v>2017</v>
      </c>
      <c r="B333" s="96">
        <v>12</v>
      </c>
      <c r="C333" s="100" t="s">
        <v>1189</v>
      </c>
      <c r="D333" s="98" t="s">
        <v>1190</v>
      </c>
      <c r="E333" s="98" t="s">
        <v>1191</v>
      </c>
      <c r="F333" s="97" t="s">
        <v>47</v>
      </c>
      <c r="G333" s="97" t="s">
        <v>195</v>
      </c>
    </row>
    <row r="334" spans="1:7" ht="16.5" customHeight="1">
      <c r="A334" s="96">
        <v>2017</v>
      </c>
      <c r="B334" s="96">
        <v>12</v>
      </c>
      <c r="C334" s="100" t="s">
        <v>1192</v>
      </c>
      <c r="D334" s="98" t="s">
        <v>1193</v>
      </c>
      <c r="E334" s="98" t="s">
        <v>1194</v>
      </c>
      <c r="F334" s="97" t="s">
        <v>49</v>
      </c>
      <c r="G334" s="97" t="s">
        <v>195</v>
      </c>
    </row>
    <row r="335" spans="1:7" ht="16.5" customHeight="1">
      <c r="A335" s="96">
        <v>2017</v>
      </c>
      <c r="B335" s="96">
        <v>12</v>
      </c>
      <c r="C335" s="100" t="s">
        <v>1195</v>
      </c>
      <c r="D335" s="98" t="s">
        <v>1196</v>
      </c>
      <c r="E335" s="98" t="s">
        <v>1197</v>
      </c>
      <c r="F335" s="97" t="s">
        <v>63</v>
      </c>
      <c r="G335" s="97" t="s">
        <v>195</v>
      </c>
    </row>
    <row r="336" spans="1:7" ht="16.5" customHeight="1">
      <c r="A336" s="96">
        <v>2017</v>
      </c>
      <c r="B336" s="96">
        <v>12</v>
      </c>
      <c r="C336" s="100" t="s">
        <v>1198</v>
      </c>
      <c r="D336" s="98" t="s">
        <v>1199</v>
      </c>
      <c r="E336" s="98" t="s">
        <v>1200</v>
      </c>
      <c r="F336" s="97" t="s">
        <v>44</v>
      </c>
      <c r="G336" s="97" t="s">
        <v>195</v>
      </c>
    </row>
    <row r="337" spans="1:7" ht="16.5" customHeight="1">
      <c r="A337" s="96">
        <v>2017</v>
      </c>
      <c r="B337" s="96">
        <v>12</v>
      </c>
      <c r="C337" s="100" t="s">
        <v>1201</v>
      </c>
      <c r="D337" s="98" t="s">
        <v>1202</v>
      </c>
      <c r="E337" s="98" t="s">
        <v>1203</v>
      </c>
      <c r="F337" s="97" t="s">
        <v>271</v>
      </c>
      <c r="G337" s="97" t="s">
        <v>195</v>
      </c>
    </row>
    <row r="338" spans="1:7" ht="16.5" customHeight="1">
      <c r="A338" s="96">
        <v>2017</v>
      </c>
      <c r="B338" s="96">
        <v>12</v>
      </c>
      <c r="C338" s="100" t="s">
        <v>1204</v>
      </c>
      <c r="D338" s="98" t="s">
        <v>1205</v>
      </c>
      <c r="E338" s="98" t="s">
        <v>1206</v>
      </c>
      <c r="F338" s="97" t="s">
        <v>62</v>
      </c>
      <c r="G338" s="97" t="s">
        <v>195</v>
      </c>
    </row>
    <row r="339" spans="1:7" ht="16.5" customHeight="1">
      <c r="A339" s="96">
        <v>2017</v>
      </c>
      <c r="B339" s="96">
        <v>12</v>
      </c>
      <c r="C339" s="100" t="s">
        <v>1207</v>
      </c>
      <c r="D339" s="98" t="s">
        <v>1208</v>
      </c>
      <c r="E339" s="98" t="s">
        <v>1209</v>
      </c>
      <c r="F339" s="97" t="s">
        <v>55</v>
      </c>
      <c r="G339" s="97" t="s">
        <v>195</v>
      </c>
    </row>
    <row r="340" spans="1:7" ht="16.5" customHeight="1">
      <c r="A340" s="96">
        <v>2017</v>
      </c>
      <c r="B340" s="96">
        <v>12</v>
      </c>
      <c r="C340" s="100" t="s">
        <v>1210</v>
      </c>
      <c r="D340" s="98" t="s">
        <v>1211</v>
      </c>
      <c r="E340" s="98" t="s">
        <v>1212</v>
      </c>
      <c r="F340" s="97" t="s">
        <v>59</v>
      </c>
      <c r="G340" s="97" t="s">
        <v>195</v>
      </c>
    </row>
    <row r="341" spans="1:7" ht="16.5" customHeight="1">
      <c r="A341" s="96">
        <v>2017</v>
      </c>
      <c r="B341" s="96">
        <v>12</v>
      </c>
      <c r="C341" s="100" t="s">
        <v>1213</v>
      </c>
      <c r="D341" s="98" t="s">
        <v>1214</v>
      </c>
      <c r="E341" s="98" t="s">
        <v>1215</v>
      </c>
      <c r="F341" s="97" t="s">
        <v>44</v>
      </c>
      <c r="G341" s="97" t="s">
        <v>195</v>
      </c>
    </row>
    <row r="342" spans="1:7" ht="16.5" customHeight="1">
      <c r="A342" s="96">
        <v>2017</v>
      </c>
      <c r="B342" s="96">
        <v>12</v>
      </c>
      <c r="C342" s="100" t="s">
        <v>1216</v>
      </c>
      <c r="D342" s="98" t="s">
        <v>1217</v>
      </c>
      <c r="E342" s="98" t="s">
        <v>1218</v>
      </c>
      <c r="F342" s="97" t="s">
        <v>62</v>
      </c>
      <c r="G342" s="97" t="s">
        <v>195</v>
      </c>
    </row>
    <row r="343" spans="1:7" ht="16.5" customHeight="1">
      <c r="A343" s="96">
        <v>2017</v>
      </c>
      <c r="B343" s="96">
        <v>12</v>
      </c>
      <c r="C343" s="100" t="s">
        <v>1219</v>
      </c>
      <c r="D343" s="98" t="s">
        <v>1220</v>
      </c>
      <c r="E343" s="98" t="s">
        <v>1221</v>
      </c>
      <c r="F343" s="97" t="s">
        <v>42</v>
      </c>
      <c r="G343" s="97" t="s">
        <v>195</v>
      </c>
    </row>
    <row r="344" spans="1:7" ht="16.5" customHeight="1">
      <c r="A344" s="96">
        <v>2017</v>
      </c>
      <c r="B344" s="96">
        <v>12</v>
      </c>
      <c r="C344" s="100" t="s">
        <v>1222</v>
      </c>
      <c r="D344" s="98" t="s">
        <v>1223</v>
      </c>
      <c r="E344" s="98" t="s">
        <v>1224</v>
      </c>
      <c r="F344" s="97" t="s">
        <v>44</v>
      </c>
      <c r="G344" s="97" t="s">
        <v>195</v>
      </c>
    </row>
    <row r="345" spans="1:7" ht="16.5" customHeight="1">
      <c r="A345" s="96">
        <v>2017</v>
      </c>
      <c r="B345" s="96">
        <v>12</v>
      </c>
      <c r="C345" s="100" t="s">
        <v>1225</v>
      </c>
      <c r="D345" s="98" t="s">
        <v>1226</v>
      </c>
      <c r="E345" s="98" t="s">
        <v>1227</v>
      </c>
      <c r="F345" s="97" t="s">
        <v>53</v>
      </c>
      <c r="G345" s="97" t="s">
        <v>195</v>
      </c>
    </row>
    <row r="346" spans="1:7" ht="16.5" customHeight="1">
      <c r="A346" s="96">
        <v>2017</v>
      </c>
      <c r="B346" s="96">
        <v>12</v>
      </c>
      <c r="C346" s="100" t="s">
        <v>1228</v>
      </c>
      <c r="D346" s="98" t="s">
        <v>1229</v>
      </c>
      <c r="E346" s="98" t="s">
        <v>1230</v>
      </c>
      <c r="F346" s="97" t="s">
        <v>64</v>
      </c>
      <c r="G346" s="97" t="s">
        <v>195</v>
      </c>
    </row>
    <row r="347" spans="1:7" ht="16.5" customHeight="1">
      <c r="A347" s="96">
        <v>2017</v>
      </c>
      <c r="B347" s="96">
        <v>12</v>
      </c>
      <c r="C347" s="100" t="s">
        <v>1231</v>
      </c>
      <c r="D347" s="98" t="s">
        <v>1232</v>
      </c>
      <c r="E347" s="98" t="s">
        <v>1233</v>
      </c>
      <c r="F347" s="97" t="s">
        <v>53</v>
      </c>
      <c r="G347" s="97" t="s">
        <v>195</v>
      </c>
    </row>
    <row r="348" spans="1:7" ht="16.5" customHeight="1">
      <c r="A348" s="96">
        <v>2017</v>
      </c>
      <c r="B348" s="96">
        <v>12</v>
      </c>
      <c r="C348" s="100" t="s">
        <v>1234</v>
      </c>
      <c r="D348" s="98" t="s">
        <v>1235</v>
      </c>
      <c r="E348" s="98" t="s">
        <v>1236</v>
      </c>
      <c r="F348" s="97" t="s">
        <v>53</v>
      </c>
      <c r="G348" s="97" t="s">
        <v>195</v>
      </c>
    </row>
    <row r="349" spans="1:7" ht="16.5" customHeight="1">
      <c r="A349" s="96">
        <v>2017</v>
      </c>
      <c r="B349" s="96">
        <v>12</v>
      </c>
      <c r="C349" s="100" t="s">
        <v>1237</v>
      </c>
      <c r="D349" s="98" t="s">
        <v>1238</v>
      </c>
      <c r="E349" s="98" t="s">
        <v>1239</v>
      </c>
      <c r="F349" s="97" t="s">
        <v>59</v>
      </c>
      <c r="G349" s="97" t="s">
        <v>195</v>
      </c>
    </row>
    <row r="350" spans="1:7" ht="16.5" customHeight="1">
      <c r="A350" s="96">
        <v>2017</v>
      </c>
      <c r="B350" s="96">
        <v>12</v>
      </c>
      <c r="C350" s="100" t="s">
        <v>1240</v>
      </c>
      <c r="D350" s="98" t="s">
        <v>1241</v>
      </c>
      <c r="E350" s="98" t="s">
        <v>1242</v>
      </c>
      <c r="F350" s="97" t="s">
        <v>42</v>
      </c>
      <c r="G350" s="97" t="s">
        <v>195</v>
      </c>
    </row>
    <row r="351" spans="1:7" ht="16.5" customHeight="1">
      <c r="A351" s="96">
        <v>2017</v>
      </c>
      <c r="B351" s="96">
        <v>12</v>
      </c>
      <c r="C351" s="100" t="s">
        <v>1243</v>
      </c>
      <c r="D351" s="98" t="s">
        <v>1244</v>
      </c>
      <c r="E351" s="98" t="s">
        <v>1245</v>
      </c>
      <c r="F351" s="97" t="s">
        <v>67</v>
      </c>
      <c r="G351" s="97" t="s">
        <v>195</v>
      </c>
    </row>
    <row r="352" spans="1:7" ht="16.5" customHeight="1">
      <c r="A352" s="96">
        <v>2017</v>
      </c>
      <c r="B352" s="96">
        <v>12</v>
      </c>
      <c r="C352" s="100" t="s">
        <v>1246</v>
      </c>
      <c r="D352" s="98" t="s">
        <v>1247</v>
      </c>
      <c r="E352" s="98" t="s">
        <v>1248</v>
      </c>
      <c r="F352" s="97" t="s">
        <v>49</v>
      </c>
      <c r="G352" s="97" t="s">
        <v>195</v>
      </c>
    </row>
    <row r="353" spans="1:7" ht="16.5" customHeight="1">
      <c r="A353" s="96">
        <v>2017</v>
      </c>
      <c r="B353" s="96">
        <v>12</v>
      </c>
      <c r="C353" s="100" t="s">
        <v>1249</v>
      </c>
      <c r="D353" s="98" t="s">
        <v>1250</v>
      </c>
      <c r="E353" s="98" t="s">
        <v>1251</v>
      </c>
      <c r="F353" s="97" t="s">
        <v>63</v>
      </c>
      <c r="G353" s="97" t="s">
        <v>195</v>
      </c>
    </row>
    <row r="354" spans="1:7" ht="16.5" customHeight="1">
      <c r="A354" s="96">
        <v>2017</v>
      </c>
      <c r="B354" s="96">
        <v>12</v>
      </c>
      <c r="C354" s="100" t="s">
        <v>1252</v>
      </c>
      <c r="D354" s="98" t="s">
        <v>1253</v>
      </c>
      <c r="E354" s="98" t="s">
        <v>1254</v>
      </c>
      <c r="F354" s="97" t="s">
        <v>66</v>
      </c>
      <c r="G354" s="97" t="s">
        <v>195</v>
      </c>
    </row>
    <row r="355" spans="1:7" ht="16.5" customHeight="1">
      <c r="A355" s="96">
        <v>2017</v>
      </c>
      <c r="B355" s="96">
        <v>12</v>
      </c>
      <c r="C355" s="100" t="s">
        <v>1255</v>
      </c>
      <c r="D355" s="98" t="s">
        <v>1256</v>
      </c>
      <c r="E355" s="98" t="s">
        <v>1257</v>
      </c>
      <c r="F355" s="97" t="s">
        <v>64</v>
      </c>
      <c r="G355" s="97" t="s">
        <v>195</v>
      </c>
    </row>
    <row r="356" spans="1:7" ht="16.5" customHeight="1">
      <c r="A356" s="96">
        <v>2017</v>
      </c>
      <c r="B356" s="96">
        <v>12</v>
      </c>
      <c r="C356" s="100" t="s">
        <v>1258</v>
      </c>
      <c r="D356" s="98" t="s">
        <v>1259</v>
      </c>
      <c r="E356" s="98" t="s">
        <v>1260</v>
      </c>
      <c r="F356" s="97" t="s">
        <v>53</v>
      </c>
      <c r="G356" s="97" t="s">
        <v>195</v>
      </c>
    </row>
    <row r="357" spans="1:7" ht="16.5" customHeight="1">
      <c r="A357" s="96">
        <v>2017</v>
      </c>
      <c r="B357" s="96">
        <v>12</v>
      </c>
      <c r="C357" s="100" t="s">
        <v>1261</v>
      </c>
      <c r="D357" s="98" t="s">
        <v>1262</v>
      </c>
      <c r="E357" s="98" t="s">
        <v>1263</v>
      </c>
      <c r="F357" s="97" t="s">
        <v>53</v>
      </c>
      <c r="G357" s="97" t="s">
        <v>195</v>
      </c>
    </row>
    <row r="358" spans="1:7" ht="16.5" customHeight="1">
      <c r="A358" s="96">
        <v>2017</v>
      </c>
      <c r="B358" s="96">
        <v>12</v>
      </c>
      <c r="C358" s="100" t="s">
        <v>1264</v>
      </c>
      <c r="D358" s="98" t="s">
        <v>1265</v>
      </c>
      <c r="E358" s="98" t="s">
        <v>1266</v>
      </c>
      <c r="F358" s="97" t="s">
        <v>53</v>
      </c>
      <c r="G358" s="97" t="s">
        <v>195</v>
      </c>
    </row>
    <row r="359" spans="1:7" ht="16.5" customHeight="1">
      <c r="A359" s="96">
        <v>2017</v>
      </c>
      <c r="B359" s="96">
        <v>12</v>
      </c>
      <c r="C359" s="100" t="s">
        <v>1267</v>
      </c>
      <c r="D359" s="98" t="s">
        <v>1268</v>
      </c>
      <c r="E359" s="98" t="s">
        <v>1269</v>
      </c>
      <c r="F359" s="97" t="s">
        <v>53</v>
      </c>
      <c r="G359" s="97" t="s">
        <v>195</v>
      </c>
    </row>
    <row r="360" spans="1:7" ht="16.5" customHeight="1">
      <c r="A360" s="96">
        <v>2017</v>
      </c>
      <c r="B360" s="96">
        <v>12</v>
      </c>
      <c r="C360" s="100" t="s">
        <v>1270</v>
      </c>
      <c r="D360" s="98" t="s">
        <v>1271</v>
      </c>
      <c r="E360" s="98" t="s">
        <v>1272</v>
      </c>
      <c r="F360" s="97" t="s">
        <v>62</v>
      </c>
      <c r="G360" s="97" t="s">
        <v>195</v>
      </c>
    </row>
    <row r="361" spans="1:7" ht="16.5" customHeight="1">
      <c r="A361" s="96">
        <v>2017</v>
      </c>
      <c r="B361" s="96">
        <v>12</v>
      </c>
      <c r="C361" s="100" t="s">
        <v>1273</v>
      </c>
      <c r="D361" s="98" t="s">
        <v>1274</v>
      </c>
      <c r="E361" s="98" t="s">
        <v>1275</v>
      </c>
      <c r="F361" s="97" t="s">
        <v>44</v>
      </c>
      <c r="G361" s="97" t="s">
        <v>195</v>
      </c>
    </row>
    <row r="362" spans="1:7" ht="16.5" customHeight="1">
      <c r="A362" s="96">
        <v>2017</v>
      </c>
      <c r="B362" s="96">
        <v>12</v>
      </c>
      <c r="C362" s="100" t="s">
        <v>1276</v>
      </c>
      <c r="D362" s="98" t="s">
        <v>1277</v>
      </c>
      <c r="E362" s="98" t="s">
        <v>1278</v>
      </c>
      <c r="F362" s="97" t="s">
        <v>66</v>
      </c>
      <c r="G362" s="97" t="s">
        <v>195</v>
      </c>
    </row>
    <row r="363" spans="1:7" ht="16.5" customHeight="1">
      <c r="A363" s="96">
        <v>2017</v>
      </c>
      <c r="B363" s="96">
        <v>12</v>
      </c>
      <c r="C363" s="100" t="s">
        <v>1279</v>
      </c>
      <c r="D363" s="98" t="s">
        <v>1280</v>
      </c>
      <c r="E363" s="98" t="s">
        <v>1281</v>
      </c>
      <c r="F363" s="97" t="s">
        <v>62</v>
      </c>
      <c r="G363" s="97" t="s">
        <v>195</v>
      </c>
    </row>
    <row r="364" spans="1:7" ht="16.5" customHeight="1">
      <c r="A364" s="96">
        <v>2017</v>
      </c>
      <c r="B364" s="96">
        <v>12</v>
      </c>
      <c r="C364" s="100" t="s">
        <v>1282</v>
      </c>
      <c r="D364" s="98" t="s">
        <v>1283</v>
      </c>
      <c r="E364" s="98" t="s">
        <v>1284</v>
      </c>
      <c r="F364" s="97" t="s">
        <v>49</v>
      </c>
      <c r="G364" s="97" t="s">
        <v>195</v>
      </c>
    </row>
    <row r="365" spans="1:7" ht="16.5" customHeight="1">
      <c r="A365" s="96">
        <v>2017</v>
      </c>
      <c r="B365" s="96">
        <v>12</v>
      </c>
      <c r="C365" s="100" t="s">
        <v>1285</v>
      </c>
      <c r="D365" s="98" t="s">
        <v>1286</v>
      </c>
      <c r="E365" s="98" t="s">
        <v>1287</v>
      </c>
      <c r="F365" s="97" t="s">
        <v>61</v>
      </c>
      <c r="G365" s="97" t="s">
        <v>195</v>
      </c>
    </row>
    <row r="366" spans="1:7" ht="16.5" customHeight="1">
      <c r="A366" s="96">
        <v>2017</v>
      </c>
      <c r="B366" s="96">
        <v>12</v>
      </c>
      <c r="C366" s="100" t="s">
        <v>1288</v>
      </c>
      <c r="D366" s="98" t="s">
        <v>1289</v>
      </c>
      <c r="E366" s="98" t="s">
        <v>1290</v>
      </c>
      <c r="F366" s="97" t="s">
        <v>47</v>
      </c>
      <c r="G366" s="97" t="s">
        <v>195</v>
      </c>
    </row>
    <row r="367" spans="1:7" ht="16.5" customHeight="1">
      <c r="A367" s="96">
        <v>2017</v>
      </c>
      <c r="B367" s="96">
        <v>12</v>
      </c>
      <c r="C367" s="100" t="s">
        <v>1291</v>
      </c>
      <c r="D367" s="98" t="s">
        <v>1292</v>
      </c>
      <c r="E367" s="98" t="s">
        <v>1293</v>
      </c>
      <c r="F367" s="97" t="s">
        <v>64</v>
      </c>
      <c r="G367" s="97" t="s">
        <v>195</v>
      </c>
    </row>
    <row r="368" spans="1:7" ht="16.5" customHeight="1">
      <c r="A368" s="96">
        <v>2017</v>
      </c>
      <c r="B368" s="96">
        <v>12</v>
      </c>
      <c r="C368" s="100" t="s">
        <v>1294</v>
      </c>
      <c r="D368" s="98" t="s">
        <v>1295</v>
      </c>
      <c r="E368" s="98" t="s">
        <v>1296</v>
      </c>
      <c r="F368" s="97" t="s">
        <v>53</v>
      </c>
      <c r="G368" s="97" t="s">
        <v>195</v>
      </c>
    </row>
    <row r="369" spans="1:7" ht="16.5" customHeight="1">
      <c r="A369" s="96">
        <v>2017</v>
      </c>
      <c r="B369" s="96">
        <v>12</v>
      </c>
      <c r="C369" s="100" t="s">
        <v>1297</v>
      </c>
      <c r="D369" s="98" t="s">
        <v>1298</v>
      </c>
      <c r="E369" s="98" t="s">
        <v>1299</v>
      </c>
      <c r="F369" s="97" t="s">
        <v>63</v>
      </c>
      <c r="G369" s="97" t="s">
        <v>195</v>
      </c>
    </row>
    <row r="370" spans="1:7" ht="16.5" customHeight="1">
      <c r="A370" s="96">
        <v>2017</v>
      </c>
      <c r="B370" s="96">
        <v>12</v>
      </c>
      <c r="C370" s="100" t="s">
        <v>1300</v>
      </c>
      <c r="D370" s="98" t="s">
        <v>1301</v>
      </c>
      <c r="E370" s="98" t="s">
        <v>1302</v>
      </c>
      <c r="F370" s="97" t="s">
        <v>59</v>
      </c>
      <c r="G370" s="97" t="s">
        <v>195</v>
      </c>
    </row>
    <row r="371" spans="1:7" ht="16.5" customHeight="1">
      <c r="A371" s="96">
        <v>2017</v>
      </c>
      <c r="B371" s="96">
        <v>12</v>
      </c>
      <c r="C371" s="100" t="s">
        <v>1303</v>
      </c>
      <c r="D371" s="98" t="s">
        <v>1304</v>
      </c>
      <c r="E371" s="98" t="s">
        <v>1305</v>
      </c>
      <c r="F371" s="97" t="s">
        <v>53</v>
      </c>
      <c r="G371" s="97" t="s">
        <v>195</v>
      </c>
    </row>
    <row r="372" spans="1:7" ht="16.5" customHeight="1">
      <c r="A372" s="96">
        <v>2017</v>
      </c>
      <c r="B372" s="96">
        <v>11</v>
      </c>
      <c r="C372" s="100" t="s">
        <v>1306</v>
      </c>
      <c r="D372" s="98" t="s">
        <v>1307</v>
      </c>
      <c r="E372" s="98" t="s">
        <v>1308</v>
      </c>
      <c r="F372" s="97" t="s">
        <v>43</v>
      </c>
      <c r="G372" s="97" t="s">
        <v>195</v>
      </c>
    </row>
    <row r="373" spans="1:7" ht="16.5" customHeight="1">
      <c r="A373" s="96">
        <v>2017</v>
      </c>
      <c r="B373" s="96">
        <v>11</v>
      </c>
      <c r="C373" s="100" t="s">
        <v>1309</v>
      </c>
      <c r="D373" s="98" t="s">
        <v>1310</v>
      </c>
      <c r="E373" s="98" t="s">
        <v>1311</v>
      </c>
      <c r="F373" s="97" t="s">
        <v>49</v>
      </c>
      <c r="G373" s="97" t="s">
        <v>195</v>
      </c>
    </row>
    <row r="374" spans="1:7" ht="16.5" customHeight="1">
      <c r="A374" s="96">
        <v>2017</v>
      </c>
      <c r="B374" s="96">
        <v>11</v>
      </c>
      <c r="C374" s="100" t="s">
        <v>1312</v>
      </c>
      <c r="D374" s="98" t="s">
        <v>1313</v>
      </c>
      <c r="E374" s="98" t="s">
        <v>1314</v>
      </c>
      <c r="F374" s="97" t="s">
        <v>49</v>
      </c>
      <c r="G374" s="97" t="s">
        <v>195</v>
      </c>
    </row>
    <row r="375" spans="1:7" ht="16.5" customHeight="1">
      <c r="A375" s="96">
        <v>2017</v>
      </c>
      <c r="B375" s="96">
        <v>11</v>
      </c>
      <c r="C375" s="100" t="s">
        <v>1315</v>
      </c>
      <c r="D375" s="98" t="s">
        <v>1316</v>
      </c>
      <c r="E375" s="98" t="s">
        <v>1317</v>
      </c>
      <c r="F375" s="97" t="s">
        <v>49</v>
      </c>
      <c r="G375" s="97" t="s">
        <v>195</v>
      </c>
    </row>
    <row r="376" spans="1:7" ht="16.5" customHeight="1">
      <c r="A376" s="96">
        <v>2017</v>
      </c>
      <c r="B376" s="96">
        <v>11</v>
      </c>
      <c r="C376" s="100" t="s">
        <v>1318</v>
      </c>
      <c r="D376" s="98" t="s">
        <v>1319</v>
      </c>
      <c r="E376" s="98" t="s">
        <v>1320</v>
      </c>
      <c r="F376" s="97" t="s">
        <v>64</v>
      </c>
      <c r="G376" s="97" t="s">
        <v>195</v>
      </c>
    </row>
    <row r="377" spans="1:7" ht="16.5" customHeight="1">
      <c r="A377" s="96">
        <v>2017</v>
      </c>
      <c r="B377" s="96">
        <v>11</v>
      </c>
      <c r="C377" s="100" t="s">
        <v>1321</v>
      </c>
      <c r="D377" s="98" t="s">
        <v>1322</v>
      </c>
      <c r="E377" s="98" t="s">
        <v>1323</v>
      </c>
      <c r="F377" s="97" t="s">
        <v>329</v>
      </c>
      <c r="G377" s="97" t="s">
        <v>195</v>
      </c>
    </row>
    <row r="378" spans="1:7" ht="16.5" customHeight="1">
      <c r="A378" s="96">
        <v>2017</v>
      </c>
      <c r="B378" s="96">
        <v>11</v>
      </c>
      <c r="C378" s="100" t="s">
        <v>1324</v>
      </c>
      <c r="D378" s="98" t="s">
        <v>1325</v>
      </c>
      <c r="E378" s="98" t="s">
        <v>1326</v>
      </c>
      <c r="F378" s="97" t="s">
        <v>641</v>
      </c>
      <c r="G378" s="97" t="s">
        <v>195</v>
      </c>
    </row>
    <row r="379" spans="1:7" ht="16.5" customHeight="1">
      <c r="A379" s="96">
        <v>2017</v>
      </c>
      <c r="B379" s="96">
        <v>11</v>
      </c>
      <c r="C379" s="100" t="s">
        <v>1327</v>
      </c>
      <c r="D379" s="98" t="s">
        <v>1328</v>
      </c>
      <c r="E379" s="98" t="s">
        <v>1329</v>
      </c>
      <c r="F379" s="97" t="s">
        <v>64</v>
      </c>
      <c r="G379" s="97" t="s">
        <v>195</v>
      </c>
    </row>
    <row r="380" spans="1:7" ht="16.5" customHeight="1">
      <c r="A380" s="96">
        <v>2017</v>
      </c>
      <c r="B380" s="96">
        <v>11</v>
      </c>
      <c r="C380" s="100" t="s">
        <v>1330</v>
      </c>
      <c r="D380" s="98" t="s">
        <v>1331</v>
      </c>
      <c r="E380" s="98" t="s">
        <v>1332</v>
      </c>
      <c r="F380" s="97" t="s">
        <v>53</v>
      </c>
      <c r="G380" s="97" t="s">
        <v>195</v>
      </c>
    </row>
    <row r="381" spans="1:7" ht="16.5" customHeight="1">
      <c r="A381" s="96">
        <v>2017</v>
      </c>
      <c r="B381" s="96">
        <v>11</v>
      </c>
      <c r="C381" s="100" t="s">
        <v>1333</v>
      </c>
      <c r="D381" s="98" t="s">
        <v>1334</v>
      </c>
      <c r="E381" s="98" t="s">
        <v>1335</v>
      </c>
      <c r="F381" s="97" t="s">
        <v>59</v>
      </c>
      <c r="G381" s="97" t="s">
        <v>195</v>
      </c>
    </row>
    <row r="382" spans="1:7" ht="16.5" customHeight="1">
      <c r="A382" s="96">
        <v>2017</v>
      </c>
      <c r="B382" s="96">
        <v>11</v>
      </c>
      <c r="C382" s="100" t="s">
        <v>1336</v>
      </c>
      <c r="D382" s="98" t="s">
        <v>1337</v>
      </c>
      <c r="E382" s="98" t="s">
        <v>1338</v>
      </c>
      <c r="F382" s="97" t="s">
        <v>44</v>
      </c>
      <c r="G382" s="97" t="s">
        <v>195</v>
      </c>
    </row>
    <row r="383" spans="1:7" ht="16.5" customHeight="1">
      <c r="A383" s="96">
        <v>2017</v>
      </c>
      <c r="B383" s="96">
        <v>11</v>
      </c>
      <c r="C383" s="100" t="s">
        <v>1339</v>
      </c>
      <c r="D383" s="98" t="s">
        <v>1340</v>
      </c>
      <c r="E383" s="98" t="s">
        <v>1341</v>
      </c>
      <c r="F383" s="97" t="s">
        <v>329</v>
      </c>
      <c r="G383" s="97" t="s">
        <v>195</v>
      </c>
    </row>
    <row r="384" spans="1:7" ht="16.5" customHeight="1">
      <c r="A384" s="96">
        <v>2017</v>
      </c>
      <c r="B384" s="96">
        <v>11</v>
      </c>
      <c r="C384" s="100" t="s">
        <v>1342</v>
      </c>
      <c r="D384" s="98" t="s">
        <v>1343</v>
      </c>
      <c r="E384" s="98" t="s">
        <v>1344</v>
      </c>
      <c r="F384" s="97" t="s">
        <v>47</v>
      </c>
      <c r="G384" s="97" t="s">
        <v>195</v>
      </c>
    </row>
    <row r="385" spans="1:7" ht="16.5" customHeight="1">
      <c r="A385" s="96">
        <v>2017</v>
      </c>
      <c r="B385" s="96">
        <v>11</v>
      </c>
      <c r="C385" s="100" t="s">
        <v>1345</v>
      </c>
      <c r="D385" s="98" t="s">
        <v>1346</v>
      </c>
      <c r="E385" s="98" t="s">
        <v>1347</v>
      </c>
      <c r="F385" s="97" t="s">
        <v>53</v>
      </c>
      <c r="G385" s="97" t="s">
        <v>195</v>
      </c>
    </row>
    <row r="386" spans="1:7" ht="16.5" customHeight="1">
      <c r="A386" s="96">
        <v>2017</v>
      </c>
      <c r="B386" s="96">
        <v>11</v>
      </c>
      <c r="C386" s="100" t="s">
        <v>1348</v>
      </c>
      <c r="D386" s="98" t="s">
        <v>1349</v>
      </c>
      <c r="E386" s="98" t="s">
        <v>1350</v>
      </c>
      <c r="F386" s="97" t="s">
        <v>47</v>
      </c>
      <c r="G386" s="97" t="s">
        <v>195</v>
      </c>
    </row>
    <row r="387" spans="1:7" ht="16.5" customHeight="1">
      <c r="A387" s="96">
        <v>2017</v>
      </c>
      <c r="B387" s="96">
        <v>11</v>
      </c>
      <c r="C387" s="100" t="s">
        <v>1351</v>
      </c>
      <c r="D387" s="98" t="s">
        <v>1352</v>
      </c>
      <c r="E387" s="98" t="s">
        <v>1353</v>
      </c>
      <c r="F387" s="97" t="s">
        <v>53</v>
      </c>
      <c r="G387" s="97" t="s">
        <v>195</v>
      </c>
    </row>
    <row r="388" spans="1:7" ht="16.5" customHeight="1">
      <c r="A388" s="96">
        <v>2017</v>
      </c>
      <c r="B388" s="96">
        <v>11</v>
      </c>
      <c r="C388" s="100" t="s">
        <v>1354</v>
      </c>
      <c r="D388" s="98" t="s">
        <v>1355</v>
      </c>
      <c r="E388" s="98" t="s">
        <v>1356</v>
      </c>
      <c r="F388" s="97" t="s">
        <v>329</v>
      </c>
      <c r="G388" s="97" t="s">
        <v>195</v>
      </c>
    </row>
    <row r="389" spans="1:7" ht="16.5" customHeight="1">
      <c r="A389" s="96">
        <v>2017</v>
      </c>
      <c r="B389" s="96">
        <v>11</v>
      </c>
      <c r="C389" s="100" t="s">
        <v>1357</v>
      </c>
      <c r="D389" s="98" t="s">
        <v>1358</v>
      </c>
      <c r="E389" s="98" t="s">
        <v>1359</v>
      </c>
      <c r="F389" s="97" t="s">
        <v>63</v>
      </c>
      <c r="G389" s="97" t="s">
        <v>195</v>
      </c>
    </row>
    <row r="390" spans="1:7" ht="16.5" customHeight="1">
      <c r="A390" s="96">
        <v>2017</v>
      </c>
      <c r="B390" s="96">
        <v>11</v>
      </c>
      <c r="C390" s="100" t="s">
        <v>1360</v>
      </c>
      <c r="D390" s="98" t="s">
        <v>1361</v>
      </c>
      <c r="E390" s="98" t="s">
        <v>1362</v>
      </c>
      <c r="F390" s="97" t="s">
        <v>64</v>
      </c>
      <c r="G390" s="97" t="s">
        <v>195</v>
      </c>
    </row>
    <row r="391" spans="1:7" ht="16.5" customHeight="1">
      <c r="A391" s="96">
        <v>2017</v>
      </c>
      <c r="B391" s="96">
        <v>11</v>
      </c>
      <c r="C391" s="100" t="s">
        <v>1363</v>
      </c>
      <c r="D391" s="98" t="s">
        <v>1364</v>
      </c>
      <c r="E391" s="98" t="s">
        <v>1365</v>
      </c>
      <c r="F391" s="97" t="s">
        <v>64</v>
      </c>
      <c r="G391" s="97" t="s">
        <v>195</v>
      </c>
    </row>
    <row r="392" spans="1:7" ht="16.5" customHeight="1">
      <c r="A392" s="96">
        <v>2017</v>
      </c>
      <c r="B392" s="96">
        <v>11</v>
      </c>
      <c r="C392" s="100" t="s">
        <v>1366</v>
      </c>
      <c r="D392" s="98" t="s">
        <v>1367</v>
      </c>
      <c r="E392" s="98" t="s">
        <v>1368</v>
      </c>
      <c r="F392" s="97" t="s">
        <v>53</v>
      </c>
      <c r="G392" s="97" t="s">
        <v>195</v>
      </c>
    </row>
    <row r="393" spans="1:7" ht="16.5" customHeight="1">
      <c r="A393" s="96">
        <v>2017</v>
      </c>
      <c r="B393" s="96">
        <v>11</v>
      </c>
      <c r="C393" s="100" t="s">
        <v>1369</v>
      </c>
      <c r="D393" s="98" t="s">
        <v>1370</v>
      </c>
      <c r="E393" s="98" t="s">
        <v>1371</v>
      </c>
      <c r="F393" s="97" t="s">
        <v>53</v>
      </c>
      <c r="G393" s="97" t="s">
        <v>195</v>
      </c>
    </row>
    <row r="394" spans="1:7" ht="16.5" customHeight="1">
      <c r="A394" s="96">
        <v>2017</v>
      </c>
      <c r="B394" s="96">
        <v>11</v>
      </c>
      <c r="C394" s="100" t="s">
        <v>1372</v>
      </c>
      <c r="D394" s="98" t="s">
        <v>1373</v>
      </c>
      <c r="E394" s="98" t="s">
        <v>1374</v>
      </c>
      <c r="F394" s="97" t="s">
        <v>44</v>
      </c>
      <c r="G394" s="97" t="s">
        <v>195</v>
      </c>
    </row>
    <row r="395" spans="1:7" ht="16.5" customHeight="1">
      <c r="A395" s="96">
        <v>2017</v>
      </c>
      <c r="B395" s="96">
        <v>11</v>
      </c>
      <c r="C395" s="100" t="s">
        <v>1375</v>
      </c>
      <c r="D395" s="98" t="s">
        <v>1376</v>
      </c>
      <c r="E395" s="98" t="s">
        <v>1377</v>
      </c>
      <c r="F395" s="97" t="s">
        <v>1378</v>
      </c>
      <c r="G395" s="97" t="s">
        <v>195</v>
      </c>
    </row>
  </sheetData>
  <phoneticPr fontId="10" type="noConversion"/>
  <pageMargins left="0.7" right="0.7" top="0.75" bottom="0.75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46"/>
  <sheetViews>
    <sheetView zoomScale="128" zoomScaleNormal="130" workbookViewId="0">
      <selection activeCell="G51" sqref="G51"/>
    </sheetView>
  </sheetViews>
  <sheetFormatPr defaultColWidth="8.875" defaultRowHeight="13.5"/>
  <cols>
    <col min="1" max="2" width="8.875" style="59" customWidth="1"/>
    <col min="3" max="3" width="12.875" style="1" customWidth="1"/>
    <col min="4" max="4" width="12.625" style="1" customWidth="1"/>
    <col min="5" max="5" width="11.625" style="1" customWidth="1"/>
    <col min="6" max="6" width="8.875" style="1" customWidth="1"/>
    <col min="7" max="7" width="14.375" style="1" customWidth="1"/>
    <col min="8" max="8" width="14.375" style="103" customWidth="1"/>
    <col min="9" max="9" width="12.125" style="1" customWidth="1"/>
  </cols>
  <sheetData>
    <row r="1" spans="1:9" ht="16.5" customHeight="1">
      <c r="A1" s="3" t="s">
        <v>121</v>
      </c>
      <c r="B1" s="3" t="s">
        <v>123</v>
      </c>
      <c r="C1" s="2" t="s">
        <v>127</v>
      </c>
      <c r="D1" s="2" t="s">
        <v>161</v>
      </c>
      <c r="E1" s="2" t="s">
        <v>1379</v>
      </c>
      <c r="F1" s="2" t="s">
        <v>1380</v>
      </c>
      <c r="G1" s="2" t="s">
        <v>1381</v>
      </c>
      <c r="H1" s="102" t="s">
        <v>1382</v>
      </c>
      <c r="I1" s="2" t="s">
        <v>1383</v>
      </c>
    </row>
    <row r="2" spans="1:9" ht="16.5" customHeight="1">
      <c r="A2" s="40">
        <v>2018</v>
      </c>
      <c r="B2" s="40">
        <v>9</v>
      </c>
      <c r="C2" s="26" t="s">
        <v>1543</v>
      </c>
      <c r="D2" s="53" t="s">
        <v>1553</v>
      </c>
      <c r="E2" s="52" t="s">
        <v>151</v>
      </c>
      <c r="F2" s="52" t="s">
        <v>1554</v>
      </c>
      <c r="G2" s="52" t="s">
        <v>1555</v>
      </c>
      <c r="H2" s="55" t="s">
        <v>194</v>
      </c>
      <c r="I2" s="52" t="s">
        <v>1556</v>
      </c>
    </row>
    <row r="3" spans="1:9" ht="16.5" customHeight="1">
      <c r="A3" s="40">
        <v>2018</v>
      </c>
      <c r="B3" s="40">
        <v>9</v>
      </c>
      <c r="C3" s="26" t="s">
        <v>1544</v>
      </c>
      <c r="D3" s="53" t="s">
        <v>1557</v>
      </c>
      <c r="E3" s="52" t="s">
        <v>151</v>
      </c>
      <c r="F3" s="52" t="s">
        <v>1554</v>
      </c>
      <c r="G3" s="52" t="s">
        <v>1558</v>
      </c>
      <c r="H3" s="55" t="s">
        <v>194</v>
      </c>
      <c r="I3" s="52" t="s">
        <v>1556</v>
      </c>
    </row>
    <row r="4" spans="1:9" ht="16.5" customHeight="1">
      <c r="A4" s="40">
        <v>2018</v>
      </c>
      <c r="B4" s="40">
        <v>9</v>
      </c>
      <c r="C4" s="26" t="s">
        <v>1544</v>
      </c>
      <c r="D4" s="53" t="s">
        <v>1559</v>
      </c>
      <c r="E4" s="52" t="s">
        <v>156</v>
      </c>
      <c r="F4" s="52"/>
      <c r="G4" s="52" t="s">
        <v>1560</v>
      </c>
      <c r="H4" s="55" t="s">
        <v>1561</v>
      </c>
      <c r="I4" s="52" t="s">
        <v>1556</v>
      </c>
    </row>
    <row r="5" spans="1:9" ht="16.5" customHeight="1">
      <c r="A5" s="40">
        <v>2018</v>
      </c>
      <c r="B5" s="40">
        <v>9</v>
      </c>
      <c r="C5" s="26" t="s">
        <v>1562</v>
      </c>
      <c r="D5" s="53" t="s">
        <v>1563</v>
      </c>
      <c r="E5" s="52" t="s">
        <v>149</v>
      </c>
      <c r="F5" s="52" t="s">
        <v>1554</v>
      </c>
      <c r="G5" s="52" t="s">
        <v>1564</v>
      </c>
      <c r="H5" s="55" t="s">
        <v>194</v>
      </c>
      <c r="I5" s="52" t="s">
        <v>1556</v>
      </c>
    </row>
    <row r="6" spans="1:9" ht="16.5" customHeight="1">
      <c r="A6" s="40">
        <v>2018</v>
      </c>
      <c r="B6" s="40">
        <v>9</v>
      </c>
      <c r="C6" s="26" t="s">
        <v>1565</v>
      </c>
      <c r="D6" s="53" t="s">
        <v>1566</v>
      </c>
      <c r="E6" s="52" t="s">
        <v>151</v>
      </c>
      <c r="F6" s="52" t="s">
        <v>1554</v>
      </c>
      <c r="G6" s="52" t="s">
        <v>1567</v>
      </c>
      <c r="H6" s="55" t="s">
        <v>194</v>
      </c>
      <c r="I6" s="52" t="s">
        <v>1568</v>
      </c>
    </row>
    <row r="7" spans="1:9" ht="16.5" customHeight="1">
      <c r="A7" s="40">
        <v>2018</v>
      </c>
      <c r="B7" s="40">
        <v>9</v>
      </c>
      <c r="C7" s="26" t="s">
        <v>1562</v>
      </c>
      <c r="D7" s="53" t="s">
        <v>1569</v>
      </c>
      <c r="E7" s="52" t="s">
        <v>149</v>
      </c>
      <c r="F7" s="52" t="s">
        <v>1554</v>
      </c>
      <c r="G7" s="52" t="s">
        <v>1570</v>
      </c>
      <c r="H7" s="55" t="s">
        <v>194</v>
      </c>
      <c r="I7" s="52" t="s">
        <v>1556</v>
      </c>
    </row>
    <row r="8" spans="1:9" ht="16.5" customHeight="1">
      <c r="A8" s="40">
        <v>2018</v>
      </c>
      <c r="B8" s="40">
        <v>9</v>
      </c>
      <c r="C8" s="26" t="s">
        <v>1571</v>
      </c>
      <c r="D8" s="53" t="s">
        <v>1572</v>
      </c>
      <c r="E8" s="52" t="s">
        <v>153</v>
      </c>
      <c r="F8" s="52"/>
      <c r="G8" s="52" t="s">
        <v>1573</v>
      </c>
      <c r="H8" s="55" t="s">
        <v>1574</v>
      </c>
      <c r="I8" s="52" t="s">
        <v>1556</v>
      </c>
    </row>
    <row r="9" spans="1:9" ht="16.5" customHeight="1">
      <c r="A9" s="40">
        <v>2018</v>
      </c>
      <c r="B9" s="40">
        <v>9</v>
      </c>
      <c r="C9" s="26" t="s">
        <v>1571</v>
      </c>
      <c r="D9" s="53" t="s">
        <v>1575</v>
      </c>
      <c r="E9" s="52" t="s">
        <v>156</v>
      </c>
      <c r="F9" s="52"/>
      <c r="G9" s="52" t="s">
        <v>1576</v>
      </c>
      <c r="H9" s="55" t="s">
        <v>1577</v>
      </c>
      <c r="I9" s="52" t="s">
        <v>1556</v>
      </c>
    </row>
    <row r="10" spans="1:9" ht="16.5" customHeight="1">
      <c r="A10" s="40">
        <v>2018</v>
      </c>
      <c r="B10" s="40">
        <v>9</v>
      </c>
      <c r="C10" s="26" t="s">
        <v>1571</v>
      </c>
      <c r="D10" s="53" t="s">
        <v>1578</v>
      </c>
      <c r="E10" s="52" t="s">
        <v>156</v>
      </c>
      <c r="F10" s="52"/>
      <c r="G10" s="52" t="s">
        <v>1579</v>
      </c>
      <c r="H10" s="55" t="s">
        <v>1580</v>
      </c>
      <c r="I10" s="52" t="s">
        <v>1568</v>
      </c>
    </row>
    <row r="11" spans="1:9" ht="16.5" customHeight="1">
      <c r="A11" s="40">
        <v>2018</v>
      </c>
      <c r="B11" s="40">
        <v>9</v>
      </c>
      <c r="C11" s="26" t="s">
        <v>1581</v>
      </c>
      <c r="D11" s="53" t="s">
        <v>1582</v>
      </c>
      <c r="E11" s="52" t="s">
        <v>151</v>
      </c>
      <c r="F11" s="52" t="s">
        <v>1554</v>
      </c>
      <c r="G11" s="52" t="s">
        <v>1583</v>
      </c>
      <c r="H11" s="55" t="s">
        <v>194</v>
      </c>
      <c r="I11" s="52" t="s">
        <v>1556</v>
      </c>
    </row>
    <row r="12" spans="1:9" ht="16.5" customHeight="1">
      <c r="A12" s="40">
        <v>2018</v>
      </c>
      <c r="B12" s="40">
        <v>9</v>
      </c>
      <c r="C12" s="26" t="s">
        <v>1581</v>
      </c>
      <c r="D12" s="53" t="s">
        <v>1584</v>
      </c>
      <c r="E12" s="52" t="s">
        <v>151</v>
      </c>
      <c r="F12" s="52" t="s">
        <v>1554</v>
      </c>
      <c r="G12" s="52" t="s">
        <v>1585</v>
      </c>
      <c r="H12" s="55" t="s">
        <v>194</v>
      </c>
      <c r="I12" s="52" t="s">
        <v>1568</v>
      </c>
    </row>
    <row r="13" spans="1:9" ht="16.5" customHeight="1">
      <c r="A13" s="40">
        <v>2018</v>
      </c>
      <c r="B13" s="40">
        <v>9</v>
      </c>
      <c r="C13" s="26" t="s">
        <v>1586</v>
      </c>
      <c r="D13" s="53" t="s">
        <v>1587</v>
      </c>
      <c r="E13" s="52" t="s">
        <v>151</v>
      </c>
      <c r="F13" s="52" t="s">
        <v>1554</v>
      </c>
      <c r="G13" s="52" t="s">
        <v>1588</v>
      </c>
      <c r="H13" s="55" t="s">
        <v>194</v>
      </c>
      <c r="I13" s="52" t="s">
        <v>1568</v>
      </c>
    </row>
    <row r="14" spans="1:9" ht="16.5" customHeight="1">
      <c r="A14" s="40">
        <v>2018</v>
      </c>
      <c r="B14" s="40">
        <v>9</v>
      </c>
      <c r="C14" s="26" t="s">
        <v>1589</v>
      </c>
      <c r="D14" s="53" t="s">
        <v>1590</v>
      </c>
      <c r="E14" s="52" t="s">
        <v>151</v>
      </c>
      <c r="F14" s="52" t="s">
        <v>1554</v>
      </c>
      <c r="G14" s="52" t="s">
        <v>1591</v>
      </c>
      <c r="H14" s="55" t="s">
        <v>194</v>
      </c>
      <c r="I14" s="52" t="s">
        <v>1568</v>
      </c>
    </row>
    <row r="15" spans="1:9" ht="16.5" customHeight="1">
      <c r="A15" s="40">
        <v>2018</v>
      </c>
      <c r="B15" s="40">
        <v>9</v>
      </c>
      <c r="C15" s="26" t="s">
        <v>1592</v>
      </c>
      <c r="D15" s="53" t="s">
        <v>1593</v>
      </c>
      <c r="E15" s="52" t="s">
        <v>151</v>
      </c>
      <c r="F15" s="52" t="s">
        <v>1554</v>
      </c>
      <c r="G15" s="52" t="s">
        <v>1594</v>
      </c>
      <c r="H15" s="55" t="s">
        <v>194</v>
      </c>
      <c r="I15" s="52" t="s">
        <v>1595</v>
      </c>
    </row>
    <row r="16" spans="1:9" ht="16.5" customHeight="1">
      <c r="A16" s="40">
        <v>2018</v>
      </c>
      <c r="B16" s="40">
        <v>8</v>
      </c>
      <c r="C16" s="26" t="s">
        <v>1596</v>
      </c>
      <c r="D16" s="53" t="s">
        <v>1597</v>
      </c>
      <c r="E16" s="52" t="s">
        <v>156</v>
      </c>
      <c r="F16" s="52"/>
      <c r="G16" s="52" t="s">
        <v>1598</v>
      </c>
      <c r="H16" s="55" t="s">
        <v>194</v>
      </c>
      <c r="I16" s="52" t="s">
        <v>1556</v>
      </c>
    </row>
    <row r="17" spans="1:9" ht="16.5" customHeight="1">
      <c r="A17" s="40">
        <v>2018</v>
      </c>
      <c r="B17" s="40">
        <v>8</v>
      </c>
      <c r="C17" s="26" t="s">
        <v>1596</v>
      </c>
      <c r="D17" s="53" t="s">
        <v>1599</v>
      </c>
      <c r="E17" s="52" t="s">
        <v>151</v>
      </c>
      <c r="F17" s="52" t="s">
        <v>1554</v>
      </c>
      <c r="G17" s="52" t="s">
        <v>1600</v>
      </c>
      <c r="H17" s="55" t="s">
        <v>194</v>
      </c>
      <c r="I17" s="52" t="s">
        <v>1568</v>
      </c>
    </row>
    <row r="18" spans="1:9" ht="16.5" customHeight="1">
      <c r="A18" s="40">
        <v>2018</v>
      </c>
      <c r="B18" s="40">
        <v>8</v>
      </c>
      <c r="C18" s="26" t="s">
        <v>1601</v>
      </c>
      <c r="D18" s="53" t="s">
        <v>1602</v>
      </c>
      <c r="E18" s="52" t="s">
        <v>151</v>
      </c>
      <c r="F18" s="52" t="s">
        <v>1554</v>
      </c>
      <c r="G18" s="52" t="s">
        <v>1603</v>
      </c>
      <c r="H18" s="55" t="s">
        <v>194</v>
      </c>
      <c r="I18" s="52" t="s">
        <v>1568</v>
      </c>
    </row>
    <row r="19" spans="1:9" ht="16.5" customHeight="1">
      <c r="A19" s="40">
        <v>2018</v>
      </c>
      <c r="B19" s="40">
        <v>8</v>
      </c>
      <c r="C19" s="26" t="s">
        <v>1601</v>
      </c>
      <c r="D19" s="53" t="s">
        <v>1604</v>
      </c>
      <c r="E19" s="52" t="s">
        <v>151</v>
      </c>
      <c r="F19" s="52" t="s">
        <v>1554</v>
      </c>
      <c r="G19" s="52" t="s">
        <v>1603</v>
      </c>
      <c r="H19" s="55" t="s">
        <v>194</v>
      </c>
      <c r="I19" s="52" t="s">
        <v>1568</v>
      </c>
    </row>
    <row r="20" spans="1:9" ht="16.5" customHeight="1">
      <c r="A20" s="40">
        <v>2018</v>
      </c>
      <c r="B20" s="40">
        <v>8</v>
      </c>
      <c r="C20" s="26" t="s">
        <v>1605</v>
      </c>
      <c r="D20" s="53" t="s">
        <v>1606</v>
      </c>
      <c r="E20" s="52" t="s">
        <v>149</v>
      </c>
      <c r="F20" s="52" t="s">
        <v>1554</v>
      </c>
      <c r="G20" s="52" t="s">
        <v>1607</v>
      </c>
      <c r="H20" s="55" t="s">
        <v>194</v>
      </c>
      <c r="I20" s="52" t="s">
        <v>1556</v>
      </c>
    </row>
    <row r="21" spans="1:9" ht="16.5" customHeight="1">
      <c r="A21" s="40">
        <v>2018</v>
      </c>
      <c r="B21" s="40">
        <v>8</v>
      </c>
      <c r="C21" s="26" t="s">
        <v>1608</v>
      </c>
      <c r="D21" s="53" t="s">
        <v>1609</v>
      </c>
      <c r="E21" s="52" t="s">
        <v>151</v>
      </c>
      <c r="F21" s="52" t="s">
        <v>1554</v>
      </c>
      <c r="G21" s="52" t="s">
        <v>1610</v>
      </c>
      <c r="H21" s="55" t="s">
        <v>194</v>
      </c>
      <c r="I21" s="52" t="s">
        <v>1568</v>
      </c>
    </row>
    <row r="22" spans="1:9" ht="16.5" customHeight="1">
      <c r="A22" s="40">
        <v>2018</v>
      </c>
      <c r="B22" s="40">
        <v>8</v>
      </c>
      <c r="C22" s="26" t="s">
        <v>1611</v>
      </c>
      <c r="D22" s="53" t="s">
        <v>1612</v>
      </c>
      <c r="E22" s="52" t="s">
        <v>151</v>
      </c>
      <c r="F22" s="52" t="s">
        <v>1554</v>
      </c>
      <c r="G22" s="52" t="s">
        <v>1613</v>
      </c>
      <c r="H22" s="55" t="s">
        <v>194</v>
      </c>
      <c r="I22" s="52" t="s">
        <v>1568</v>
      </c>
    </row>
    <row r="23" spans="1:9" ht="16.5" customHeight="1">
      <c r="A23" s="40">
        <v>2018</v>
      </c>
      <c r="B23" s="40">
        <v>8</v>
      </c>
      <c r="C23" s="26" t="s">
        <v>1611</v>
      </c>
      <c r="D23" s="53" t="s">
        <v>1614</v>
      </c>
      <c r="E23" s="52" t="s">
        <v>149</v>
      </c>
      <c r="F23" s="52" t="s">
        <v>1554</v>
      </c>
      <c r="G23" s="52" t="s">
        <v>1615</v>
      </c>
      <c r="H23" s="55" t="s">
        <v>194</v>
      </c>
      <c r="I23" s="52" t="s">
        <v>1556</v>
      </c>
    </row>
    <row r="24" spans="1:9" ht="16.5" customHeight="1">
      <c r="A24" s="40">
        <v>2018</v>
      </c>
      <c r="B24" s="40">
        <v>8</v>
      </c>
      <c r="C24" s="26" t="s">
        <v>1611</v>
      </c>
      <c r="D24" s="53" t="s">
        <v>1616</v>
      </c>
      <c r="E24" s="52" t="s">
        <v>151</v>
      </c>
      <c r="F24" s="52" t="s">
        <v>1554</v>
      </c>
      <c r="G24" s="52" t="s">
        <v>1615</v>
      </c>
      <c r="H24" s="55" t="s">
        <v>194</v>
      </c>
      <c r="I24" s="52" t="s">
        <v>1568</v>
      </c>
    </row>
    <row r="25" spans="1:9" ht="16.5" customHeight="1">
      <c r="A25" s="40">
        <v>2018</v>
      </c>
      <c r="B25" s="40">
        <v>8</v>
      </c>
      <c r="C25" s="26" t="s">
        <v>1617</v>
      </c>
      <c r="D25" s="53" t="s">
        <v>1618</v>
      </c>
      <c r="E25" s="52" t="s">
        <v>151</v>
      </c>
      <c r="F25" s="52" t="s">
        <v>1554</v>
      </c>
      <c r="G25" s="52" t="s">
        <v>1619</v>
      </c>
      <c r="H25" s="55" t="s">
        <v>194</v>
      </c>
      <c r="I25" s="52" t="s">
        <v>1620</v>
      </c>
    </row>
    <row r="26" spans="1:9" ht="16.5" customHeight="1">
      <c r="A26" s="40">
        <v>2018</v>
      </c>
      <c r="B26" s="40">
        <v>8</v>
      </c>
      <c r="C26" s="26" t="s">
        <v>1617</v>
      </c>
      <c r="D26" s="53" t="s">
        <v>1621</v>
      </c>
      <c r="E26" s="52" t="s">
        <v>149</v>
      </c>
      <c r="F26" s="52" t="s">
        <v>1554</v>
      </c>
      <c r="G26" s="52" t="s">
        <v>1619</v>
      </c>
      <c r="H26" s="55" t="s">
        <v>194</v>
      </c>
      <c r="I26" s="52" t="s">
        <v>1620</v>
      </c>
    </row>
    <row r="27" spans="1:9" ht="16.5" customHeight="1">
      <c r="A27" s="40">
        <v>2018</v>
      </c>
      <c r="B27" s="40">
        <v>8</v>
      </c>
      <c r="C27" s="26" t="s">
        <v>1617</v>
      </c>
      <c r="D27" s="53" t="s">
        <v>1622</v>
      </c>
      <c r="E27" s="52" t="s">
        <v>151</v>
      </c>
      <c r="F27" s="52" t="s">
        <v>1554</v>
      </c>
      <c r="G27" s="52" t="s">
        <v>1619</v>
      </c>
      <c r="H27" s="55" t="s">
        <v>194</v>
      </c>
      <c r="I27" s="52" t="s">
        <v>1620</v>
      </c>
    </row>
    <row r="28" spans="1:9" ht="16.5" customHeight="1">
      <c r="A28" s="40">
        <v>2018</v>
      </c>
      <c r="B28" s="40">
        <v>8</v>
      </c>
      <c r="C28" s="26" t="s">
        <v>1623</v>
      </c>
      <c r="D28" s="53" t="s">
        <v>1624</v>
      </c>
      <c r="E28" s="52" t="s">
        <v>151</v>
      </c>
      <c r="F28" s="52" t="s">
        <v>1554</v>
      </c>
      <c r="G28" s="52" t="s">
        <v>1625</v>
      </c>
      <c r="H28" s="55" t="s">
        <v>194</v>
      </c>
      <c r="I28" s="52" t="s">
        <v>1568</v>
      </c>
    </row>
    <row r="29" spans="1:9" ht="16.5" customHeight="1">
      <c r="A29" s="40">
        <v>2018</v>
      </c>
      <c r="B29" s="40">
        <v>8</v>
      </c>
      <c r="C29" s="26" t="s">
        <v>1623</v>
      </c>
      <c r="D29" s="53" t="s">
        <v>1626</v>
      </c>
      <c r="E29" s="52" t="s">
        <v>151</v>
      </c>
      <c r="F29" s="52" t="s">
        <v>1554</v>
      </c>
      <c r="G29" s="52" t="s">
        <v>1627</v>
      </c>
      <c r="H29" s="55" t="s">
        <v>194</v>
      </c>
      <c r="I29" s="52" t="s">
        <v>1568</v>
      </c>
    </row>
    <row r="30" spans="1:9" ht="16.5" customHeight="1">
      <c r="A30" s="40">
        <v>2018</v>
      </c>
      <c r="B30" s="40">
        <v>8</v>
      </c>
      <c r="C30" s="26" t="s">
        <v>1628</v>
      </c>
      <c r="D30" s="53" t="s">
        <v>1629</v>
      </c>
      <c r="E30" s="52" t="s">
        <v>149</v>
      </c>
      <c r="F30" s="52" t="s">
        <v>1554</v>
      </c>
      <c r="G30" s="52" t="s">
        <v>1630</v>
      </c>
      <c r="H30" s="55" t="s">
        <v>194</v>
      </c>
      <c r="I30" s="52" t="s">
        <v>1556</v>
      </c>
    </row>
    <row r="31" spans="1:9" ht="16.5" customHeight="1">
      <c r="A31" s="40">
        <v>2018</v>
      </c>
      <c r="B31" s="40">
        <v>8</v>
      </c>
      <c r="C31" s="26" t="s">
        <v>1631</v>
      </c>
      <c r="D31" s="53" t="s">
        <v>1632</v>
      </c>
      <c r="E31" s="52" t="s">
        <v>151</v>
      </c>
      <c r="F31" s="52" t="s">
        <v>1554</v>
      </c>
      <c r="G31" s="52" t="s">
        <v>1633</v>
      </c>
      <c r="H31" s="55" t="s">
        <v>194</v>
      </c>
      <c r="I31" s="52" t="s">
        <v>1620</v>
      </c>
    </row>
    <row r="32" spans="1:9" ht="16.5" customHeight="1">
      <c r="A32" s="40">
        <v>2018</v>
      </c>
      <c r="B32" s="40">
        <v>8</v>
      </c>
      <c r="C32" s="26" t="s">
        <v>1634</v>
      </c>
      <c r="D32" s="53" t="s">
        <v>1635</v>
      </c>
      <c r="E32" s="52" t="s">
        <v>151</v>
      </c>
      <c r="F32" s="52" t="s">
        <v>1554</v>
      </c>
      <c r="G32" s="52" t="s">
        <v>1636</v>
      </c>
      <c r="H32" s="55" t="s">
        <v>194</v>
      </c>
      <c r="I32" s="52" t="s">
        <v>1568</v>
      </c>
    </row>
    <row r="33" spans="1:9" ht="16.5" customHeight="1">
      <c r="A33" s="40">
        <v>2018</v>
      </c>
      <c r="B33" s="40">
        <v>8</v>
      </c>
      <c r="C33" s="26" t="s">
        <v>1637</v>
      </c>
      <c r="D33" s="53" t="s">
        <v>1638</v>
      </c>
      <c r="E33" s="52" t="s">
        <v>151</v>
      </c>
      <c r="F33" s="52" t="s">
        <v>1554</v>
      </c>
      <c r="G33" s="52" t="s">
        <v>1630</v>
      </c>
      <c r="H33" s="55" t="s">
        <v>194</v>
      </c>
      <c r="I33" s="52" t="s">
        <v>1556</v>
      </c>
    </row>
    <row r="34" spans="1:9" ht="16.5" customHeight="1">
      <c r="A34" s="40">
        <v>2018</v>
      </c>
      <c r="B34" s="40">
        <v>8</v>
      </c>
      <c r="C34" s="26" t="s">
        <v>1637</v>
      </c>
      <c r="D34" s="53" t="s">
        <v>1639</v>
      </c>
      <c r="E34" s="52" t="s">
        <v>151</v>
      </c>
      <c r="F34" s="52" t="s">
        <v>1554</v>
      </c>
      <c r="G34" s="52" t="s">
        <v>1630</v>
      </c>
      <c r="H34" s="55" t="s">
        <v>194</v>
      </c>
      <c r="I34" s="52" t="s">
        <v>1556</v>
      </c>
    </row>
    <row r="35" spans="1:9" ht="16.5" customHeight="1">
      <c r="A35" s="40">
        <v>2018</v>
      </c>
      <c r="B35" s="40">
        <v>8</v>
      </c>
      <c r="C35" s="26" t="s">
        <v>1628</v>
      </c>
      <c r="D35" s="53" t="s">
        <v>1640</v>
      </c>
      <c r="E35" s="52" t="s">
        <v>149</v>
      </c>
      <c r="F35" s="52" t="s">
        <v>1554</v>
      </c>
      <c r="G35" s="52" t="s">
        <v>1641</v>
      </c>
      <c r="H35" s="55" t="s">
        <v>194</v>
      </c>
      <c r="I35" s="52" t="s">
        <v>1556</v>
      </c>
    </row>
    <row r="36" spans="1:9" ht="16.5" customHeight="1">
      <c r="A36" s="40">
        <v>2018</v>
      </c>
      <c r="B36" s="40">
        <v>8</v>
      </c>
      <c r="C36" s="26" t="s">
        <v>1628</v>
      </c>
      <c r="D36" s="53" t="s">
        <v>1642</v>
      </c>
      <c r="E36" s="52" t="s">
        <v>149</v>
      </c>
      <c r="F36" s="52" t="s">
        <v>1554</v>
      </c>
      <c r="G36" s="52" t="s">
        <v>1643</v>
      </c>
      <c r="H36" s="55" t="s">
        <v>194</v>
      </c>
      <c r="I36" s="52" t="s">
        <v>1556</v>
      </c>
    </row>
    <row r="37" spans="1:9" ht="16.5" customHeight="1">
      <c r="A37" s="40">
        <v>2018</v>
      </c>
      <c r="B37" s="40">
        <v>8</v>
      </c>
      <c r="C37" s="26" t="s">
        <v>1628</v>
      </c>
      <c r="D37" s="53" t="s">
        <v>1644</v>
      </c>
      <c r="E37" s="52" t="s">
        <v>151</v>
      </c>
      <c r="F37" s="52" t="s">
        <v>1554</v>
      </c>
      <c r="G37" s="52" t="s">
        <v>1645</v>
      </c>
      <c r="H37" s="55" t="s">
        <v>194</v>
      </c>
      <c r="I37" s="52" t="s">
        <v>1568</v>
      </c>
    </row>
    <row r="38" spans="1:9" ht="16.5" customHeight="1">
      <c r="A38" s="40">
        <v>2018</v>
      </c>
      <c r="B38" s="40">
        <v>8</v>
      </c>
      <c r="C38" s="26" t="s">
        <v>1646</v>
      </c>
      <c r="D38" s="53" t="s">
        <v>1647</v>
      </c>
      <c r="E38" s="52" t="s">
        <v>151</v>
      </c>
      <c r="F38" s="52" t="s">
        <v>1554</v>
      </c>
      <c r="G38" s="52" t="s">
        <v>1645</v>
      </c>
      <c r="H38" s="55" t="s">
        <v>194</v>
      </c>
      <c r="I38" s="52" t="s">
        <v>1568</v>
      </c>
    </row>
    <row r="39" spans="1:9" ht="16.5" customHeight="1">
      <c r="A39" s="40">
        <v>2018</v>
      </c>
      <c r="B39" s="40">
        <v>8</v>
      </c>
      <c r="C39" s="26" t="s">
        <v>1646</v>
      </c>
      <c r="D39" s="53" t="s">
        <v>1648</v>
      </c>
      <c r="E39" s="52" t="s">
        <v>151</v>
      </c>
      <c r="F39" s="52" t="s">
        <v>1554</v>
      </c>
      <c r="G39" s="52" t="s">
        <v>1649</v>
      </c>
      <c r="H39" s="55" t="s">
        <v>194</v>
      </c>
      <c r="I39" s="52" t="s">
        <v>1568</v>
      </c>
    </row>
    <row r="40" spans="1:9" ht="16.5" customHeight="1">
      <c r="A40" s="40">
        <v>2018</v>
      </c>
      <c r="B40" s="40">
        <v>8</v>
      </c>
      <c r="C40" s="26" t="s">
        <v>1650</v>
      </c>
      <c r="D40" s="53" t="s">
        <v>1651</v>
      </c>
      <c r="E40" s="52" t="s">
        <v>149</v>
      </c>
      <c r="F40" s="52" t="s">
        <v>1554</v>
      </c>
      <c r="G40" s="52" t="s">
        <v>1652</v>
      </c>
      <c r="H40" s="55" t="s">
        <v>194</v>
      </c>
      <c r="I40" s="52" t="s">
        <v>1556</v>
      </c>
    </row>
    <row r="41" spans="1:9" ht="16.5" customHeight="1">
      <c r="A41" s="40">
        <v>2018</v>
      </c>
      <c r="B41" s="40">
        <v>8</v>
      </c>
      <c r="C41" s="26" t="s">
        <v>1650</v>
      </c>
      <c r="D41" s="53" t="s">
        <v>1653</v>
      </c>
      <c r="E41" s="52" t="s">
        <v>151</v>
      </c>
      <c r="F41" s="52" t="s">
        <v>1554</v>
      </c>
      <c r="G41" s="52" t="s">
        <v>1654</v>
      </c>
      <c r="H41" s="55" t="s">
        <v>194</v>
      </c>
      <c r="I41" s="52" t="s">
        <v>1568</v>
      </c>
    </row>
    <row r="42" spans="1:9" ht="16.5" customHeight="1">
      <c r="A42" s="40">
        <v>2018</v>
      </c>
      <c r="B42" s="40">
        <v>8</v>
      </c>
      <c r="C42" s="26" t="s">
        <v>1650</v>
      </c>
      <c r="D42" s="53" t="s">
        <v>1655</v>
      </c>
      <c r="E42" s="52" t="s">
        <v>151</v>
      </c>
      <c r="F42" s="52" t="s">
        <v>1554</v>
      </c>
      <c r="G42" s="52" t="s">
        <v>1656</v>
      </c>
      <c r="H42" s="55" t="s">
        <v>194</v>
      </c>
      <c r="I42" s="52" t="s">
        <v>1568</v>
      </c>
    </row>
    <row r="43" spans="1:9" ht="16.5" customHeight="1">
      <c r="A43" s="40">
        <v>2018</v>
      </c>
      <c r="B43" s="40">
        <v>8</v>
      </c>
      <c r="C43" s="26" t="s">
        <v>1650</v>
      </c>
      <c r="D43" s="53" t="s">
        <v>1657</v>
      </c>
      <c r="E43" s="52" t="s">
        <v>151</v>
      </c>
      <c r="F43" s="52" t="s">
        <v>1554</v>
      </c>
      <c r="G43" s="52" t="s">
        <v>1658</v>
      </c>
      <c r="H43" s="55" t="s">
        <v>194</v>
      </c>
      <c r="I43" s="52" t="s">
        <v>1568</v>
      </c>
    </row>
    <row r="44" spans="1:9" ht="16.5" customHeight="1">
      <c r="A44" s="40">
        <v>2018</v>
      </c>
      <c r="B44" s="40">
        <v>8</v>
      </c>
      <c r="C44" s="26" t="s">
        <v>1545</v>
      </c>
      <c r="D44" s="53" t="s">
        <v>1659</v>
      </c>
      <c r="E44" s="52" t="s">
        <v>151</v>
      </c>
      <c r="F44" s="52" t="s">
        <v>1554</v>
      </c>
      <c r="G44" s="52" t="s">
        <v>1591</v>
      </c>
      <c r="H44" s="55" t="s">
        <v>194</v>
      </c>
      <c r="I44" s="52" t="s">
        <v>1568</v>
      </c>
    </row>
    <row r="45" spans="1:9" ht="16.5" customHeight="1">
      <c r="A45" s="40">
        <v>2018</v>
      </c>
      <c r="B45" s="40">
        <v>8</v>
      </c>
      <c r="C45" s="26" t="s">
        <v>1660</v>
      </c>
      <c r="D45" s="53" t="s">
        <v>1661</v>
      </c>
      <c r="E45" s="52" t="s">
        <v>151</v>
      </c>
      <c r="F45" s="52" t="s">
        <v>1554</v>
      </c>
      <c r="G45" s="52" t="s">
        <v>1662</v>
      </c>
      <c r="H45" s="55" t="s">
        <v>194</v>
      </c>
      <c r="I45" s="52" t="s">
        <v>1568</v>
      </c>
    </row>
    <row r="46" spans="1:9" ht="16.5" customHeight="1">
      <c r="A46" s="40">
        <v>2018</v>
      </c>
      <c r="B46" s="40">
        <v>8</v>
      </c>
      <c r="C46" s="26" t="s">
        <v>1663</v>
      </c>
      <c r="D46" s="53" t="s">
        <v>1664</v>
      </c>
      <c r="E46" s="52" t="s">
        <v>151</v>
      </c>
      <c r="F46" s="52" t="s">
        <v>1554</v>
      </c>
      <c r="G46" s="52" t="s">
        <v>1665</v>
      </c>
      <c r="H46" s="55" t="s">
        <v>194</v>
      </c>
      <c r="I46" s="52" t="s">
        <v>1556</v>
      </c>
    </row>
    <row r="47" spans="1:9" ht="16.5" customHeight="1">
      <c r="A47" s="40">
        <v>2018</v>
      </c>
      <c r="B47" s="40">
        <v>8</v>
      </c>
      <c r="C47" s="26" t="s">
        <v>1666</v>
      </c>
      <c r="D47" s="53" t="s">
        <v>1667</v>
      </c>
      <c r="E47" s="52" t="s">
        <v>151</v>
      </c>
      <c r="F47" s="52" t="s">
        <v>1554</v>
      </c>
      <c r="G47" s="52" t="s">
        <v>1668</v>
      </c>
      <c r="H47" s="55" t="s">
        <v>194</v>
      </c>
      <c r="I47" s="52" t="s">
        <v>1568</v>
      </c>
    </row>
    <row r="48" spans="1:9" ht="16.5" customHeight="1">
      <c r="A48" s="40">
        <v>2018</v>
      </c>
      <c r="B48" s="40">
        <v>8</v>
      </c>
      <c r="C48" s="26" t="s">
        <v>1663</v>
      </c>
      <c r="D48" s="53" t="s">
        <v>1669</v>
      </c>
      <c r="E48" s="52" t="s">
        <v>149</v>
      </c>
      <c r="F48" s="52" t="s">
        <v>1554</v>
      </c>
      <c r="G48" s="52" t="s">
        <v>1670</v>
      </c>
      <c r="H48" s="55" t="s">
        <v>194</v>
      </c>
      <c r="I48" s="52" t="s">
        <v>1556</v>
      </c>
    </row>
    <row r="49" spans="1:9" ht="16.5" customHeight="1">
      <c r="A49" s="40">
        <v>2018</v>
      </c>
      <c r="B49" s="40">
        <v>8</v>
      </c>
      <c r="C49" s="26" t="s">
        <v>1671</v>
      </c>
      <c r="D49" s="53" t="s">
        <v>1672</v>
      </c>
      <c r="E49" s="52" t="s">
        <v>149</v>
      </c>
      <c r="F49" s="52" t="s">
        <v>1554</v>
      </c>
      <c r="G49" s="52" t="s">
        <v>1673</v>
      </c>
      <c r="H49" s="55" t="s">
        <v>194</v>
      </c>
      <c r="I49" s="52" t="s">
        <v>1556</v>
      </c>
    </row>
    <row r="50" spans="1:9" ht="16.5" customHeight="1">
      <c r="A50" s="40">
        <v>2018</v>
      </c>
      <c r="B50" s="40">
        <v>8</v>
      </c>
      <c r="C50" s="26" t="s">
        <v>1671</v>
      </c>
      <c r="D50" s="53" t="s">
        <v>1674</v>
      </c>
      <c r="E50" s="52" t="s">
        <v>151</v>
      </c>
      <c r="F50" s="52" t="s">
        <v>1554</v>
      </c>
      <c r="G50" s="52" t="s">
        <v>1675</v>
      </c>
      <c r="H50" s="55" t="s">
        <v>194</v>
      </c>
      <c r="I50" s="52" t="s">
        <v>1556</v>
      </c>
    </row>
    <row r="51" spans="1:9" ht="16.5" customHeight="1">
      <c r="A51" s="40">
        <v>2018</v>
      </c>
      <c r="B51" s="40">
        <v>8</v>
      </c>
      <c r="C51" s="26" t="s">
        <v>1676</v>
      </c>
      <c r="D51" s="53" t="s">
        <v>1677</v>
      </c>
      <c r="E51" s="52" t="s">
        <v>151</v>
      </c>
      <c r="F51" s="52" t="s">
        <v>1554</v>
      </c>
      <c r="G51" s="52" t="s">
        <v>1675</v>
      </c>
      <c r="H51" s="55" t="s">
        <v>194</v>
      </c>
      <c r="I51" s="52" t="s">
        <v>1568</v>
      </c>
    </row>
    <row r="52" spans="1:9" ht="16.5" customHeight="1">
      <c r="A52" s="40">
        <v>2018</v>
      </c>
      <c r="B52" s="40">
        <v>8</v>
      </c>
      <c r="C52" s="26" t="s">
        <v>1676</v>
      </c>
      <c r="D52" s="53" t="s">
        <v>1678</v>
      </c>
      <c r="E52" s="52" t="s">
        <v>151</v>
      </c>
      <c r="F52" s="52" t="s">
        <v>1554</v>
      </c>
      <c r="G52" s="52" t="s">
        <v>1679</v>
      </c>
      <c r="H52" s="55" t="s">
        <v>194</v>
      </c>
      <c r="I52" s="52" t="s">
        <v>1568</v>
      </c>
    </row>
    <row r="53" spans="1:9" ht="16.5" customHeight="1">
      <c r="A53" s="40">
        <v>2018</v>
      </c>
      <c r="B53" s="40">
        <v>8</v>
      </c>
      <c r="C53" s="26" t="s">
        <v>1680</v>
      </c>
      <c r="D53" s="53" t="s">
        <v>1681</v>
      </c>
      <c r="E53" s="52" t="s">
        <v>9</v>
      </c>
      <c r="F53" s="52" t="s">
        <v>1682</v>
      </c>
      <c r="G53" s="52" t="s">
        <v>1683</v>
      </c>
      <c r="H53" s="55" t="s">
        <v>1684</v>
      </c>
      <c r="I53" s="52" t="s">
        <v>1556</v>
      </c>
    </row>
    <row r="54" spans="1:9" ht="16.5" customHeight="1">
      <c r="A54" s="40">
        <v>2018</v>
      </c>
      <c r="B54" s="40">
        <v>8</v>
      </c>
      <c r="C54" s="26" t="s">
        <v>1685</v>
      </c>
      <c r="D54" s="53" t="s">
        <v>1686</v>
      </c>
      <c r="E54" s="52" t="s">
        <v>149</v>
      </c>
      <c r="F54" s="52" t="s">
        <v>1554</v>
      </c>
      <c r="G54" s="52" t="s">
        <v>1687</v>
      </c>
      <c r="H54" s="55" t="s">
        <v>194</v>
      </c>
      <c r="I54" s="52" t="s">
        <v>1556</v>
      </c>
    </row>
    <row r="55" spans="1:9" ht="16.5" customHeight="1">
      <c r="A55" s="40">
        <v>2018</v>
      </c>
      <c r="B55" s="40">
        <v>8</v>
      </c>
      <c r="C55" s="26" t="s">
        <v>1685</v>
      </c>
      <c r="D55" s="53" t="s">
        <v>1688</v>
      </c>
      <c r="E55" s="52" t="s">
        <v>151</v>
      </c>
      <c r="F55" s="52" t="s">
        <v>1554</v>
      </c>
      <c r="G55" s="52" t="s">
        <v>1689</v>
      </c>
      <c r="H55" s="55" t="s">
        <v>194</v>
      </c>
      <c r="I55" s="52" t="s">
        <v>1568</v>
      </c>
    </row>
    <row r="56" spans="1:9" ht="16.5" customHeight="1">
      <c r="A56" s="40">
        <v>2018</v>
      </c>
      <c r="B56" s="40">
        <v>8</v>
      </c>
      <c r="C56" s="26" t="s">
        <v>1685</v>
      </c>
      <c r="D56" s="53" t="s">
        <v>1690</v>
      </c>
      <c r="E56" s="52" t="s">
        <v>151</v>
      </c>
      <c r="F56" s="52" t="s">
        <v>1554</v>
      </c>
      <c r="G56" s="52" t="s">
        <v>1691</v>
      </c>
      <c r="H56" s="55" t="s">
        <v>194</v>
      </c>
      <c r="I56" s="52" t="s">
        <v>1568</v>
      </c>
    </row>
    <row r="57" spans="1:9" ht="16.5" customHeight="1">
      <c r="A57" s="40">
        <v>2018</v>
      </c>
      <c r="B57" s="40">
        <v>8</v>
      </c>
      <c r="C57" s="26" t="s">
        <v>1692</v>
      </c>
      <c r="D57" s="53" t="s">
        <v>1693</v>
      </c>
      <c r="E57" s="52" t="s">
        <v>151</v>
      </c>
      <c r="F57" s="52" t="s">
        <v>1554</v>
      </c>
      <c r="G57" s="52" t="s">
        <v>1694</v>
      </c>
      <c r="H57" s="55" t="s">
        <v>194</v>
      </c>
      <c r="I57" s="52" t="s">
        <v>1568</v>
      </c>
    </row>
    <row r="58" spans="1:9" ht="16.5" customHeight="1">
      <c r="A58" s="40">
        <v>2018</v>
      </c>
      <c r="B58" s="40">
        <v>8</v>
      </c>
      <c r="C58" s="26" t="s">
        <v>1695</v>
      </c>
      <c r="D58" s="53" t="s">
        <v>1696</v>
      </c>
      <c r="E58" s="52" t="s">
        <v>151</v>
      </c>
      <c r="F58" s="52" t="s">
        <v>1554</v>
      </c>
      <c r="G58" s="52" t="s">
        <v>1697</v>
      </c>
      <c r="H58" s="55" t="s">
        <v>194</v>
      </c>
      <c r="I58" s="52" t="s">
        <v>1568</v>
      </c>
    </row>
    <row r="59" spans="1:9" ht="16.5" customHeight="1">
      <c r="A59" s="40">
        <v>2018</v>
      </c>
      <c r="B59" s="40">
        <v>8</v>
      </c>
      <c r="C59" s="26" t="s">
        <v>1695</v>
      </c>
      <c r="D59" s="53" t="s">
        <v>1698</v>
      </c>
      <c r="E59" s="52" t="s">
        <v>151</v>
      </c>
      <c r="F59" s="52" t="s">
        <v>1554</v>
      </c>
      <c r="G59" s="52" t="s">
        <v>1699</v>
      </c>
      <c r="H59" s="55" t="s">
        <v>194</v>
      </c>
      <c r="I59" s="52" t="s">
        <v>1568</v>
      </c>
    </row>
    <row r="60" spans="1:9" ht="16.5" customHeight="1">
      <c r="A60" s="40">
        <v>2018</v>
      </c>
      <c r="B60" s="40">
        <v>8</v>
      </c>
      <c r="C60" s="26" t="s">
        <v>1700</v>
      </c>
      <c r="D60" s="53" t="s">
        <v>1701</v>
      </c>
      <c r="E60" s="52" t="s">
        <v>9</v>
      </c>
      <c r="F60" s="52" t="s">
        <v>1682</v>
      </c>
      <c r="G60" s="52" t="s">
        <v>1702</v>
      </c>
      <c r="H60" s="55" t="s">
        <v>1703</v>
      </c>
      <c r="I60" s="52" t="s">
        <v>1556</v>
      </c>
    </row>
    <row r="61" spans="1:9" ht="16.5" customHeight="1">
      <c r="A61" s="40">
        <v>2018</v>
      </c>
      <c r="B61" s="40">
        <v>8</v>
      </c>
      <c r="C61" s="26" t="s">
        <v>1704</v>
      </c>
      <c r="D61" s="53" t="s">
        <v>1705</v>
      </c>
      <c r="E61" s="52" t="s">
        <v>149</v>
      </c>
      <c r="F61" s="52" t="s">
        <v>1554</v>
      </c>
      <c r="G61" s="52" t="s">
        <v>1706</v>
      </c>
      <c r="H61" s="55" t="s">
        <v>194</v>
      </c>
      <c r="I61" s="52" t="s">
        <v>1556</v>
      </c>
    </row>
    <row r="62" spans="1:9" ht="16.5" customHeight="1">
      <c r="A62" s="40">
        <v>2018</v>
      </c>
      <c r="B62" s="40">
        <v>8</v>
      </c>
      <c r="C62" s="26" t="s">
        <v>1707</v>
      </c>
      <c r="D62" s="53" t="s">
        <v>1708</v>
      </c>
      <c r="E62" s="52" t="s">
        <v>151</v>
      </c>
      <c r="F62" s="52" t="s">
        <v>1554</v>
      </c>
      <c r="G62" s="52" t="s">
        <v>1709</v>
      </c>
      <c r="H62" s="55" t="s">
        <v>194</v>
      </c>
      <c r="I62" s="52" t="s">
        <v>1568</v>
      </c>
    </row>
    <row r="63" spans="1:9" ht="16.5" customHeight="1">
      <c r="A63" s="40">
        <v>2018</v>
      </c>
      <c r="B63" s="40">
        <v>8</v>
      </c>
      <c r="C63" s="26" t="s">
        <v>1707</v>
      </c>
      <c r="D63" s="53" t="s">
        <v>1710</v>
      </c>
      <c r="E63" s="52" t="s">
        <v>151</v>
      </c>
      <c r="F63" s="52" t="s">
        <v>1554</v>
      </c>
      <c r="G63" s="52" t="s">
        <v>1702</v>
      </c>
      <c r="H63" s="55" t="s">
        <v>194</v>
      </c>
      <c r="I63" s="52" t="s">
        <v>1568</v>
      </c>
    </row>
    <row r="64" spans="1:9" ht="16.5" customHeight="1">
      <c r="A64" s="40">
        <v>2018</v>
      </c>
      <c r="B64" s="40">
        <v>8</v>
      </c>
      <c r="C64" s="26" t="s">
        <v>1707</v>
      </c>
      <c r="D64" s="53" t="s">
        <v>1711</v>
      </c>
      <c r="E64" s="52" t="s">
        <v>9</v>
      </c>
      <c r="F64" s="52" t="s">
        <v>1682</v>
      </c>
      <c r="G64" s="52" t="s">
        <v>1712</v>
      </c>
      <c r="H64" s="55" t="s">
        <v>1713</v>
      </c>
      <c r="I64" s="52" t="s">
        <v>1556</v>
      </c>
    </row>
    <row r="65" spans="1:9" ht="16.5" customHeight="1">
      <c r="A65" s="40">
        <v>2018</v>
      </c>
      <c r="B65" s="40">
        <v>8</v>
      </c>
      <c r="C65" s="26" t="s">
        <v>1704</v>
      </c>
      <c r="D65" s="53" t="s">
        <v>1714</v>
      </c>
      <c r="E65" s="52" t="s">
        <v>151</v>
      </c>
      <c r="F65" s="52" t="s">
        <v>1554</v>
      </c>
      <c r="G65" s="52" t="s">
        <v>1715</v>
      </c>
      <c r="H65" s="55" t="s">
        <v>194</v>
      </c>
      <c r="I65" s="52" t="s">
        <v>1568</v>
      </c>
    </row>
    <row r="66" spans="1:9" ht="16.5" customHeight="1">
      <c r="A66" s="40">
        <v>2018</v>
      </c>
      <c r="B66" s="40">
        <v>8</v>
      </c>
      <c r="C66" s="26" t="s">
        <v>1700</v>
      </c>
      <c r="D66" s="53" t="s">
        <v>1716</v>
      </c>
      <c r="E66" s="52" t="s">
        <v>151</v>
      </c>
      <c r="F66" s="52" t="s">
        <v>1554</v>
      </c>
      <c r="G66" s="52" t="s">
        <v>1717</v>
      </c>
      <c r="H66" s="55" t="s">
        <v>194</v>
      </c>
      <c r="I66" s="52" t="s">
        <v>1595</v>
      </c>
    </row>
    <row r="67" spans="1:9" ht="16.5" customHeight="1">
      <c r="A67" s="40">
        <v>2018</v>
      </c>
      <c r="B67" s="40">
        <v>8</v>
      </c>
      <c r="C67" s="26" t="s">
        <v>1700</v>
      </c>
      <c r="D67" s="53" t="s">
        <v>1718</v>
      </c>
      <c r="E67" s="52" t="s">
        <v>151</v>
      </c>
      <c r="F67" s="52" t="s">
        <v>1554</v>
      </c>
      <c r="G67" s="52" t="s">
        <v>1719</v>
      </c>
      <c r="H67" s="55" t="s">
        <v>194</v>
      </c>
      <c r="I67" s="52" t="s">
        <v>1595</v>
      </c>
    </row>
    <row r="68" spans="1:9" ht="16.5" customHeight="1">
      <c r="A68" s="40">
        <v>2018</v>
      </c>
      <c r="B68" s="40">
        <v>8</v>
      </c>
      <c r="C68" s="26" t="s">
        <v>1700</v>
      </c>
      <c r="D68" s="53" t="s">
        <v>1720</v>
      </c>
      <c r="E68" s="52" t="s">
        <v>151</v>
      </c>
      <c r="F68" s="52" t="s">
        <v>1554</v>
      </c>
      <c r="G68" s="52" t="s">
        <v>1665</v>
      </c>
      <c r="H68" s="55" t="s">
        <v>194</v>
      </c>
      <c r="I68" s="52" t="s">
        <v>1568</v>
      </c>
    </row>
    <row r="69" spans="1:9" ht="16.5" customHeight="1">
      <c r="A69" s="40">
        <v>2018</v>
      </c>
      <c r="B69" s="40">
        <v>8</v>
      </c>
      <c r="C69" s="26" t="s">
        <v>1721</v>
      </c>
      <c r="D69" s="53" t="s">
        <v>1722</v>
      </c>
      <c r="E69" s="52" t="s">
        <v>151</v>
      </c>
      <c r="F69" s="52" t="s">
        <v>1554</v>
      </c>
      <c r="G69" s="52" t="s">
        <v>1723</v>
      </c>
      <c r="H69" s="55" t="s">
        <v>194</v>
      </c>
      <c r="I69" s="52" t="s">
        <v>1568</v>
      </c>
    </row>
    <row r="70" spans="1:9" ht="16.5" customHeight="1">
      <c r="A70" s="40">
        <v>2018</v>
      </c>
      <c r="B70" s="40">
        <v>8</v>
      </c>
      <c r="C70" s="26" t="s">
        <v>1721</v>
      </c>
      <c r="D70" s="53" t="s">
        <v>1724</v>
      </c>
      <c r="E70" s="52" t="s">
        <v>149</v>
      </c>
      <c r="F70" s="52" t="s">
        <v>1554</v>
      </c>
      <c r="G70" s="52" t="s">
        <v>1725</v>
      </c>
      <c r="H70" s="55" t="s">
        <v>194</v>
      </c>
      <c r="I70" s="52" t="s">
        <v>1556</v>
      </c>
    </row>
    <row r="71" spans="1:9" ht="16.5" customHeight="1">
      <c r="A71" s="40">
        <v>2018</v>
      </c>
      <c r="B71" s="40">
        <v>8</v>
      </c>
      <c r="C71" s="26" t="s">
        <v>1721</v>
      </c>
      <c r="D71" s="53" t="s">
        <v>1726</v>
      </c>
      <c r="E71" s="52" t="s">
        <v>156</v>
      </c>
      <c r="F71" s="52"/>
      <c r="G71" s="52" t="s">
        <v>1725</v>
      </c>
      <c r="H71" s="55" t="s">
        <v>194</v>
      </c>
      <c r="I71" s="52" t="s">
        <v>1556</v>
      </c>
    </row>
    <row r="72" spans="1:9" ht="16.5" customHeight="1">
      <c r="A72" s="40">
        <v>2018</v>
      </c>
      <c r="B72" s="40">
        <v>8</v>
      </c>
      <c r="C72" s="26" t="s">
        <v>1721</v>
      </c>
      <c r="D72" s="53" t="s">
        <v>1727</v>
      </c>
      <c r="E72" s="52" t="s">
        <v>151</v>
      </c>
      <c r="F72" s="52" t="s">
        <v>1554</v>
      </c>
      <c r="G72" s="52" t="s">
        <v>1725</v>
      </c>
      <c r="H72" s="55" t="s">
        <v>194</v>
      </c>
      <c r="I72" s="52" t="s">
        <v>1568</v>
      </c>
    </row>
    <row r="73" spans="1:9" ht="16.5" customHeight="1">
      <c r="A73" s="40"/>
      <c r="B73" s="40"/>
      <c r="C73" s="26"/>
      <c r="D73" s="53"/>
      <c r="E73" s="52"/>
      <c r="F73" s="52"/>
      <c r="G73" s="52"/>
      <c r="H73" s="55"/>
      <c r="I73" s="52"/>
    </row>
    <row r="74" spans="1:9" ht="16.5" customHeight="1">
      <c r="A74" s="40"/>
      <c r="B74" s="40"/>
      <c r="C74" s="26"/>
      <c r="D74" s="53"/>
      <c r="E74" s="52"/>
      <c r="F74" s="52"/>
      <c r="G74" s="52"/>
      <c r="H74" s="55"/>
      <c r="I74" s="52"/>
    </row>
    <row r="75" spans="1:9" ht="16.5" customHeight="1">
      <c r="A75" s="40"/>
      <c r="B75" s="40"/>
      <c r="C75" s="26"/>
      <c r="D75" s="53"/>
      <c r="E75" s="52"/>
      <c r="F75" s="52"/>
      <c r="G75" s="52"/>
      <c r="H75" s="55"/>
      <c r="I75" s="52"/>
    </row>
    <row r="76" spans="1:9" ht="16.5" customHeight="1">
      <c r="A76" s="40"/>
      <c r="B76" s="40"/>
      <c r="C76" s="26"/>
      <c r="D76" s="53"/>
      <c r="E76" s="52"/>
      <c r="F76" s="52"/>
      <c r="G76" s="52"/>
      <c r="H76" s="55"/>
      <c r="I76" s="52"/>
    </row>
    <row r="77" spans="1:9" ht="16.5" customHeight="1">
      <c r="A77" s="40"/>
      <c r="B77" s="40"/>
      <c r="C77" s="26"/>
      <c r="D77" s="53"/>
      <c r="E77" s="52"/>
      <c r="F77" s="52"/>
      <c r="G77" s="52"/>
      <c r="H77" s="55"/>
      <c r="I77" s="52"/>
    </row>
    <row r="78" spans="1:9" ht="16.5" customHeight="1">
      <c r="A78" s="40"/>
      <c r="B78" s="40"/>
      <c r="C78" s="26"/>
      <c r="D78" s="53"/>
      <c r="E78" s="52"/>
      <c r="F78" s="52"/>
      <c r="G78" s="52"/>
      <c r="H78" s="55"/>
      <c r="I78" s="52"/>
    </row>
    <row r="79" spans="1:9" ht="16.5" customHeight="1">
      <c r="A79" s="40"/>
      <c r="B79" s="40"/>
      <c r="C79" s="26"/>
      <c r="D79" s="53"/>
      <c r="E79" s="52"/>
      <c r="F79" s="52"/>
      <c r="G79" s="52"/>
      <c r="H79" s="55"/>
      <c r="I79" s="52"/>
    </row>
    <row r="80" spans="1:9" ht="16.5" customHeight="1">
      <c r="A80" s="40"/>
      <c r="B80" s="40"/>
      <c r="C80" s="26"/>
      <c r="D80" s="53"/>
      <c r="E80" s="52"/>
      <c r="F80" s="52"/>
      <c r="G80" s="52"/>
      <c r="H80" s="55"/>
      <c r="I80" s="52"/>
    </row>
    <row r="81" spans="1:9" ht="16.5" customHeight="1">
      <c r="A81" s="40"/>
      <c r="B81" s="40"/>
      <c r="C81" s="26"/>
      <c r="D81" s="53"/>
      <c r="E81" s="52"/>
      <c r="F81" s="52"/>
      <c r="G81" s="52"/>
      <c r="H81" s="55"/>
      <c r="I81" s="52"/>
    </row>
    <row r="82" spans="1:9" ht="16.5" customHeight="1">
      <c r="A82" s="40"/>
      <c r="B82" s="40"/>
      <c r="C82" s="26"/>
      <c r="D82" s="53"/>
      <c r="E82" s="52"/>
      <c r="F82" s="52"/>
      <c r="G82" s="52"/>
      <c r="H82" s="55"/>
      <c r="I82" s="52"/>
    </row>
    <row r="83" spans="1:9" ht="16.5" customHeight="1">
      <c r="A83" s="40"/>
      <c r="B83" s="40"/>
      <c r="C83" s="26"/>
      <c r="D83" s="53"/>
      <c r="E83" s="52"/>
      <c r="F83" s="52"/>
      <c r="G83" s="52"/>
      <c r="H83" s="55"/>
      <c r="I83" s="52"/>
    </row>
    <row r="84" spans="1:9" ht="16.5" customHeight="1">
      <c r="A84" s="40"/>
      <c r="B84" s="40"/>
      <c r="C84" s="26"/>
      <c r="D84" s="53"/>
      <c r="E84" s="52"/>
      <c r="F84" s="52"/>
      <c r="G84" s="52"/>
      <c r="H84" s="55"/>
      <c r="I84" s="52"/>
    </row>
    <row r="85" spans="1:9" ht="16.5" customHeight="1">
      <c r="A85" s="40"/>
      <c r="B85" s="40"/>
      <c r="C85" s="26"/>
      <c r="D85" s="53"/>
      <c r="E85" s="52"/>
      <c r="F85" s="52"/>
      <c r="G85" s="52"/>
      <c r="H85" s="55"/>
      <c r="I85" s="52"/>
    </row>
    <row r="86" spans="1:9" ht="16.5" customHeight="1">
      <c r="A86" s="40"/>
      <c r="B86" s="40"/>
      <c r="C86" s="26"/>
      <c r="D86" s="53"/>
      <c r="E86" s="52"/>
      <c r="F86" s="52"/>
      <c r="G86" s="52"/>
      <c r="H86" s="55"/>
      <c r="I86" s="52"/>
    </row>
    <row r="87" spans="1:9" ht="16.5" customHeight="1">
      <c r="A87" s="40"/>
      <c r="B87" s="40"/>
      <c r="C87" s="26"/>
      <c r="D87" s="53"/>
      <c r="E87" s="52"/>
      <c r="F87" s="52"/>
      <c r="G87" s="52"/>
      <c r="H87" s="55"/>
      <c r="I87" s="52"/>
    </row>
    <row r="88" spans="1:9" ht="16.5" customHeight="1">
      <c r="A88" s="40"/>
      <c r="B88" s="40"/>
      <c r="C88" s="26"/>
      <c r="D88" s="53"/>
      <c r="E88" s="52"/>
      <c r="F88" s="52"/>
      <c r="G88" s="52"/>
      <c r="H88" s="55"/>
      <c r="I88" s="52"/>
    </row>
    <row r="89" spans="1:9" ht="16.5" customHeight="1">
      <c r="A89" s="40"/>
      <c r="B89" s="40"/>
      <c r="C89" s="26"/>
      <c r="D89" s="53"/>
      <c r="E89" s="52"/>
      <c r="F89" s="52"/>
      <c r="G89" s="52"/>
      <c r="H89" s="55"/>
      <c r="I89" s="52"/>
    </row>
    <row r="90" spans="1:9" ht="16.5" customHeight="1">
      <c r="A90" s="40"/>
      <c r="B90" s="40"/>
      <c r="C90" s="26"/>
      <c r="D90" s="53"/>
      <c r="E90" s="52"/>
      <c r="F90" s="52"/>
      <c r="G90" s="52"/>
      <c r="H90" s="55"/>
      <c r="I90" s="52"/>
    </row>
    <row r="91" spans="1:9" ht="16.5" customHeight="1">
      <c r="A91" s="40"/>
      <c r="B91" s="40"/>
      <c r="C91" s="26"/>
      <c r="D91" s="53"/>
      <c r="E91" s="52"/>
      <c r="F91" s="52"/>
      <c r="G91" s="52"/>
      <c r="H91" s="55"/>
      <c r="I91" s="52"/>
    </row>
    <row r="92" spans="1:9" ht="16.5" customHeight="1">
      <c r="A92" s="40"/>
      <c r="B92" s="40"/>
      <c r="C92" s="26"/>
      <c r="D92" s="53"/>
      <c r="E92" s="52"/>
      <c r="F92" s="52"/>
      <c r="G92" s="52"/>
      <c r="H92" s="55"/>
      <c r="I92" s="52"/>
    </row>
    <row r="93" spans="1:9" ht="16.5" customHeight="1">
      <c r="A93" s="40"/>
      <c r="B93" s="40"/>
      <c r="C93" s="26"/>
      <c r="D93" s="53"/>
      <c r="E93" s="52"/>
      <c r="F93" s="52"/>
      <c r="G93" s="52"/>
      <c r="H93" s="55"/>
      <c r="I93" s="52"/>
    </row>
    <row r="94" spans="1:9" ht="16.5" customHeight="1">
      <c r="A94" s="40"/>
      <c r="B94" s="40"/>
      <c r="C94" s="26"/>
      <c r="D94" s="53"/>
      <c r="E94" s="52"/>
      <c r="F94" s="52"/>
      <c r="G94" s="52"/>
      <c r="H94" s="55"/>
      <c r="I94" s="52"/>
    </row>
    <row r="95" spans="1:9" ht="16.5" customHeight="1">
      <c r="A95" s="40"/>
      <c r="B95" s="40"/>
      <c r="C95" s="26"/>
      <c r="D95" s="53"/>
      <c r="E95" s="52"/>
      <c r="F95" s="52"/>
      <c r="G95" s="52"/>
      <c r="H95" s="55"/>
      <c r="I95" s="52"/>
    </row>
    <row r="96" spans="1:9" ht="16.5" customHeight="1">
      <c r="A96" s="40"/>
      <c r="B96" s="40"/>
      <c r="C96" s="26"/>
      <c r="D96" s="53"/>
      <c r="E96" s="52"/>
      <c r="F96" s="52"/>
      <c r="G96" s="52"/>
      <c r="H96" s="55"/>
      <c r="I96" s="52"/>
    </row>
    <row r="97" spans="1:9" ht="16.5" customHeight="1">
      <c r="A97" s="40"/>
      <c r="B97" s="40"/>
      <c r="C97" s="26"/>
      <c r="D97" s="53"/>
      <c r="E97" s="52"/>
      <c r="F97" s="52"/>
      <c r="G97" s="52"/>
      <c r="H97" s="55"/>
      <c r="I97" s="52"/>
    </row>
    <row r="98" spans="1:9" ht="16.5" customHeight="1">
      <c r="A98" s="40"/>
      <c r="B98" s="40"/>
      <c r="C98" s="26"/>
      <c r="D98" s="53"/>
      <c r="E98" s="52"/>
      <c r="F98" s="52"/>
      <c r="G98" s="52"/>
      <c r="H98" s="55"/>
      <c r="I98" s="52"/>
    </row>
    <row r="99" spans="1:9" ht="16.5" customHeight="1">
      <c r="A99" s="40"/>
      <c r="B99" s="40"/>
      <c r="C99" s="26"/>
      <c r="D99" s="53"/>
      <c r="E99" s="52"/>
      <c r="F99" s="52"/>
      <c r="G99" s="52"/>
      <c r="H99" s="55"/>
      <c r="I99" s="52"/>
    </row>
    <row r="100" spans="1:9" ht="16.5" customHeight="1">
      <c r="A100" s="40"/>
      <c r="B100" s="40"/>
      <c r="C100" s="26"/>
      <c r="D100" s="53"/>
      <c r="E100" s="52"/>
      <c r="F100" s="52"/>
      <c r="G100" s="52"/>
      <c r="H100" s="55"/>
      <c r="I100" s="52"/>
    </row>
    <row r="101" spans="1:9" ht="16.5" customHeight="1">
      <c r="A101" s="40"/>
      <c r="B101" s="40"/>
      <c r="C101" s="26"/>
      <c r="D101" s="53"/>
      <c r="E101" s="52"/>
      <c r="F101" s="52"/>
      <c r="G101" s="52"/>
      <c r="H101" s="55"/>
      <c r="I101" s="52"/>
    </row>
    <row r="102" spans="1:9" ht="16.5" customHeight="1">
      <c r="A102" s="40"/>
      <c r="B102" s="40"/>
      <c r="C102" s="26"/>
      <c r="D102" s="53"/>
      <c r="E102" s="52"/>
      <c r="F102" s="52"/>
      <c r="G102" s="52"/>
      <c r="H102" s="55"/>
      <c r="I102" s="52"/>
    </row>
    <row r="103" spans="1:9" ht="16.5" customHeight="1">
      <c r="A103" s="40"/>
      <c r="B103" s="40"/>
      <c r="C103" s="26"/>
      <c r="D103" s="53"/>
      <c r="E103" s="52"/>
      <c r="F103" s="52"/>
      <c r="G103" s="52"/>
      <c r="H103" s="55"/>
      <c r="I103" s="52"/>
    </row>
    <row r="104" spans="1:9" ht="16.5" customHeight="1">
      <c r="A104" s="40"/>
      <c r="B104" s="40"/>
      <c r="C104" s="26"/>
      <c r="D104" s="53"/>
      <c r="E104" s="52"/>
      <c r="F104" s="52"/>
      <c r="G104" s="52"/>
      <c r="H104" s="55"/>
      <c r="I104" s="52"/>
    </row>
    <row r="105" spans="1:9" ht="16.5" customHeight="1">
      <c r="A105" s="40"/>
      <c r="B105" s="40"/>
      <c r="C105" s="26"/>
      <c r="D105" s="53"/>
      <c r="E105" s="52"/>
      <c r="F105" s="52"/>
      <c r="G105" s="52"/>
      <c r="H105" s="55"/>
      <c r="I105" s="52"/>
    </row>
    <row r="106" spans="1:9" ht="16.5" customHeight="1">
      <c r="A106" s="40"/>
      <c r="B106" s="40"/>
      <c r="C106" s="26"/>
      <c r="D106" s="53"/>
      <c r="E106" s="52"/>
      <c r="F106" s="52"/>
      <c r="G106" s="52"/>
      <c r="H106" s="55"/>
      <c r="I106" s="52"/>
    </row>
    <row r="107" spans="1:9" ht="16.5" customHeight="1">
      <c r="A107" s="40"/>
      <c r="B107" s="40"/>
      <c r="C107" s="26"/>
      <c r="D107" s="53"/>
      <c r="E107" s="52"/>
      <c r="F107" s="52"/>
      <c r="G107" s="52"/>
      <c r="H107" s="55"/>
      <c r="I107" s="52"/>
    </row>
    <row r="108" spans="1:9" ht="16.5" customHeight="1">
      <c r="A108" s="40"/>
      <c r="B108" s="40"/>
      <c r="C108" s="26"/>
      <c r="D108" s="53"/>
      <c r="E108" s="52"/>
      <c r="F108" s="52"/>
      <c r="G108" s="52"/>
      <c r="H108" s="55"/>
      <c r="I108" s="52"/>
    </row>
    <row r="109" spans="1:9" ht="16.5" customHeight="1">
      <c r="A109" s="40"/>
      <c r="B109" s="40"/>
      <c r="C109" s="26"/>
      <c r="D109" s="53"/>
      <c r="E109" s="52"/>
      <c r="F109" s="52"/>
      <c r="G109" s="52"/>
      <c r="H109" s="55"/>
      <c r="I109" s="52"/>
    </row>
    <row r="110" spans="1:9" ht="16.5" customHeight="1">
      <c r="A110" s="40"/>
      <c r="B110" s="40"/>
      <c r="C110" s="26"/>
      <c r="D110" s="53"/>
      <c r="E110" s="52"/>
      <c r="F110" s="52"/>
      <c r="G110" s="52"/>
      <c r="H110" s="55"/>
      <c r="I110" s="52"/>
    </row>
    <row r="111" spans="1:9" ht="16.5" customHeight="1">
      <c r="A111" s="40"/>
      <c r="B111" s="40"/>
      <c r="C111" s="26"/>
      <c r="D111" s="53"/>
      <c r="E111" s="52"/>
      <c r="F111" s="52"/>
      <c r="G111" s="52"/>
      <c r="H111" s="55"/>
      <c r="I111" s="52"/>
    </row>
    <row r="112" spans="1:9" ht="16.5" customHeight="1">
      <c r="A112" s="40"/>
      <c r="B112" s="40"/>
      <c r="C112" s="26"/>
      <c r="D112" s="53"/>
      <c r="E112" s="52"/>
      <c r="F112" s="52"/>
      <c r="G112" s="52"/>
      <c r="H112" s="55"/>
      <c r="I112" s="52"/>
    </row>
    <row r="113" spans="1:9" ht="16.5" customHeight="1">
      <c r="A113" s="40"/>
      <c r="B113" s="40"/>
      <c r="C113" s="26"/>
      <c r="D113" s="53"/>
      <c r="E113" s="52"/>
      <c r="F113" s="52"/>
      <c r="G113" s="52"/>
      <c r="H113" s="55"/>
      <c r="I113" s="52"/>
    </row>
    <row r="114" spans="1:9" ht="16.5" customHeight="1">
      <c r="A114" s="40"/>
      <c r="B114" s="40"/>
      <c r="C114" s="26"/>
      <c r="D114" s="53"/>
      <c r="E114" s="52"/>
      <c r="F114" s="52"/>
      <c r="G114" s="52"/>
      <c r="H114" s="55"/>
      <c r="I114" s="52"/>
    </row>
    <row r="115" spans="1:9" ht="16.5" customHeight="1">
      <c r="A115" s="40"/>
      <c r="B115" s="40"/>
      <c r="C115" s="26"/>
      <c r="D115" s="53"/>
      <c r="E115" s="52"/>
      <c r="F115" s="52"/>
      <c r="G115" s="52"/>
      <c r="H115" s="55"/>
      <c r="I115" s="52"/>
    </row>
    <row r="116" spans="1:9" ht="16.5" customHeight="1">
      <c r="A116" s="40"/>
      <c r="B116" s="40"/>
      <c r="C116" s="26"/>
      <c r="D116" s="53"/>
      <c r="E116" s="52"/>
      <c r="F116" s="52"/>
      <c r="G116" s="52"/>
      <c r="H116" s="55"/>
      <c r="I116" s="52"/>
    </row>
    <row r="117" spans="1:9" ht="16.5" customHeight="1">
      <c r="A117" s="40"/>
      <c r="B117" s="40"/>
      <c r="C117" s="26"/>
      <c r="D117" s="53"/>
      <c r="E117" s="52"/>
      <c r="F117" s="52"/>
      <c r="G117" s="52"/>
      <c r="H117" s="55"/>
      <c r="I117" s="52"/>
    </row>
    <row r="118" spans="1:9" ht="16.5" customHeight="1">
      <c r="A118" s="40"/>
      <c r="B118" s="40"/>
      <c r="C118" s="26"/>
      <c r="D118" s="53"/>
      <c r="E118" s="52"/>
      <c r="F118" s="52"/>
      <c r="G118" s="52"/>
      <c r="H118" s="55"/>
      <c r="I118" s="52"/>
    </row>
    <row r="119" spans="1:9" ht="16.5" customHeight="1">
      <c r="A119" s="40"/>
      <c r="B119" s="40"/>
      <c r="C119" s="26"/>
      <c r="D119" s="53"/>
      <c r="E119" s="52"/>
      <c r="F119" s="52"/>
      <c r="G119" s="52"/>
      <c r="H119" s="55"/>
      <c r="I119" s="52"/>
    </row>
    <row r="120" spans="1:9" ht="16.5" customHeight="1">
      <c r="A120" s="40"/>
      <c r="B120" s="40"/>
      <c r="C120" s="26"/>
      <c r="D120" s="53"/>
      <c r="E120" s="52"/>
      <c r="F120" s="52"/>
      <c r="G120" s="52"/>
      <c r="H120" s="55"/>
      <c r="I120" s="52"/>
    </row>
    <row r="121" spans="1:9" ht="16.5" customHeight="1">
      <c r="A121" s="40"/>
      <c r="B121" s="40"/>
      <c r="C121" s="26"/>
      <c r="D121" s="53"/>
      <c r="E121" s="52"/>
      <c r="F121" s="52"/>
      <c r="G121" s="52"/>
      <c r="H121" s="55"/>
      <c r="I121" s="52"/>
    </row>
    <row r="122" spans="1:9" ht="16.5" customHeight="1">
      <c r="A122" s="40"/>
      <c r="B122" s="40"/>
      <c r="C122" s="26"/>
      <c r="D122" s="53"/>
      <c r="E122" s="52"/>
      <c r="F122" s="52"/>
      <c r="G122" s="52"/>
      <c r="H122" s="55"/>
      <c r="I122" s="52"/>
    </row>
    <row r="123" spans="1:9" ht="16.5" customHeight="1">
      <c r="A123" s="40"/>
      <c r="B123" s="40"/>
      <c r="C123" s="26"/>
      <c r="D123" s="53"/>
      <c r="E123" s="52"/>
      <c r="F123" s="52"/>
      <c r="G123" s="52"/>
      <c r="H123" s="55"/>
      <c r="I123" s="52"/>
    </row>
    <row r="124" spans="1:9" ht="16.5" customHeight="1">
      <c r="A124" s="40"/>
      <c r="B124" s="40"/>
      <c r="C124" s="26"/>
      <c r="D124" s="53"/>
      <c r="E124" s="52"/>
      <c r="F124" s="52"/>
      <c r="G124" s="52"/>
      <c r="H124" s="55"/>
      <c r="I124" s="52"/>
    </row>
    <row r="125" spans="1:9" ht="16.5" customHeight="1">
      <c r="A125" s="40"/>
      <c r="B125" s="40"/>
      <c r="C125" s="26"/>
      <c r="D125" s="53"/>
      <c r="E125" s="52"/>
      <c r="F125" s="52"/>
      <c r="G125" s="52"/>
      <c r="H125" s="55"/>
      <c r="I125" s="52"/>
    </row>
    <row r="126" spans="1:9" ht="16.5" customHeight="1">
      <c r="A126" s="40"/>
      <c r="B126" s="40"/>
      <c r="C126" s="26"/>
      <c r="D126" s="53"/>
      <c r="E126" s="52"/>
      <c r="F126" s="52"/>
      <c r="G126" s="52"/>
      <c r="H126" s="55"/>
      <c r="I126" s="52"/>
    </row>
    <row r="127" spans="1:9" ht="16.5" customHeight="1">
      <c r="A127" s="40"/>
      <c r="B127" s="40"/>
      <c r="C127" s="26"/>
      <c r="D127" s="53"/>
      <c r="E127" s="52"/>
      <c r="F127" s="52"/>
      <c r="G127" s="52"/>
      <c r="H127" s="55"/>
      <c r="I127" s="52"/>
    </row>
    <row r="128" spans="1:9" ht="16.5" customHeight="1">
      <c r="A128" s="40"/>
      <c r="B128" s="40"/>
      <c r="C128" s="26"/>
      <c r="D128" s="53"/>
      <c r="E128" s="52"/>
      <c r="F128" s="52"/>
      <c r="G128" s="52"/>
      <c r="H128" s="55"/>
      <c r="I128" s="52"/>
    </row>
    <row r="129" spans="1:9" ht="16.5" customHeight="1">
      <c r="A129" s="40"/>
      <c r="B129" s="40"/>
      <c r="C129" s="26"/>
      <c r="D129" s="53"/>
      <c r="E129" s="52"/>
      <c r="F129" s="52"/>
      <c r="G129" s="52"/>
      <c r="H129" s="55"/>
      <c r="I129" s="52"/>
    </row>
    <row r="130" spans="1:9" ht="16.5" customHeight="1">
      <c r="A130" s="40"/>
      <c r="B130" s="40"/>
      <c r="C130" s="26"/>
      <c r="D130" s="53"/>
      <c r="E130" s="52"/>
      <c r="F130" s="52"/>
      <c r="G130" s="52"/>
      <c r="H130" s="55"/>
      <c r="I130" s="52"/>
    </row>
    <row r="131" spans="1:9" ht="16.5" customHeight="1">
      <c r="A131" s="40"/>
      <c r="B131" s="40"/>
      <c r="C131" s="26"/>
      <c r="D131" s="53"/>
      <c r="E131" s="52"/>
      <c r="F131" s="52"/>
      <c r="G131" s="52"/>
      <c r="H131" s="55"/>
      <c r="I131" s="52"/>
    </row>
    <row r="132" spans="1:9" ht="16.5" customHeight="1">
      <c r="A132" s="40"/>
      <c r="B132" s="40"/>
      <c r="C132" s="26"/>
      <c r="D132" s="53"/>
      <c r="E132" s="52"/>
      <c r="F132" s="52"/>
      <c r="G132" s="52"/>
      <c r="H132" s="55"/>
      <c r="I132" s="52"/>
    </row>
    <row r="133" spans="1:9" ht="16.5" customHeight="1">
      <c r="A133" s="40"/>
      <c r="B133" s="40"/>
      <c r="C133" s="26"/>
      <c r="D133" s="53"/>
      <c r="E133" s="52"/>
      <c r="F133" s="52"/>
      <c r="G133" s="52"/>
      <c r="H133" s="55"/>
      <c r="I133" s="52"/>
    </row>
    <row r="134" spans="1:9" ht="16.5" customHeight="1">
      <c r="A134" s="40"/>
      <c r="B134" s="40"/>
      <c r="C134" s="26"/>
      <c r="D134" s="53"/>
      <c r="E134" s="52"/>
      <c r="F134" s="52"/>
      <c r="G134" s="52"/>
      <c r="H134" s="55"/>
      <c r="I134" s="52"/>
    </row>
    <row r="135" spans="1:9" ht="16.5" customHeight="1">
      <c r="A135" s="40"/>
      <c r="B135" s="40"/>
      <c r="C135" s="26"/>
      <c r="D135" s="53"/>
      <c r="E135" s="52"/>
      <c r="F135" s="52"/>
      <c r="G135" s="52"/>
      <c r="H135" s="55"/>
      <c r="I135" s="52"/>
    </row>
    <row r="136" spans="1:9" ht="16.5" customHeight="1">
      <c r="A136" s="40"/>
      <c r="B136" s="40"/>
      <c r="C136" s="26"/>
      <c r="D136" s="53"/>
      <c r="E136" s="52"/>
      <c r="F136" s="52"/>
      <c r="G136" s="52"/>
      <c r="H136" s="55"/>
      <c r="I136" s="52"/>
    </row>
    <row r="137" spans="1:9" ht="16.5" customHeight="1">
      <c r="A137" s="40"/>
      <c r="B137" s="40"/>
      <c r="C137" s="26"/>
      <c r="D137" s="53"/>
      <c r="E137" s="52"/>
      <c r="F137" s="52"/>
      <c r="G137" s="52"/>
      <c r="H137" s="55"/>
      <c r="I137" s="52"/>
    </row>
    <row r="138" spans="1:9" ht="16.5" customHeight="1">
      <c r="A138" s="40"/>
      <c r="B138" s="40"/>
      <c r="C138" s="26"/>
      <c r="D138" s="53"/>
      <c r="E138" s="52"/>
      <c r="F138" s="52"/>
      <c r="G138" s="52"/>
      <c r="H138" s="55"/>
      <c r="I138" s="52"/>
    </row>
    <row r="139" spans="1:9" ht="16.5" customHeight="1">
      <c r="A139" s="40"/>
      <c r="B139" s="40"/>
      <c r="C139" s="26"/>
      <c r="D139" s="53"/>
      <c r="E139" s="52"/>
      <c r="F139" s="52"/>
      <c r="G139" s="52"/>
      <c r="H139" s="55"/>
      <c r="I139" s="52"/>
    </row>
    <row r="140" spans="1:9" ht="16.5" customHeight="1">
      <c r="A140" s="40"/>
      <c r="B140" s="40"/>
      <c r="C140" s="26"/>
      <c r="D140" s="53"/>
      <c r="E140" s="52"/>
      <c r="F140" s="52"/>
      <c r="G140" s="52"/>
      <c r="H140" s="55"/>
      <c r="I140" s="52"/>
    </row>
    <row r="141" spans="1:9" ht="16.5" customHeight="1">
      <c r="A141" s="40"/>
      <c r="B141" s="40"/>
      <c r="C141" s="26"/>
      <c r="D141" s="53"/>
      <c r="E141" s="52"/>
      <c r="F141" s="52"/>
      <c r="G141" s="52"/>
      <c r="H141" s="55"/>
      <c r="I141" s="52"/>
    </row>
    <row r="142" spans="1:9" ht="16.5" customHeight="1">
      <c r="A142" s="40"/>
      <c r="B142" s="40"/>
      <c r="C142" s="26"/>
      <c r="D142" s="53"/>
      <c r="E142" s="52"/>
      <c r="F142" s="52"/>
      <c r="G142" s="52"/>
      <c r="H142" s="55"/>
      <c r="I142" s="52"/>
    </row>
    <row r="143" spans="1:9" ht="16.5" customHeight="1">
      <c r="A143" s="40"/>
      <c r="B143" s="40"/>
      <c r="C143" s="26"/>
      <c r="D143" s="53"/>
      <c r="E143" s="52"/>
      <c r="F143" s="52"/>
      <c r="G143" s="52"/>
      <c r="H143" s="55"/>
      <c r="I143" s="52"/>
    </row>
    <row r="144" spans="1:9" ht="16.5" customHeight="1">
      <c r="A144" s="40"/>
      <c r="B144" s="40"/>
      <c r="C144" s="26"/>
      <c r="D144" s="53"/>
      <c r="E144" s="52"/>
      <c r="F144" s="52"/>
      <c r="G144" s="52"/>
      <c r="H144" s="55"/>
      <c r="I144" s="52"/>
    </row>
    <row r="145" spans="1:9" ht="16.5" customHeight="1">
      <c r="A145" s="40"/>
      <c r="B145" s="40"/>
      <c r="C145" s="26"/>
      <c r="D145" s="53"/>
      <c r="E145" s="52"/>
      <c r="F145" s="52"/>
      <c r="G145" s="52"/>
      <c r="H145" s="55"/>
      <c r="I145" s="52"/>
    </row>
    <row r="146" spans="1:9" ht="16.5" customHeight="1">
      <c r="A146" s="40"/>
      <c r="B146" s="40"/>
      <c r="C146" s="26"/>
      <c r="D146" s="53"/>
      <c r="E146" s="52"/>
      <c r="F146" s="52"/>
      <c r="G146" s="52"/>
      <c r="H146" s="55"/>
      <c r="I146" s="52"/>
    </row>
    <row r="147" spans="1:9" ht="16.5" customHeight="1">
      <c r="A147" s="40"/>
      <c r="B147" s="40"/>
      <c r="C147" s="26"/>
      <c r="D147" s="53"/>
      <c r="E147" s="52"/>
      <c r="F147" s="52"/>
      <c r="G147" s="52"/>
      <c r="H147" s="55"/>
      <c r="I147" s="52"/>
    </row>
    <row r="148" spans="1:9" ht="16.5" customHeight="1">
      <c r="A148" s="40"/>
      <c r="B148" s="40"/>
      <c r="C148" s="26"/>
      <c r="D148" s="53"/>
      <c r="E148" s="52"/>
      <c r="F148" s="52"/>
      <c r="G148" s="52"/>
      <c r="H148" s="55"/>
      <c r="I148" s="52"/>
    </row>
    <row r="149" spans="1:9" ht="16.5" customHeight="1">
      <c r="A149" s="40"/>
      <c r="B149" s="40"/>
      <c r="C149" s="26"/>
      <c r="D149" s="53"/>
      <c r="E149" s="52"/>
      <c r="F149" s="52"/>
      <c r="G149" s="52"/>
      <c r="H149" s="55"/>
      <c r="I149" s="52"/>
    </row>
    <row r="150" spans="1:9" ht="16.5" customHeight="1">
      <c r="A150" s="40"/>
      <c r="B150" s="40"/>
      <c r="C150" s="26"/>
      <c r="D150" s="53"/>
      <c r="E150" s="52"/>
      <c r="F150" s="52"/>
      <c r="G150" s="52"/>
      <c r="H150" s="55"/>
      <c r="I150" s="52"/>
    </row>
    <row r="151" spans="1:9" ht="16.5" customHeight="1">
      <c r="A151" s="40"/>
      <c r="B151" s="40"/>
      <c r="C151" s="26"/>
      <c r="D151" s="53"/>
      <c r="E151" s="52"/>
      <c r="F151" s="52"/>
      <c r="G151" s="52"/>
      <c r="H151" s="55"/>
      <c r="I151" s="52"/>
    </row>
    <row r="152" spans="1:9" ht="16.5" customHeight="1">
      <c r="A152" s="40"/>
      <c r="B152" s="40"/>
      <c r="C152" s="26"/>
      <c r="D152" s="53"/>
      <c r="E152" s="52"/>
      <c r="F152" s="52"/>
      <c r="G152" s="52"/>
      <c r="H152" s="55"/>
      <c r="I152" s="52"/>
    </row>
    <row r="153" spans="1:9" ht="16.5" customHeight="1">
      <c r="A153" s="40"/>
      <c r="B153" s="40"/>
      <c r="C153" s="26"/>
      <c r="D153" s="53"/>
      <c r="E153" s="52"/>
      <c r="F153" s="52"/>
      <c r="G153" s="52"/>
      <c r="H153" s="55"/>
      <c r="I153" s="52"/>
    </row>
    <row r="154" spans="1:9" ht="16.5" customHeight="1">
      <c r="A154" s="40"/>
      <c r="B154" s="40"/>
      <c r="C154" s="26"/>
      <c r="D154" s="53"/>
      <c r="E154" s="52"/>
      <c r="F154" s="52"/>
      <c r="G154" s="52"/>
      <c r="H154" s="55"/>
      <c r="I154" s="52"/>
    </row>
    <row r="155" spans="1:9" ht="16.5" customHeight="1">
      <c r="A155" s="40"/>
      <c r="B155" s="40"/>
      <c r="C155" s="26"/>
      <c r="D155" s="53"/>
      <c r="E155" s="52"/>
      <c r="F155" s="52"/>
      <c r="G155" s="52"/>
      <c r="H155" s="55"/>
      <c r="I155" s="52"/>
    </row>
    <row r="156" spans="1:9" ht="16.5" customHeight="1">
      <c r="A156" s="40"/>
      <c r="B156" s="40"/>
      <c r="C156" s="26"/>
      <c r="D156" s="53"/>
      <c r="E156" s="52"/>
      <c r="F156" s="52"/>
      <c r="G156" s="52"/>
      <c r="H156" s="55"/>
      <c r="I156" s="52"/>
    </row>
    <row r="157" spans="1:9" ht="16.5" customHeight="1">
      <c r="A157" s="40"/>
      <c r="B157" s="40"/>
      <c r="C157" s="26"/>
      <c r="D157" s="53"/>
      <c r="E157" s="52"/>
      <c r="F157" s="52"/>
      <c r="G157" s="52"/>
      <c r="H157" s="55"/>
      <c r="I157" s="52"/>
    </row>
    <row r="158" spans="1:9" ht="16.5" customHeight="1">
      <c r="A158" s="40"/>
      <c r="B158" s="40"/>
      <c r="C158" s="26"/>
      <c r="D158" s="53"/>
      <c r="E158" s="52"/>
      <c r="F158" s="52"/>
      <c r="G158" s="52"/>
      <c r="H158" s="55"/>
      <c r="I158" s="52"/>
    </row>
    <row r="159" spans="1:9" ht="16.5" customHeight="1">
      <c r="A159" s="40"/>
      <c r="B159" s="40"/>
      <c r="C159" s="26"/>
      <c r="D159" s="53"/>
      <c r="E159" s="52"/>
      <c r="F159" s="52"/>
      <c r="G159" s="52"/>
      <c r="H159" s="55"/>
      <c r="I159" s="52"/>
    </row>
    <row r="160" spans="1:9" ht="16.5" customHeight="1">
      <c r="A160" s="40"/>
      <c r="B160" s="40"/>
      <c r="C160" s="26"/>
      <c r="D160" s="53"/>
      <c r="E160" s="52"/>
      <c r="F160" s="52"/>
      <c r="G160" s="52"/>
      <c r="H160" s="55"/>
      <c r="I160" s="52"/>
    </row>
    <row r="161" spans="1:9" ht="16.5" customHeight="1">
      <c r="A161" s="40"/>
      <c r="B161" s="40"/>
      <c r="C161" s="26"/>
      <c r="D161" s="53"/>
      <c r="E161" s="52"/>
      <c r="F161" s="52"/>
      <c r="G161" s="52"/>
      <c r="H161" s="55"/>
      <c r="I161" s="52"/>
    </row>
    <row r="162" spans="1:9" ht="16.5" customHeight="1">
      <c r="A162" s="40"/>
      <c r="B162" s="40"/>
      <c r="C162" s="26"/>
      <c r="D162" s="53"/>
      <c r="E162" s="52"/>
      <c r="F162" s="52"/>
      <c r="G162" s="52"/>
      <c r="H162" s="55"/>
      <c r="I162" s="52"/>
    </row>
    <row r="163" spans="1:9" ht="16.5" customHeight="1">
      <c r="A163" s="40"/>
      <c r="B163" s="40"/>
      <c r="C163" s="26"/>
      <c r="D163" s="53"/>
      <c r="E163" s="52"/>
      <c r="F163" s="52"/>
      <c r="G163" s="52"/>
      <c r="H163" s="55"/>
      <c r="I163" s="52"/>
    </row>
    <row r="164" spans="1:9" ht="16.5" customHeight="1">
      <c r="A164" s="40"/>
      <c r="B164" s="40"/>
      <c r="C164" s="26"/>
      <c r="D164" s="53"/>
      <c r="E164" s="52"/>
      <c r="F164" s="52"/>
      <c r="G164" s="52"/>
      <c r="H164" s="55"/>
      <c r="I164" s="52"/>
    </row>
    <row r="165" spans="1:9" ht="16.5" customHeight="1">
      <c r="A165" s="40"/>
      <c r="B165" s="40"/>
      <c r="C165" s="26"/>
      <c r="D165" s="53"/>
      <c r="E165" s="52"/>
      <c r="F165" s="52"/>
      <c r="G165" s="52"/>
      <c r="H165" s="55"/>
      <c r="I165" s="52"/>
    </row>
    <row r="166" spans="1:9" ht="16.5" customHeight="1">
      <c r="A166" s="40"/>
      <c r="B166" s="40"/>
      <c r="C166" s="26"/>
      <c r="D166" s="53"/>
      <c r="E166" s="52"/>
      <c r="F166" s="52"/>
      <c r="G166" s="52"/>
      <c r="H166" s="55"/>
      <c r="I166" s="52"/>
    </row>
    <row r="167" spans="1:9" ht="16.5" customHeight="1">
      <c r="A167" s="40"/>
      <c r="B167" s="40"/>
      <c r="C167" s="26"/>
      <c r="D167" s="53"/>
      <c r="E167" s="52"/>
      <c r="F167" s="52"/>
      <c r="G167" s="52"/>
      <c r="H167" s="55"/>
      <c r="I167" s="52"/>
    </row>
    <row r="168" spans="1:9" ht="16.5" customHeight="1">
      <c r="A168" s="40"/>
      <c r="B168" s="40"/>
      <c r="C168" s="26"/>
      <c r="D168" s="53"/>
      <c r="E168" s="52"/>
      <c r="F168" s="52"/>
      <c r="G168" s="52"/>
      <c r="H168" s="55"/>
      <c r="I168" s="52"/>
    </row>
    <row r="169" spans="1:9" ht="16.5" customHeight="1">
      <c r="A169" s="40"/>
      <c r="B169" s="40"/>
      <c r="C169" s="26"/>
      <c r="D169" s="53"/>
      <c r="E169" s="52"/>
      <c r="F169" s="52"/>
      <c r="G169" s="52"/>
      <c r="H169" s="55"/>
      <c r="I169" s="52"/>
    </row>
    <row r="170" spans="1:9" ht="16.5" customHeight="1">
      <c r="A170" s="40"/>
      <c r="B170" s="40"/>
      <c r="C170" s="26"/>
      <c r="D170" s="53"/>
      <c r="E170" s="52"/>
      <c r="F170" s="52"/>
      <c r="G170" s="52"/>
      <c r="H170" s="55"/>
      <c r="I170" s="52"/>
    </row>
    <row r="171" spans="1:9" ht="16.5" customHeight="1">
      <c r="A171" s="40"/>
      <c r="B171" s="40"/>
      <c r="C171" s="26"/>
      <c r="D171" s="53"/>
      <c r="E171" s="52"/>
      <c r="F171" s="52"/>
      <c r="G171" s="52"/>
      <c r="H171" s="55"/>
      <c r="I171" s="52"/>
    </row>
    <row r="172" spans="1:9" ht="16.5" customHeight="1">
      <c r="A172" s="40"/>
      <c r="B172" s="40"/>
      <c r="C172" s="26"/>
      <c r="D172" s="53"/>
      <c r="E172" s="52"/>
      <c r="F172" s="52"/>
      <c r="G172" s="52"/>
      <c r="H172" s="55"/>
      <c r="I172" s="52"/>
    </row>
    <row r="173" spans="1:9" ht="16.5" customHeight="1">
      <c r="A173" s="40"/>
      <c r="B173" s="40"/>
      <c r="C173" s="26"/>
      <c r="D173" s="53"/>
      <c r="E173" s="52"/>
      <c r="F173" s="52"/>
      <c r="G173" s="52"/>
      <c r="H173" s="55"/>
      <c r="I173" s="52"/>
    </row>
    <row r="174" spans="1:9" ht="16.5" customHeight="1">
      <c r="A174" s="40"/>
      <c r="B174" s="40"/>
      <c r="C174" s="26"/>
      <c r="D174" s="53"/>
      <c r="E174" s="52"/>
      <c r="F174" s="52"/>
      <c r="G174" s="52"/>
      <c r="H174" s="55"/>
      <c r="I174" s="52"/>
    </row>
    <row r="175" spans="1:9" ht="16.5" customHeight="1">
      <c r="A175" s="40"/>
      <c r="B175" s="40"/>
      <c r="C175" s="26"/>
      <c r="D175" s="53"/>
      <c r="E175" s="52"/>
      <c r="F175" s="52"/>
      <c r="G175" s="52"/>
      <c r="H175" s="55"/>
      <c r="I175" s="52"/>
    </row>
    <row r="176" spans="1:9" ht="16.5" customHeight="1">
      <c r="A176" s="40"/>
      <c r="B176" s="40"/>
      <c r="C176" s="26"/>
      <c r="D176" s="53"/>
      <c r="E176" s="52"/>
      <c r="F176" s="52"/>
      <c r="G176" s="52"/>
      <c r="H176" s="55"/>
      <c r="I176" s="52"/>
    </row>
    <row r="177" spans="1:9" ht="16.5" customHeight="1">
      <c r="A177" s="40"/>
      <c r="B177" s="40"/>
      <c r="C177" s="26"/>
      <c r="D177" s="53"/>
      <c r="E177" s="52"/>
      <c r="F177" s="52"/>
      <c r="G177" s="52"/>
      <c r="H177" s="55"/>
      <c r="I177" s="52"/>
    </row>
    <row r="178" spans="1:9" ht="16.5" customHeight="1">
      <c r="A178" s="40"/>
      <c r="B178" s="40"/>
      <c r="C178" s="26"/>
      <c r="D178" s="53"/>
      <c r="E178" s="52"/>
      <c r="F178" s="52"/>
      <c r="G178" s="52"/>
      <c r="H178" s="55"/>
      <c r="I178" s="52"/>
    </row>
    <row r="179" spans="1:9" ht="16.5" customHeight="1">
      <c r="A179" s="40"/>
      <c r="B179" s="40"/>
      <c r="C179" s="26"/>
      <c r="D179" s="53"/>
      <c r="E179" s="52"/>
      <c r="F179" s="52"/>
      <c r="G179" s="52"/>
      <c r="H179" s="55"/>
      <c r="I179" s="52"/>
    </row>
    <row r="180" spans="1:9" ht="16.5" customHeight="1">
      <c r="A180" s="40"/>
      <c r="B180" s="40"/>
      <c r="C180" s="26"/>
      <c r="D180" s="53"/>
      <c r="E180" s="52"/>
      <c r="F180" s="52"/>
      <c r="G180" s="52"/>
      <c r="H180" s="55"/>
      <c r="I180" s="52"/>
    </row>
    <row r="181" spans="1:9" ht="16.5" customHeight="1">
      <c r="A181" s="40"/>
      <c r="B181" s="40"/>
      <c r="C181" s="26"/>
      <c r="D181" s="53"/>
      <c r="E181" s="52"/>
      <c r="F181" s="52"/>
      <c r="G181" s="52"/>
      <c r="H181" s="55"/>
      <c r="I181" s="52"/>
    </row>
    <row r="182" spans="1:9" ht="16.5" customHeight="1">
      <c r="A182" s="40"/>
      <c r="B182" s="40"/>
      <c r="C182" s="26"/>
      <c r="D182" s="53"/>
      <c r="E182" s="52"/>
      <c r="F182" s="52"/>
      <c r="G182" s="52"/>
      <c r="H182" s="55"/>
      <c r="I182" s="52"/>
    </row>
    <row r="183" spans="1:9" ht="16.5" customHeight="1">
      <c r="A183" s="40"/>
      <c r="B183" s="40"/>
      <c r="C183" s="26"/>
      <c r="D183" s="53"/>
      <c r="E183" s="52"/>
      <c r="F183" s="52"/>
      <c r="G183" s="52"/>
      <c r="H183" s="55"/>
      <c r="I183" s="52"/>
    </row>
    <row r="184" spans="1:9" ht="16.5" customHeight="1">
      <c r="A184" s="40"/>
      <c r="B184" s="40"/>
      <c r="C184" s="26"/>
      <c r="D184" s="53"/>
      <c r="E184" s="52"/>
      <c r="F184" s="52"/>
      <c r="G184" s="52"/>
      <c r="H184" s="55"/>
      <c r="I184" s="52"/>
    </row>
    <row r="185" spans="1:9" ht="16.5" customHeight="1">
      <c r="A185" s="40"/>
      <c r="B185" s="40"/>
      <c r="C185" s="26"/>
      <c r="D185" s="53"/>
      <c r="E185" s="52"/>
      <c r="F185" s="52"/>
      <c r="G185" s="52"/>
      <c r="H185" s="55"/>
      <c r="I185" s="52"/>
    </row>
    <row r="186" spans="1:9" ht="16.5" customHeight="1">
      <c r="A186" s="40"/>
      <c r="B186" s="40"/>
      <c r="C186" s="26"/>
      <c r="D186" s="53"/>
      <c r="E186" s="52"/>
      <c r="F186" s="52"/>
      <c r="G186" s="52"/>
      <c r="H186" s="55"/>
      <c r="I186" s="52"/>
    </row>
    <row r="187" spans="1:9" ht="16.5" customHeight="1">
      <c r="A187" s="40"/>
      <c r="B187" s="40"/>
      <c r="C187" s="26"/>
      <c r="D187" s="53"/>
      <c r="E187" s="52"/>
      <c r="F187" s="52"/>
      <c r="G187" s="52"/>
      <c r="H187" s="55"/>
      <c r="I187" s="52"/>
    </row>
    <row r="188" spans="1:9" ht="16.5" customHeight="1">
      <c r="A188" s="40"/>
      <c r="B188" s="40"/>
      <c r="C188" s="26"/>
      <c r="D188" s="53"/>
      <c r="E188" s="52"/>
      <c r="F188" s="52"/>
      <c r="G188" s="52"/>
      <c r="H188" s="55"/>
      <c r="I188" s="52"/>
    </row>
    <row r="189" spans="1:9" ht="16.5" customHeight="1">
      <c r="A189" s="40"/>
      <c r="B189" s="40"/>
      <c r="C189" s="26"/>
      <c r="D189" s="53"/>
      <c r="E189" s="52"/>
      <c r="F189" s="52"/>
      <c r="G189" s="52"/>
      <c r="H189" s="55"/>
      <c r="I189" s="52"/>
    </row>
    <row r="190" spans="1:9" ht="16.5" customHeight="1">
      <c r="A190" s="40"/>
      <c r="B190" s="40"/>
      <c r="C190" s="26"/>
      <c r="D190" s="53"/>
      <c r="E190" s="52"/>
      <c r="F190" s="52"/>
      <c r="G190" s="52"/>
      <c r="H190" s="55"/>
      <c r="I190" s="52"/>
    </row>
    <row r="191" spans="1:9" ht="16.5" customHeight="1">
      <c r="A191" s="40"/>
      <c r="B191" s="40"/>
      <c r="C191" s="26"/>
      <c r="D191" s="53"/>
      <c r="E191" s="52"/>
      <c r="F191" s="52"/>
      <c r="G191" s="52"/>
      <c r="H191" s="55"/>
      <c r="I191" s="52"/>
    </row>
    <row r="192" spans="1:9" ht="16.5" customHeight="1">
      <c r="A192" s="40"/>
      <c r="B192" s="40"/>
      <c r="C192" s="26"/>
      <c r="D192" s="53"/>
      <c r="E192" s="52"/>
      <c r="F192" s="52"/>
      <c r="G192" s="52"/>
      <c r="H192" s="55"/>
      <c r="I192" s="52"/>
    </row>
    <row r="193" spans="1:9" ht="16.5" customHeight="1">
      <c r="A193" s="40"/>
      <c r="B193" s="40"/>
      <c r="C193" s="26"/>
      <c r="D193" s="53"/>
      <c r="E193" s="52"/>
      <c r="F193" s="52"/>
      <c r="G193" s="52"/>
      <c r="H193" s="55"/>
      <c r="I193" s="52"/>
    </row>
    <row r="194" spans="1:9" ht="16.5" customHeight="1">
      <c r="A194" s="40"/>
      <c r="B194" s="40"/>
      <c r="C194" s="26"/>
      <c r="D194" s="53"/>
      <c r="E194" s="52"/>
      <c r="F194" s="52"/>
      <c r="G194" s="52"/>
      <c r="H194" s="55"/>
      <c r="I194" s="52"/>
    </row>
    <row r="195" spans="1:9" ht="16.5" customHeight="1">
      <c r="A195" s="40"/>
      <c r="B195" s="40"/>
      <c r="C195" s="26"/>
      <c r="D195" s="53"/>
      <c r="E195" s="52"/>
      <c r="F195" s="52"/>
      <c r="G195" s="52"/>
      <c r="H195" s="55"/>
      <c r="I195" s="52"/>
    </row>
    <row r="196" spans="1:9" ht="16.5" customHeight="1">
      <c r="A196" s="40"/>
      <c r="B196" s="40"/>
      <c r="C196" s="26"/>
      <c r="D196" s="53"/>
      <c r="E196" s="52"/>
      <c r="F196" s="52"/>
      <c r="G196" s="52"/>
      <c r="H196" s="55"/>
      <c r="I196" s="52"/>
    </row>
    <row r="197" spans="1:9" ht="16.5" customHeight="1">
      <c r="A197" s="40"/>
      <c r="B197" s="40"/>
      <c r="C197" s="26"/>
      <c r="D197" s="53"/>
      <c r="E197" s="52"/>
      <c r="F197" s="52"/>
      <c r="G197" s="52"/>
      <c r="H197" s="55"/>
      <c r="I197" s="52"/>
    </row>
    <row r="198" spans="1:9" ht="16.5" customHeight="1">
      <c r="A198" s="40"/>
      <c r="B198" s="40"/>
      <c r="C198" s="26"/>
      <c r="D198" s="53"/>
      <c r="E198" s="52"/>
      <c r="F198" s="52"/>
      <c r="G198" s="52"/>
      <c r="H198" s="55"/>
      <c r="I198" s="52"/>
    </row>
    <row r="199" spans="1:9" ht="16.5" customHeight="1">
      <c r="A199" s="40"/>
      <c r="B199" s="40"/>
      <c r="C199" s="26"/>
      <c r="D199" s="53"/>
      <c r="E199" s="52"/>
      <c r="F199" s="52"/>
      <c r="G199" s="52"/>
      <c r="H199" s="55"/>
      <c r="I199" s="52"/>
    </row>
    <row r="200" spans="1:9" ht="16.5" customHeight="1">
      <c r="A200" s="40"/>
      <c r="B200" s="40"/>
      <c r="C200" s="26"/>
      <c r="D200" s="53"/>
      <c r="E200" s="52"/>
      <c r="F200" s="52"/>
      <c r="G200" s="52"/>
      <c r="H200" s="55"/>
      <c r="I200" s="52"/>
    </row>
    <row r="201" spans="1:9" ht="16.5" customHeight="1">
      <c r="A201" s="40"/>
      <c r="B201" s="40"/>
      <c r="C201" s="26"/>
      <c r="D201" s="53"/>
      <c r="E201" s="52"/>
      <c r="F201" s="52"/>
      <c r="G201" s="52"/>
      <c r="H201" s="55"/>
      <c r="I201" s="52"/>
    </row>
    <row r="202" spans="1:9" ht="16.5" customHeight="1">
      <c r="A202" s="40"/>
      <c r="B202" s="40"/>
      <c r="C202" s="26"/>
      <c r="D202" s="53"/>
      <c r="E202" s="52"/>
      <c r="F202" s="52"/>
      <c r="G202" s="52"/>
      <c r="H202" s="55"/>
      <c r="I202" s="52"/>
    </row>
    <row r="203" spans="1:9" ht="16.5" customHeight="1">
      <c r="A203" s="40"/>
      <c r="B203" s="40"/>
      <c r="C203" s="26"/>
      <c r="D203" s="53"/>
      <c r="E203" s="52"/>
      <c r="F203" s="52"/>
      <c r="G203" s="52"/>
      <c r="H203" s="55"/>
      <c r="I203" s="52"/>
    </row>
    <row r="204" spans="1:9" ht="16.5" customHeight="1">
      <c r="A204" s="40"/>
      <c r="B204" s="40"/>
      <c r="C204" s="26"/>
      <c r="D204" s="53"/>
      <c r="E204" s="52"/>
      <c r="F204" s="52"/>
      <c r="G204" s="52"/>
      <c r="H204" s="55"/>
      <c r="I204" s="52"/>
    </row>
    <row r="205" spans="1:9" ht="16.5" customHeight="1">
      <c r="A205" s="40"/>
      <c r="B205" s="40"/>
      <c r="C205" s="26"/>
      <c r="D205" s="53"/>
      <c r="E205" s="52"/>
      <c r="F205" s="52"/>
      <c r="G205" s="52"/>
      <c r="H205" s="55"/>
      <c r="I205" s="52"/>
    </row>
    <row r="206" spans="1:9" ht="16.5" customHeight="1">
      <c r="A206" s="40"/>
      <c r="B206" s="40"/>
      <c r="C206" s="26"/>
      <c r="D206" s="53"/>
      <c r="E206" s="52"/>
      <c r="F206" s="52"/>
      <c r="G206" s="52"/>
      <c r="H206" s="55"/>
      <c r="I206" s="52"/>
    </row>
    <row r="207" spans="1:9" ht="16.5" customHeight="1">
      <c r="A207" s="40"/>
      <c r="B207" s="40"/>
      <c r="C207" s="26"/>
      <c r="D207" s="53"/>
      <c r="E207" s="52"/>
      <c r="F207" s="52"/>
      <c r="G207" s="52"/>
      <c r="H207" s="55"/>
      <c r="I207" s="52"/>
    </row>
    <row r="208" spans="1:9" ht="16.5" customHeight="1">
      <c r="A208" s="40"/>
      <c r="B208" s="40"/>
      <c r="C208" s="26"/>
      <c r="D208" s="53"/>
      <c r="E208" s="52"/>
      <c r="F208" s="52"/>
      <c r="G208" s="52"/>
      <c r="H208" s="55"/>
      <c r="I208" s="52"/>
    </row>
    <row r="209" spans="1:9" ht="16.5" customHeight="1">
      <c r="A209" s="40"/>
      <c r="B209" s="40"/>
      <c r="C209" s="26"/>
      <c r="D209" s="53"/>
      <c r="E209" s="52"/>
      <c r="F209" s="52"/>
      <c r="G209" s="52"/>
      <c r="H209" s="55"/>
      <c r="I209" s="52"/>
    </row>
    <row r="210" spans="1:9" ht="16.5" customHeight="1">
      <c r="A210" s="40"/>
      <c r="B210" s="40"/>
      <c r="C210" s="26"/>
      <c r="D210" s="53"/>
      <c r="E210" s="52"/>
      <c r="F210" s="52"/>
      <c r="G210" s="52"/>
      <c r="H210" s="55"/>
      <c r="I210" s="52"/>
    </row>
    <row r="211" spans="1:9" ht="16.5" customHeight="1">
      <c r="A211" s="40"/>
      <c r="B211" s="40"/>
      <c r="C211" s="26"/>
      <c r="D211" s="53"/>
      <c r="E211" s="52"/>
      <c r="F211" s="52"/>
      <c r="G211" s="52"/>
      <c r="H211" s="55"/>
      <c r="I211" s="52"/>
    </row>
    <row r="212" spans="1:9" ht="16.5" customHeight="1">
      <c r="A212" s="40"/>
      <c r="B212" s="40"/>
      <c r="C212" s="26"/>
      <c r="D212" s="53"/>
      <c r="E212" s="52"/>
      <c r="F212" s="52"/>
      <c r="G212" s="52"/>
      <c r="H212" s="55"/>
      <c r="I212" s="52"/>
    </row>
    <row r="213" spans="1:9" ht="16.5" customHeight="1">
      <c r="A213" s="40"/>
      <c r="B213" s="40"/>
      <c r="C213" s="26"/>
      <c r="D213" s="53"/>
      <c r="E213" s="52"/>
      <c r="F213" s="52"/>
      <c r="G213" s="52"/>
      <c r="H213" s="55"/>
      <c r="I213" s="52"/>
    </row>
    <row r="214" spans="1:9" ht="16.5" customHeight="1">
      <c r="A214" s="40"/>
      <c r="B214" s="40"/>
      <c r="C214" s="26"/>
      <c r="D214" s="53"/>
      <c r="E214" s="52"/>
      <c r="F214" s="52"/>
      <c r="G214" s="52"/>
      <c r="H214" s="55"/>
      <c r="I214" s="52"/>
    </row>
    <row r="215" spans="1:9" ht="16.5" customHeight="1">
      <c r="A215" s="40"/>
      <c r="B215" s="40"/>
      <c r="C215" s="26"/>
      <c r="D215" s="53"/>
      <c r="E215" s="52"/>
      <c r="F215" s="52"/>
      <c r="G215" s="52"/>
      <c r="H215" s="55"/>
      <c r="I215" s="52"/>
    </row>
    <row r="216" spans="1:9" ht="16.5" customHeight="1">
      <c r="A216" s="40"/>
      <c r="B216" s="40"/>
      <c r="C216" s="26"/>
      <c r="D216" s="53"/>
      <c r="E216" s="52"/>
      <c r="F216" s="52"/>
      <c r="G216" s="52"/>
      <c r="H216" s="55"/>
      <c r="I216" s="52"/>
    </row>
    <row r="217" spans="1:9" ht="16.5" customHeight="1">
      <c r="A217" s="40"/>
      <c r="B217" s="40"/>
      <c r="C217" s="26"/>
      <c r="D217" s="53"/>
      <c r="E217" s="52"/>
      <c r="F217" s="52"/>
      <c r="G217" s="52"/>
      <c r="H217" s="55"/>
      <c r="I217" s="52"/>
    </row>
    <row r="218" spans="1:9" ht="16.5" customHeight="1">
      <c r="A218" s="40"/>
      <c r="B218" s="40"/>
      <c r="C218" s="26"/>
      <c r="D218" s="53"/>
      <c r="E218" s="52"/>
      <c r="F218" s="52"/>
      <c r="G218" s="52"/>
      <c r="H218" s="55"/>
      <c r="I218" s="52"/>
    </row>
    <row r="219" spans="1:9" ht="16.5" customHeight="1">
      <c r="A219" s="40"/>
      <c r="B219" s="40"/>
      <c r="C219" s="26"/>
      <c r="D219" s="53"/>
      <c r="E219" s="52"/>
      <c r="F219" s="52"/>
      <c r="G219" s="52"/>
      <c r="H219" s="55"/>
      <c r="I219" s="52"/>
    </row>
    <row r="220" spans="1:9" ht="16.5" customHeight="1">
      <c r="A220" s="40"/>
      <c r="B220" s="40"/>
      <c r="C220" s="26"/>
      <c r="D220" s="53"/>
      <c r="E220" s="52"/>
      <c r="F220" s="52"/>
      <c r="G220" s="52"/>
      <c r="H220" s="55"/>
      <c r="I220" s="52"/>
    </row>
    <row r="221" spans="1:9" ht="16.5" customHeight="1">
      <c r="A221" s="40"/>
      <c r="B221" s="40"/>
      <c r="C221" s="26"/>
      <c r="D221" s="53"/>
      <c r="E221" s="52"/>
      <c r="F221" s="52"/>
      <c r="G221" s="52"/>
      <c r="H221" s="55"/>
      <c r="I221" s="52"/>
    </row>
    <row r="222" spans="1:9" ht="16.5" customHeight="1">
      <c r="A222" s="40"/>
      <c r="B222" s="40"/>
      <c r="C222" s="26"/>
      <c r="D222" s="53"/>
      <c r="E222" s="52"/>
      <c r="F222" s="52"/>
      <c r="G222" s="52"/>
      <c r="H222" s="55"/>
      <c r="I222" s="52"/>
    </row>
    <row r="223" spans="1:9" ht="16.5" customHeight="1">
      <c r="A223" s="40"/>
      <c r="B223" s="40"/>
      <c r="C223" s="26"/>
      <c r="D223" s="53"/>
      <c r="E223" s="52"/>
      <c r="F223" s="52"/>
      <c r="G223" s="52"/>
      <c r="H223" s="55"/>
      <c r="I223" s="52"/>
    </row>
    <row r="224" spans="1:9" ht="16.5" customHeight="1">
      <c r="A224" s="40"/>
      <c r="B224" s="40"/>
      <c r="C224" s="26"/>
      <c r="D224" s="53"/>
      <c r="E224" s="52"/>
      <c r="F224" s="52"/>
      <c r="G224" s="52"/>
      <c r="H224" s="55"/>
      <c r="I224" s="52"/>
    </row>
    <row r="225" spans="1:9" ht="16.5" customHeight="1">
      <c r="A225" s="40"/>
      <c r="B225" s="40"/>
      <c r="C225" s="26"/>
      <c r="D225" s="53"/>
      <c r="E225" s="52"/>
      <c r="F225" s="52"/>
      <c r="G225" s="52"/>
      <c r="H225" s="55"/>
      <c r="I225" s="52"/>
    </row>
    <row r="226" spans="1:9" ht="16.5" customHeight="1">
      <c r="A226" s="40"/>
      <c r="B226" s="40"/>
      <c r="C226" s="26"/>
      <c r="D226" s="53"/>
      <c r="E226" s="52"/>
      <c r="F226" s="52"/>
      <c r="G226" s="52"/>
      <c r="H226" s="55"/>
      <c r="I226" s="52"/>
    </row>
    <row r="227" spans="1:9" ht="16.5" customHeight="1">
      <c r="A227" s="40"/>
      <c r="B227" s="40"/>
      <c r="C227" s="26"/>
      <c r="D227" s="53"/>
      <c r="E227" s="52"/>
      <c r="F227" s="52"/>
      <c r="G227" s="52"/>
      <c r="H227" s="55"/>
      <c r="I227" s="52"/>
    </row>
    <row r="228" spans="1:9" ht="16.5" customHeight="1">
      <c r="A228" s="40"/>
      <c r="B228" s="40"/>
      <c r="C228" s="26"/>
      <c r="D228" s="53"/>
      <c r="E228" s="52"/>
      <c r="F228" s="52"/>
      <c r="G228" s="52"/>
      <c r="H228" s="55"/>
      <c r="I228" s="52"/>
    </row>
    <row r="229" spans="1:9" ht="16.5" customHeight="1">
      <c r="A229" s="40"/>
      <c r="B229" s="40"/>
      <c r="C229" s="26"/>
      <c r="D229" s="53"/>
      <c r="E229" s="52"/>
      <c r="F229" s="52"/>
      <c r="G229" s="52"/>
      <c r="H229" s="55"/>
      <c r="I229" s="52"/>
    </row>
    <row r="230" spans="1:9" ht="16.5" customHeight="1">
      <c r="A230" s="40"/>
      <c r="B230" s="40"/>
      <c r="C230" s="26"/>
      <c r="D230" s="53"/>
      <c r="E230" s="52"/>
      <c r="F230" s="52"/>
      <c r="G230" s="52"/>
      <c r="H230" s="55"/>
      <c r="I230" s="52"/>
    </row>
    <row r="231" spans="1:9" ht="16.5" customHeight="1">
      <c r="A231" s="40"/>
      <c r="B231" s="40"/>
      <c r="C231" s="26"/>
      <c r="D231" s="53"/>
      <c r="E231" s="52"/>
      <c r="F231" s="52"/>
      <c r="G231" s="52"/>
      <c r="H231" s="55"/>
      <c r="I231" s="52"/>
    </row>
    <row r="232" spans="1:9" ht="16.5" customHeight="1">
      <c r="A232" s="40"/>
      <c r="B232" s="40"/>
      <c r="C232" s="26"/>
      <c r="D232" s="53"/>
      <c r="E232" s="52"/>
      <c r="F232" s="52"/>
      <c r="G232" s="52"/>
      <c r="H232" s="55"/>
      <c r="I232" s="52"/>
    </row>
    <row r="233" spans="1:9" ht="16.5" customHeight="1">
      <c r="A233" s="40"/>
      <c r="B233" s="40"/>
      <c r="C233" s="26"/>
      <c r="D233" s="53"/>
      <c r="E233" s="52"/>
      <c r="F233" s="52"/>
      <c r="G233" s="52"/>
      <c r="H233" s="55"/>
      <c r="I233" s="52"/>
    </row>
    <row r="234" spans="1:9" ht="16.5" customHeight="1">
      <c r="A234" s="40"/>
      <c r="B234" s="40"/>
      <c r="C234" s="26"/>
      <c r="D234" s="53"/>
      <c r="E234" s="52"/>
      <c r="F234" s="52"/>
      <c r="G234" s="52"/>
      <c r="H234" s="55"/>
      <c r="I234" s="52"/>
    </row>
    <row r="235" spans="1:9" ht="16.5" customHeight="1">
      <c r="A235" s="40"/>
      <c r="B235" s="40"/>
      <c r="C235" s="26"/>
      <c r="D235" s="53"/>
      <c r="E235" s="52"/>
      <c r="F235" s="52"/>
      <c r="G235" s="52"/>
      <c r="H235" s="55"/>
      <c r="I235" s="52"/>
    </row>
    <row r="236" spans="1:9" ht="16.5" customHeight="1">
      <c r="A236" s="40"/>
      <c r="B236" s="40"/>
      <c r="C236" s="26"/>
      <c r="D236" s="53"/>
      <c r="E236" s="52"/>
      <c r="F236" s="52"/>
      <c r="G236" s="52"/>
      <c r="H236" s="55"/>
      <c r="I236" s="52"/>
    </row>
    <row r="237" spans="1:9" ht="16.5" customHeight="1">
      <c r="A237" s="40"/>
      <c r="B237" s="40"/>
      <c r="C237" s="26"/>
      <c r="D237" s="53"/>
      <c r="E237" s="52"/>
      <c r="F237" s="52"/>
      <c r="G237" s="52"/>
      <c r="H237" s="55"/>
      <c r="I237" s="52"/>
    </row>
    <row r="238" spans="1:9" ht="16.5" customHeight="1">
      <c r="A238" s="40"/>
      <c r="B238" s="40"/>
      <c r="C238" s="26"/>
      <c r="D238" s="53"/>
      <c r="E238" s="52"/>
      <c r="F238" s="52"/>
      <c r="G238" s="52"/>
      <c r="H238" s="55"/>
      <c r="I238" s="52"/>
    </row>
    <row r="239" spans="1:9" ht="16.5" customHeight="1">
      <c r="A239" s="40"/>
      <c r="B239" s="40"/>
      <c r="C239" s="26"/>
      <c r="D239" s="53"/>
      <c r="E239" s="52"/>
      <c r="F239" s="52"/>
      <c r="G239" s="52"/>
      <c r="H239" s="55"/>
      <c r="I239" s="52"/>
    </row>
    <row r="240" spans="1:9" ht="16.5" customHeight="1">
      <c r="A240" s="40"/>
      <c r="B240" s="40"/>
      <c r="C240" s="26"/>
      <c r="D240" s="53"/>
      <c r="E240" s="52"/>
      <c r="F240" s="52"/>
      <c r="G240" s="52"/>
      <c r="H240" s="55"/>
      <c r="I240" s="52"/>
    </row>
    <row r="241" spans="1:9" ht="16.5" customHeight="1">
      <c r="A241" s="40"/>
      <c r="B241" s="40"/>
      <c r="C241" s="26"/>
      <c r="D241" s="53"/>
      <c r="E241" s="52"/>
      <c r="F241" s="52"/>
      <c r="G241" s="52"/>
      <c r="H241" s="55"/>
      <c r="I241" s="52"/>
    </row>
    <row r="242" spans="1:9" ht="16.5" customHeight="1">
      <c r="A242" s="40"/>
      <c r="B242" s="40"/>
      <c r="C242" s="26"/>
      <c r="D242" s="53"/>
      <c r="E242" s="52"/>
      <c r="F242" s="52"/>
      <c r="G242" s="52"/>
      <c r="H242" s="55"/>
      <c r="I242" s="52"/>
    </row>
    <row r="243" spans="1:9" ht="16.5" customHeight="1">
      <c r="A243" s="40"/>
      <c r="B243" s="40"/>
      <c r="C243" s="26"/>
      <c r="D243" s="53"/>
      <c r="E243" s="52"/>
      <c r="F243" s="52"/>
      <c r="G243" s="52"/>
      <c r="H243" s="55"/>
      <c r="I243" s="52"/>
    </row>
    <row r="244" spans="1:9" ht="16.5" customHeight="1">
      <c r="A244" s="40"/>
      <c r="B244" s="40"/>
      <c r="C244" s="26"/>
      <c r="D244" s="53"/>
      <c r="E244" s="52"/>
      <c r="F244" s="52"/>
      <c r="G244" s="52"/>
      <c r="H244" s="55"/>
      <c r="I244" s="52"/>
    </row>
    <row r="245" spans="1:9" ht="16.5" customHeight="1">
      <c r="A245" s="40"/>
      <c r="B245" s="40"/>
      <c r="C245" s="26"/>
      <c r="D245" s="53"/>
      <c r="E245" s="52"/>
      <c r="F245" s="52"/>
      <c r="G245" s="52"/>
      <c r="H245" s="55"/>
      <c r="I245" s="52"/>
    </row>
    <row r="246" spans="1:9" ht="16.5" customHeight="1">
      <c r="A246" s="40"/>
      <c r="B246" s="40"/>
      <c r="C246" s="26"/>
      <c r="D246" s="53"/>
      <c r="E246" s="52"/>
      <c r="F246" s="52"/>
      <c r="G246" s="52"/>
      <c r="H246" s="55"/>
      <c r="I246" s="52"/>
    </row>
    <row r="247" spans="1:9" ht="16.5" customHeight="1">
      <c r="A247" s="40"/>
      <c r="B247" s="40"/>
      <c r="C247" s="26"/>
      <c r="D247" s="53"/>
      <c r="E247" s="52"/>
      <c r="F247" s="52"/>
      <c r="G247" s="52"/>
      <c r="H247" s="55"/>
      <c r="I247" s="52"/>
    </row>
    <row r="248" spans="1:9" ht="16.5" customHeight="1">
      <c r="A248" s="40"/>
      <c r="B248" s="40"/>
      <c r="C248" s="26"/>
      <c r="D248" s="53"/>
      <c r="E248" s="52"/>
      <c r="F248" s="52"/>
      <c r="G248" s="52"/>
      <c r="H248" s="55"/>
      <c r="I248" s="52"/>
    </row>
    <row r="249" spans="1:9" ht="16.5" customHeight="1">
      <c r="A249" s="40"/>
      <c r="B249" s="40"/>
      <c r="C249" s="26"/>
      <c r="D249" s="53"/>
      <c r="E249" s="52"/>
      <c r="F249" s="52"/>
      <c r="G249" s="52"/>
      <c r="H249" s="55"/>
      <c r="I249" s="52"/>
    </row>
    <row r="250" spans="1:9" ht="16.5" customHeight="1">
      <c r="A250" s="40"/>
      <c r="B250" s="40"/>
      <c r="C250" s="26"/>
      <c r="D250" s="53"/>
      <c r="E250" s="52"/>
      <c r="F250" s="52"/>
      <c r="G250" s="52"/>
      <c r="H250" s="55"/>
      <c r="I250" s="52"/>
    </row>
    <row r="251" spans="1:9" ht="16.5" customHeight="1">
      <c r="A251" s="40"/>
      <c r="B251" s="40"/>
      <c r="C251" s="26"/>
      <c r="D251" s="53"/>
      <c r="E251" s="52"/>
      <c r="F251" s="52"/>
      <c r="G251" s="52"/>
      <c r="H251" s="55"/>
      <c r="I251" s="52"/>
    </row>
    <row r="252" spans="1:9" ht="16.5" customHeight="1">
      <c r="A252" s="40"/>
      <c r="B252" s="40"/>
      <c r="C252" s="26"/>
      <c r="D252" s="53"/>
      <c r="E252" s="52"/>
      <c r="F252" s="52"/>
      <c r="G252" s="52"/>
      <c r="H252" s="55"/>
      <c r="I252" s="52"/>
    </row>
    <row r="253" spans="1:9" ht="16.5" customHeight="1">
      <c r="A253" s="40"/>
      <c r="B253" s="40"/>
      <c r="C253" s="26"/>
      <c r="D253" s="53"/>
      <c r="E253" s="52"/>
      <c r="F253" s="52"/>
      <c r="G253" s="52"/>
      <c r="H253" s="55"/>
      <c r="I253" s="52"/>
    </row>
    <row r="254" spans="1:9" ht="16.5" customHeight="1">
      <c r="A254" s="40"/>
      <c r="B254" s="40"/>
      <c r="C254" s="26"/>
      <c r="D254" s="53"/>
      <c r="E254" s="52"/>
      <c r="F254" s="52"/>
      <c r="G254" s="52"/>
      <c r="H254" s="55"/>
      <c r="I254" s="52"/>
    </row>
    <row r="255" spans="1:9" ht="16.5" customHeight="1">
      <c r="A255" s="40"/>
      <c r="B255" s="40"/>
      <c r="C255" s="26"/>
      <c r="D255" s="53"/>
      <c r="E255" s="52"/>
      <c r="F255" s="52"/>
      <c r="G255" s="52"/>
      <c r="H255" s="55"/>
      <c r="I255" s="52"/>
    </row>
    <row r="256" spans="1:9" ht="16.5" customHeight="1">
      <c r="A256" s="40"/>
      <c r="B256" s="40"/>
      <c r="C256" s="26"/>
      <c r="D256" s="53"/>
      <c r="E256" s="52"/>
      <c r="F256" s="52"/>
      <c r="G256" s="52"/>
      <c r="H256" s="55"/>
      <c r="I256" s="52"/>
    </row>
    <row r="257" spans="1:9" ht="16.5" customHeight="1">
      <c r="A257" s="40"/>
      <c r="B257" s="40"/>
      <c r="C257" s="26"/>
      <c r="D257" s="53"/>
      <c r="E257" s="52"/>
      <c r="F257" s="52"/>
      <c r="G257" s="52"/>
      <c r="H257" s="55"/>
      <c r="I257" s="52"/>
    </row>
    <row r="258" spans="1:9" ht="16.5" customHeight="1">
      <c r="A258" s="40"/>
      <c r="B258" s="40"/>
      <c r="C258" s="26"/>
      <c r="D258" s="53"/>
      <c r="E258" s="52"/>
      <c r="F258" s="52"/>
      <c r="G258" s="52"/>
      <c r="H258" s="55"/>
      <c r="I258" s="52"/>
    </row>
    <row r="259" spans="1:9" ht="16.5" customHeight="1">
      <c r="A259" s="40"/>
      <c r="B259" s="40"/>
      <c r="C259" s="26"/>
      <c r="D259" s="53"/>
      <c r="E259" s="52"/>
      <c r="F259" s="52"/>
      <c r="G259" s="52"/>
      <c r="H259" s="55"/>
      <c r="I259" s="52"/>
    </row>
    <row r="260" spans="1:9" ht="16.5" customHeight="1">
      <c r="A260" s="40"/>
      <c r="B260" s="40"/>
      <c r="C260" s="26"/>
      <c r="D260" s="53"/>
      <c r="E260" s="52"/>
      <c r="F260" s="52"/>
      <c r="G260" s="52"/>
      <c r="H260" s="55"/>
      <c r="I260" s="52"/>
    </row>
    <row r="261" spans="1:9" ht="16.5" customHeight="1">
      <c r="A261" s="40"/>
      <c r="B261" s="40"/>
      <c r="C261" s="26"/>
      <c r="D261" s="53"/>
      <c r="E261" s="52"/>
      <c r="F261" s="52"/>
      <c r="G261" s="52"/>
      <c r="H261" s="55"/>
      <c r="I261" s="52"/>
    </row>
    <row r="262" spans="1:9" ht="16.5" customHeight="1">
      <c r="A262" s="40"/>
      <c r="B262" s="40"/>
      <c r="C262" s="26"/>
      <c r="D262" s="53"/>
      <c r="E262" s="52"/>
      <c r="F262" s="52"/>
      <c r="G262" s="52"/>
      <c r="H262" s="55"/>
      <c r="I262" s="52"/>
    </row>
    <row r="263" spans="1:9" ht="16.5" customHeight="1">
      <c r="A263" s="40"/>
      <c r="B263" s="40"/>
      <c r="C263" s="26"/>
      <c r="D263" s="53"/>
      <c r="E263" s="52"/>
      <c r="F263" s="52"/>
      <c r="G263" s="52"/>
      <c r="H263" s="55"/>
      <c r="I263" s="52"/>
    </row>
    <row r="264" spans="1:9" ht="16.5" customHeight="1">
      <c r="A264" s="40"/>
      <c r="B264" s="40"/>
      <c r="C264" s="26"/>
      <c r="D264" s="53"/>
      <c r="E264" s="52"/>
      <c r="F264" s="52"/>
      <c r="G264" s="52"/>
      <c r="H264" s="55"/>
      <c r="I264" s="52"/>
    </row>
    <row r="265" spans="1:9" ht="16.5" customHeight="1">
      <c r="A265" s="40"/>
      <c r="B265" s="40"/>
      <c r="C265" s="26"/>
      <c r="D265" s="53"/>
      <c r="E265" s="52"/>
      <c r="F265" s="52"/>
      <c r="G265" s="52"/>
      <c r="H265" s="55"/>
      <c r="I265" s="52"/>
    </row>
    <row r="266" spans="1:9" ht="16.5" customHeight="1">
      <c r="A266" s="40"/>
      <c r="B266" s="40"/>
      <c r="C266" s="26"/>
      <c r="D266" s="53"/>
      <c r="E266" s="52"/>
      <c r="F266" s="52"/>
      <c r="G266" s="52"/>
      <c r="H266" s="55"/>
      <c r="I266" s="52"/>
    </row>
    <row r="267" spans="1:9" ht="16.5" customHeight="1">
      <c r="A267" s="40"/>
      <c r="B267" s="40"/>
      <c r="C267" s="26"/>
      <c r="D267" s="53"/>
      <c r="E267" s="52"/>
      <c r="F267" s="52"/>
      <c r="G267" s="52"/>
      <c r="H267" s="55"/>
      <c r="I267" s="52"/>
    </row>
    <row r="268" spans="1:9" ht="16.5" customHeight="1">
      <c r="A268" s="40"/>
      <c r="B268" s="40"/>
      <c r="C268" s="26"/>
      <c r="D268" s="53"/>
      <c r="E268" s="52"/>
      <c r="F268" s="52"/>
      <c r="G268" s="52"/>
      <c r="H268" s="55"/>
      <c r="I268" s="52"/>
    </row>
    <row r="269" spans="1:9" ht="16.5" customHeight="1">
      <c r="A269" s="40"/>
      <c r="B269" s="40"/>
      <c r="C269" s="26"/>
      <c r="D269" s="53"/>
      <c r="E269" s="52"/>
      <c r="F269" s="52"/>
      <c r="G269" s="52"/>
      <c r="H269" s="55"/>
      <c r="I269" s="52"/>
    </row>
    <row r="270" spans="1:9" ht="16.5" customHeight="1">
      <c r="A270" s="40"/>
      <c r="B270" s="40"/>
      <c r="C270" s="26"/>
      <c r="D270" s="53"/>
      <c r="E270" s="52"/>
      <c r="F270" s="52"/>
      <c r="G270" s="52"/>
      <c r="H270" s="55"/>
      <c r="I270" s="52"/>
    </row>
    <row r="271" spans="1:9" ht="16.5" customHeight="1">
      <c r="A271" s="40"/>
      <c r="B271" s="40"/>
      <c r="C271" s="26"/>
      <c r="D271" s="53"/>
      <c r="E271" s="52"/>
      <c r="F271" s="52"/>
      <c r="G271" s="52"/>
      <c r="H271" s="55"/>
      <c r="I271" s="52"/>
    </row>
    <row r="272" spans="1:9" ht="16.5" customHeight="1">
      <c r="A272" s="40"/>
      <c r="B272" s="40"/>
      <c r="C272" s="26"/>
      <c r="D272" s="53"/>
      <c r="E272" s="52"/>
      <c r="F272" s="52"/>
      <c r="G272" s="52"/>
      <c r="H272" s="55"/>
      <c r="I272" s="52"/>
    </row>
    <row r="273" spans="1:9" ht="16.5" customHeight="1">
      <c r="A273" s="40"/>
      <c r="B273" s="40"/>
      <c r="C273" s="26"/>
      <c r="D273" s="53"/>
      <c r="E273" s="52"/>
      <c r="F273" s="52"/>
      <c r="G273" s="52"/>
      <c r="H273" s="55"/>
      <c r="I273" s="52"/>
    </row>
    <row r="274" spans="1:9" ht="16.5" customHeight="1">
      <c r="A274" s="40"/>
      <c r="B274" s="40"/>
      <c r="C274" s="26"/>
      <c r="D274" s="53"/>
      <c r="E274" s="52"/>
      <c r="F274" s="52"/>
      <c r="G274" s="52"/>
      <c r="H274" s="55"/>
      <c r="I274" s="52"/>
    </row>
    <row r="275" spans="1:9" ht="16.5" customHeight="1">
      <c r="A275" s="40"/>
      <c r="B275" s="40"/>
      <c r="C275" s="26"/>
      <c r="D275" s="53"/>
      <c r="E275" s="52"/>
      <c r="F275" s="52"/>
      <c r="G275" s="52"/>
      <c r="H275" s="55"/>
      <c r="I275" s="52"/>
    </row>
    <row r="276" spans="1:9" ht="16.5" customHeight="1">
      <c r="A276" s="40"/>
      <c r="B276" s="40"/>
      <c r="C276" s="26"/>
      <c r="D276" s="53"/>
      <c r="E276" s="52"/>
      <c r="F276" s="52"/>
      <c r="G276" s="52"/>
      <c r="H276" s="55"/>
      <c r="I276" s="52"/>
    </row>
    <row r="277" spans="1:9" ht="16.5" customHeight="1">
      <c r="A277" s="40"/>
      <c r="B277" s="40"/>
      <c r="C277" s="26"/>
      <c r="D277" s="53"/>
      <c r="E277" s="52"/>
      <c r="F277" s="52"/>
      <c r="G277" s="52"/>
      <c r="H277" s="55"/>
      <c r="I277" s="52"/>
    </row>
    <row r="278" spans="1:9" ht="16.5" customHeight="1">
      <c r="A278" s="40"/>
      <c r="B278" s="40"/>
      <c r="C278" s="26"/>
      <c r="D278" s="53"/>
      <c r="E278" s="52"/>
      <c r="F278" s="52"/>
      <c r="G278" s="52"/>
      <c r="H278" s="55"/>
      <c r="I278" s="52"/>
    </row>
    <row r="279" spans="1:9" ht="16.5" customHeight="1">
      <c r="A279" s="40"/>
      <c r="B279" s="40"/>
      <c r="C279" s="26"/>
      <c r="D279" s="53"/>
      <c r="E279" s="52"/>
      <c r="F279" s="52"/>
      <c r="G279" s="52"/>
      <c r="H279" s="55"/>
      <c r="I279" s="52"/>
    </row>
    <row r="280" spans="1:9" ht="16.5" customHeight="1">
      <c r="A280" s="40"/>
      <c r="B280" s="40"/>
      <c r="C280" s="26"/>
      <c r="D280" s="53"/>
      <c r="E280" s="52"/>
      <c r="F280" s="52"/>
      <c r="G280" s="52"/>
      <c r="H280" s="55"/>
      <c r="I280" s="52"/>
    </row>
    <row r="281" spans="1:9" ht="16.5" customHeight="1">
      <c r="A281" s="40"/>
      <c r="B281" s="40"/>
      <c r="C281" s="26"/>
      <c r="D281" s="53"/>
      <c r="E281" s="52"/>
      <c r="F281" s="52"/>
      <c r="G281" s="52"/>
      <c r="H281" s="55"/>
      <c r="I281" s="52"/>
    </row>
    <row r="282" spans="1:9" ht="16.5" customHeight="1">
      <c r="A282" s="40"/>
      <c r="B282" s="40"/>
      <c r="C282" s="26"/>
      <c r="D282" s="53"/>
      <c r="E282" s="52"/>
      <c r="F282" s="52"/>
      <c r="G282" s="52"/>
      <c r="H282" s="55"/>
      <c r="I282" s="52"/>
    </row>
    <row r="283" spans="1:9" ht="16.5" customHeight="1">
      <c r="A283" s="40"/>
      <c r="B283" s="40"/>
      <c r="C283" s="26"/>
      <c r="D283" s="53"/>
      <c r="E283" s="52"/>
      <c r="F283" s="52"/>
      <c r="G283" s="52"/>
      <c r="H283" s="55"/>
      <c r="I283" s="52"/>
    </row>
    <row r="284" spans="1:9" ht="16.5" customHeight="1">
      <c r="A284" s="40"/>
      <c r="B284" s="40"/>
      <c r="C284" s="26"/>
      <c r="D284" s="53"/>
      <c r="E284" s="52"/>
      <c r="F284" s="52"/>
      <c r="G284" s="52"/>
      <c r="H284" s="55"/>
      <c r="I284" s="52"/>
    </row>
    <row r="285" spans="1:9" ht="16.5" customHeight="1">
      <c r="A285" s="40"/>
      <c r="B285" s="40"/>
      <c r="C285" s="26"/>
      <c r="D285" s="53"/>
      <c r="E285" s="52"/>
      <c r="F285" s="52"/>
      <c r="G285" s="52"/>
      <c r="H285" s="55"/>
      <c r="I285" s="52"/>
    </row>
    <row r="286" spans="1:9" ht="16.5" customHeight="1">
      <c r="A286" s="40"/>
      <c r="B286" s="40"/>
      <c r="C286" s="26"/>
      <c r="D286" s="53"/>
      <c r="E286" s="52"/>
      <c r="F286" s="52"/>
      <c r="G286" s="52"/>
      <c r="H286" s="55"/>
      <c r="I286" s="52"/>
    </row>
    <row r="287" spans="1:9" ht="16.5" customHeight="1">
      <c r="A287" s="40"/>
      <c r="B287" s="40"/>
      <c r="C287" s="26"/>
      <c r="D287" s="53"/>
      <c r="E287" s="52"/>
      <c r="F287" s="52"/>
      <c r="G287" s="52"/>
      <c r="H287" s="55"/>
      <c r="I287" s="52"/>
    </row>
    <row r="288" spans="1:9" ht="16.5" customHeight="1">
      <c r="A288" s="40"/>
      <c r="B288" s="40"/>
      <c r="C288" s="26"/>
      <c r="D288" s="53"/>
      <c r="E288" s="52"/>
      <c r="F288" s="52"/>
      <c r="G288" s="52"/>
      <c r="H288" s="55"/>
      <c r="I288" s="52"/>
    </row>
    <row r="289" spans="1:9" ht="16.5" customHeight="1">
      <c r="A289" s="40"/>
      <c r="B289" s="40"/>
      <c r="C289" s="26"/>
      <c r="D289" s="53"/>
      <c r="E289" s="52"/>
      <c r="F289" s="52"/>
      <c r="G289" s="52"/>
      <c r="H289" s="55"/>
      <c r="I289" s="52"/>
    </row>
    <row r="290" spans="1:9" ht="16.5" customHeight="1">
      <c r="A290" s="40"/>
      <c r="B290" s="40"/>
      <c r="C290" s="26"/>
      <c r="D290" s="53"/>
      <c r="E290" s="52"/>
      <c r="F290" s="52"/>
      <c r="G290" s="52"/>
      <c r="H290" s="55"/>
      <c r="I290" s="52"/>
    </row>
    <row r="291" spans="1:9" ht="16.5" customHeight="1">
      <c r="A291" s="40"/>
      <c r="B291" s="40"/>
      <c r="C291" s="26"/>
      <c r="D291" s="53"/>
      <c r="E291" s="52"/>
      <c r="F291" s="52"/>
      <c r="G291" s="52"/>
      <c r="H291" s="55"/>
      <c r="I291" s="52"/>
    </row>
    <row r="292" spans="1:9" ht="16.5" customHeight="1">
      <c r="A292" s="40"/>
      <c r="B292" s="40"/>
      <c r="C292" s="26"/>
      <c r="D292" s="53"/>
      <c r="E292" s="52"/>
      <c r="F292" s="52"/>
      <c r="G292" s="52"/>
      <c r="H292" s="55"/>
      <c r="I292" s="52"/>
    </row>
    <row r="293" spans="1:9" ht="16.5" customHeight="1">
      <c r="A293" s="40"/>
      <c r="B293" s="40"/>
      <c r="C293" s="26"/>
      <c r="D293" s="53"/>
      <c r="E293" s="52"/>
      <c r="F293" s="52"/>
      <c r="G293" s="52"/>
      <c r="H293" s="55"/>
      <c r="I293" s="52"/>
    </row>
    <row r="294" spans="1:9" ht="16.5" customHeight="1">
      <c r="A294" s="40"/>
      <c r="B294" s="40"/>
      <c r="C294" s="26"/>
      <c r="D294" s="53"/>
      <c r="E294" s="52"/>
      <c r="F294" s="52"/>
      <c r="G294" s="52"/>
      <c r="H294" s="55"/>
      <c r="I294" s="52"/>
    </row>
    <row r="295" spans="1:9" ht="16.5" customHeight="1">
      <c r="A295" s="40"/>
      <c r="B295" s="40"/>
      <c r="C295" s="26"/>
      <c r="D295" s="53"/>
      <c r="E295" s="52"/>
      <c r="F295" s="52"/>
      <c r="G295" s="52"/>
      <c r="H295" s="55"/>
      <c r="I295" s="52"/>
    </row>
    <row r="296" spans="1:9" ht="16.5" customHeight="1">
      <c r="A296" s="40"/>
      <c r="B296" s="40"/>
      <c r="C296" s="26"/>
      <c r="D296" s="53"/>
      <c r="E296" s="52"/>
      <c r="F296" s="52"/>
      <c r="G296" s="52"/>
      <c r="H296" s="55"/>
      <c r="I296" s="52"/>
    </row>
    <row r="297" spans="1:9" ht="16.5" customHeight="1">
      <c r="A297" s="40"/>
      <c r="B297" s="40"/>
      <c r="C297" s="26"/>
      <c r="D297" s="53"/>
      <c r="E297" s="52"/>
      <c r="F297" s="52"/>
      <c r="G297" s="52"/>
      <c r="H297" s="55"/>
      <c r="I297" s="52"/>
    </row>
    <row r="298" spans="1:9" ht="16.5" customHeight="1">
      <c r="A298" s="40"/>
      <c r="B298" s="40"/>
      <c r="C298" s="26"/>
      <c r="D298" s="53"/>
      <c r="E298" s="52"/>
      <c r="F298" s="52"/>
      <c r="G298" s="52"/>
      <c r="H298" s="55"/>
      <c r="I298" s="52"/>
    </row>
    <row r="299" spans="1:9" ht="16.5" customHeight="1">
      <c r="A299" s="40"/>
      <c r="B299" s="40"/>
      <c r="C299" s="26"/>
      <c r="D299" s="53"/>
      <c r="E299" s="52"/>
      <c r="F299" s="52"/>
      <c r="G299" s="52"/>
      <c r="H299" s="55"/>
      <c r="I299" s="52"/>
    </row>
    <row r="300" spans="1:9" ht="16.5" customHeight="1">
      <c r="A300" s="40"/>
      <c r="B300" s="40"/>
      <c r="C300" s="26"/>
      <c r="D300" s="53"/>
      <c r="E300" s="52"/>
      <c r="F300" s="52"/>
      <c r="G300" s="52"/>
      <c r="H300" s="55"/>
      <c r="I300" s="52"/>
    </row>
    <row r="301" spans="1:9" ht="16.5" customHeight="1">
      <c r="A301" s="40"/>
      <c r="B301" s="40"/>
      <c r="C301" s="26"/>
      <c r="D301" s="53"/>
      <c r="E301" s="52"/>
      <c r="F301" s="52"/>
      <c r="G301" s="52"/>
      <c r="H301" s="55"/>
      <c r="I301" s="52"/>
    </row>
    <row r="302" spans="1:9" ht="16.5" customHeight="1">
      <c r="A302" s="40"/>
      <c r="B302" s="40"/>
      <c r="C302" s="26"/>
      <c r="D302" s="53"/>
      <c r="E302" s="52"/>
      <c r="F302" s="52"/>
      <c r="G302" s="52"/>
      <c r="H302" s="55"/>
      <c r="I302" s="52"/>
    </row>
    <row r="303" spans="1:9" ht="16.5" customHeight="1">
      <c r="A303" s="40"/>
      <c r="B303" s="40"/>
      <c r="C303" s="26"/>
      <c r="D303" s="53"/>
      <c r="E303" s="52"/>
      <c r="F303" s="52"/>
      <c r="G303" s="52"/>
      <c r="H303" s="55"/>
      <c r="I303" s="52"/>
    </row>
    <row r="304" spans="1:9" ht="16.5" customHeight="1">
      <c r="A304" s="40"/>
      <c r="B304" s="40"/>
      <c r="C304" s="26"/>
      <c r="D304" s="53"/>
      <c r="E304" s="52"/>
      <c r="F304" s="52"/>
      <c r="G304" s="52"/>
      <c r="H304" s="55"/>
      <c r="I304" s="52"/>
    </row>
    <row r="305" spans="1:9" ht="16.5" customHeight="1">
      <c r="A305" s="40"/>
      <c r="B305" s="40"/>
      <c r="C305" s="26"/>
      <c r="D305" s="53"/>
      <c r="E305" s="52"/>
      <c r="F305" s="52"/>
      <c r="G305" s="52"/>
      <c r="H305" s="55"/>
      <c r="I305" s="52"/>
    </row>
    <row r="306" spans="1:9" ht="16.5" customHeight="1">
      <c r="A306" s="40"/>
      <c r="B306" s="40"/>
      <c r="C306" s="26"/>
      <c r="D306" s="53"/>
      <c r="E306" s="52"/>
      <c r="F306" s="52"/>
      <c r="G306" s="52"/>
      <c r="H306" s="55"/>
      <c r="I306" s="52"/>
    </row>
    <row r="307" spans="1:9" ht="16.5" customHeight="1">
      <c r="A307" s="40"/>
      <c r="B307" s="40"/>
      <c r="C307" s="26"/>
      <c r="D307" s="53"/>
      <c r="E307" s="52"/>
      <c r="F307" s="52"/>
      <c r="G307" s="52"/>
      <c r="H307" s="55"/>
      <c r="I307" s="52"/>
    </row>
    <row r="308" spans="1:9" ht="16.5" customHeight="1">
      <c r="A308" s="40"/>
      <c r="B308" s="40"/>
      <c r="C308" s="26"/>
      <c r="D308" s="53"/>
      <c r="E308" s="52"/>
      <c r="F308" s="52"/>
      <c r="G308" s="52"/>
      <c r="H308" s="55"/>
      <c r="I308" s="52"/>
    </row>
    <row r="309" spans="1:9" ht="16.5" customHeight="1">
      <c r="A309" s="40"/>
      <c r="B309" s="40"/>
      <c r="C309" s="26"/>
      <c r="D309" s="53"/>
      <c r="E309" s="52"/>
      <c r="F309" s="52"/>
      <c r="G309" s="52"/>
      <c r="H309" s="55"/>
      <c r="I309" s="52"/>
    </row>
    <row r="310" spans="1:9" ht="16.5" customHeight="1">
      <c r="A310" s="40"/>
      <c r="B310" s="40"/>
      <c r="C310" s="26"/>
      <c r="D310" s="53"/>
      <c r="E310" s="52"/>
      <c r="F310" s="52"/>
      <c r="G310" s="52"/>
      <c r="H310" s="55"/>
      <c r="I310" s="52"/>
    </row>
    <row r="311" spans="1:9" ht="16.5" customHeight="1">
      <c r="A311" s="40"/>
      <c r="B311" s="40"/>
      <c r="C311" s="26"/>
      <c r="D311" s="53"/>
      <c r="E311" s="52"/>
      <c r="F311" s="52"/>
      <c r="G311" s="52"/>
      <c r="H311" s="55"/>
      <c r="I311" s="52"/>
    </row>
    <row r="312" spans="1:9" ht="16.5" customHeight="1">
      <c r="A312" s="40"/>
      <c r="B312" s="40"/>
      <c r="C312" s="26"/>
      <c r="D312" s="53"/>
      <c r="E312" s="52"/>
      <c r="F312" s="52"/>
      <c r="G312" s="52"/>
      <c r="H312" s="55"/>
      <c r="I312" s="52"/>
    </row>
    <row r="313" spans="1:9" ht="16.5" customHeight="1">
      <c r="A313" s="40"/>
      <c r="B313" s="40"/>
      <c r="C313" s="26"/>
      <c r="D313" s="53"/>
      <c r="E313" s="52"/>
      <c r="F313" s="52"/>
      <c r="G313" s="52"/>
      <c r="H313" s="55"/>
      <c r="I313" s="52"/>
    </row>
    <row r="314" spans="1:9" ht="16.5" customHeight="1">
      <c r="A314" s="40"/>
      <c r="B314" s="40"/>
      <c r="C314" s="26"/>
      <c r="D314" s="53"/>
      <c r="E314" s="52"/>
      <c r="F314" s="52"/>
      <c r="G314" s="52"/>
      <c r="H314" s="55"/>
      <c r="I314" s="52"/>
    </row>
    <row r="315" spans="1:9" ht="16.5" customHeight="1">
      <c r="A315" s="40"/>
      <c r="B315" s="40"/>
      <c r="C315" s="26"/>
      <c r="D315" s="53"/>
      <c r="E315" s="52"/>
      <c r="F315" s="52"/>
      <c r="G315" s="52"/>
      <c r="H315" s="55"/>
      <c r="I315" s="52"/>
    </row>
    <row r="316" spans="1:9" ht="16.5" customHeight="1">
      <c r="A316" s="40"/>
      <c r="B316" s="40"/>
      <c r="C316" s="26"/>
      <c r="D316" s="53"/>
      <c r="E316" s="52"/>
      <c r="F316" s="52"/>
      <c r="G316" s="52"/>
      <c r="H316" s="55"/>
      <c r="I316" s="52"/>
    </row>
    <row r="317" spans="1:9" ht="16.5" customHeight="1">
      <c r="A317" s="40"/>
      <c r="B317" s="40"/>
      <c r="C317" s="26"/>
      <c r="D317" s="53"/>
      <c r="E317" s="52"/>
      <c r="F317" s="52"/>
      <c r="G317" s="52"/>
      <c r="H317" s="55"/>
      <c r="I317" s="52"/>
    </row>
    <row r="318" spans="1:9" ht="16.5" customHeight="1">
      <c r="A318" s="40"/>
      <c r="B318" s="40"/>
      <c r="C318" s="26"/>
      <c r="D318" s="53"/>
      <c r="E318" s="52"/>
      <c r="F318" s="52"/>
      <c r="G318" s="52"/>
      <c r="H318" s="55"/>
      <c r="I318" s="52"/>
    </row>
    <row r="319" spans="1:9" ht="16.5" customHeight="1">
      <c r="A319" s="40"/>
      <c r="B319" s="40"/>
      <c r="C319" s="26"/>
      <c r="D319" s="53"/>
      <c r="E319" s="52"/>
      <c r="F319" s="52"/>
      <c r="G319" s="52"/>
      <c r="H319" s="55"/>
      <c r="I319" s="52"/>
    </row>
    <row r="320" spans="1:9" ht="16.5" customHeight="1">
      <c r="A320" s="40"/>
      <c r="B320" s="40"/>
      <c r="C320" s="26"/>
      <c r="D320" s="53"/>
      <c r="E320" s="52"/>
      <c r="F320" s="52"/>
      <c r="G320" s="52"/>
      <c r="H320" s="55"/>
      <c r="I320" s="52"/>
    </row>
    <row r="321" spans="1:9" ht="16.5" customHeight="1">
      <c r="A321" s="40"/>
      <c r="B321" s="40"/>
      <c r="C321" s="26"/>
      <c r="D321" s="53"/>
      <c r="E321" s="52"/>
      <c r="F321" s="52"/>
      <c r="G321" s="52"/>
      <c r="H321" s="55"/>
      <c r="I321" s="52"/>
    </row>
    <row r="322" spans="1:9" ht="16.5" customHeight="1">
      <c r="A322" s="40"/>
      <c r="B322" s="40"/>
      <c r="C322" s="26"/>
      <c r="D322" s="53"/>
      <c r="E322" s="52"/>
      <c r="F322" s="52"/>
      <c r="G322" s="52"/>
      <c r="H322" s="55"/>
      <c r="I322" s="52"/>
    </row>
    <row r="323" spans="1:9" ht="16.5" customHeight="1">
      <c r="A323" s="40"/>
      <c r="B323" s="40"/>
      <c r="C323" s="26"/>
      <c r="D323" s="53"/>
      <c r="E323" s="52"/>
      <c r="F323" s="52"/>
      <c r="G323" s="52"/>
      <c r="H323" s="55"/>
      <c r="I323" s="52"/>
    </row>
    <row r="324" spans="1:9" ht="16.5" customHeight="1">
      <c r="A324" s="40"/>
      <c r="B324" s="40"/>
      <c r="C324" s="26"/>
      <c r="D324" s="53"/>
      <c r="E324" s="52"/>
      <c r="F324" s="52"/>
      <c r="G324" s="52"/>
      <c r="H324" s="55"/>
      <c r="I324" s="52"/>
    </row>
    <row r="325" spans="1:9" ht="16.5" customHeight="1">
      <c r="A325" s="40"/>
      <c r="B325" s="40"/>
      <c r="C325" s="26"/>
      <c r="D325" s="53"/>
      <c r="E325" s="52"/>
      <c r="F325" s="52"/>
      <c r="G325" s="52"/>
      <c r="H325" s="55"/>
      <c r="I325" s="52"/>
    </row>
    <row r="326" spans="1:9" ht="16.5" customHeight="1">
      <c r="A326" s="40"/>
      <c r="B326" s="40"/>
      <c r="C326" s="26"/>
      <c r="D326" s="53"/>
      <c r="E326" s="52"/>
      <c r="F326" s="52"/>
      <c r="G326" s="52"/>
      <c r="H326" s="55"/>
      <c r="I326" s="52"/>
    </row>
    <row r="327" spans="1:9" ht="16.5" customHeight="1">
      <c r="A327" s="40"/>
      <c r="B327" s="40"/>
      <c r="C327" s="26"/>
      <c r="D327" s="53"/>
      <c r="E327" s="52"/>
      <c r="F327" s="52"/>
      <c r="G327" s="52"/>
      <c r="H327" s="55"/>
      <c r="I327" s="52"/>
    </row>
    <row r="328" spans="1:9" ht="16.5" customHeight="1">
      <c r="A328" s="40"/>
      <c r="B328" s="40"/>
      <c r="C328" s="26"/>
      <c r="D328" s="53"/>
      <c r="E328" s="52"/>
      <c r="F328" s="52"/>
      <c r="G328" s="52"/>
      <c r="H328" s="55"/>
      <c r="I328" s="52"/>
    </row>
    <row r="329" spans="1:9" ht="16.5" customHeight="1">
      <c r="A329" s="40"/>
      <c r="B329" s="40"/>
      <c r="C329" s="26"/>
      <c r="D329" s="53"/>
      <c r="E329" s="52"/>
      <c r="F329" s="52"/>
      <c r="G329" s="52"/>
      <c r="H329" s="55"/>
      <c r="I329" s="52"/>
    </row>
    <row r="330" spans="1:9" ht="16.5" customHeight="1">
      <c r="A330" s="40"/>
      <c r="B330" s="40"/>
      <c r="C330" s="26"/>
      <c r="D330" s="53"/>
      <c r="E330" s="52"/>
      <c r="F330" s="52"/>
      <c r="G330" s="52"/>
      <c r="H330" s="55"/>
      <c r="I330" s="52"/>
    </row>
    <row r="331" spans="1:9" ht="16.5" customHeight="1">
      <c r="A331" s="40"/>
      <c r="B331" s="40"/>
      <c r="C331" s="26"/>
      <c r="D331" s="53"/>
      <c r="E331" s="52"/>
      <c r="F331" s="52"/>
      <c r="G331" s="52"/>
      <c r="H331" s="55"/>
      <c r="I331" s="52"/>
    </row>
    <row r="332" spans="1:9" ht="16.5" customHeight="1">
      <c r="A332" s="40"/>
      <c r="B332" s="40"/>
      <c r="C332" s="26"/>
      <c r="D332" s="53"/>
      <c r="E332" s="52"/>
      <c r="F332" s="52"/>
      <c r="G332" s="52"/>
      <c r="H332" s="55"/>
      <c r="I332" s="52"/>
    </row>
    <row r="333" spans="1:9" ht="16.5" customHeight="1">
      <c r="A333" s="40"/>
      <c r="B333" s="40"/>
      <c r="C333" s="26"/>
      <c r="D333" s="53"/>
      <c r="E333" s="52"/>
      <c r="F333" s="52"/>
      <c r="G333" s="52"/>
      <c r="H333" s="55"/>
      <c r="I333" s="52"/>
    </row>
    <row r="334" spans="1:9" ht="16.5" customHeight="1">
      <c r="A334" s="40"/>
      <c r="B334" s="40"/>
      <c r="C334" s="26"/>
      <c r="D334" s="53"/>
      <c r="E334" s="52"/>
      <c r="F334" s="52"/>
      <c r="G334" s="52"/>
      <c r="H334" s="55"/>
      <c r="I334" s="52"/>
    </row>
    <row r="335" spans="1:9" ht="16.5" customHeight="1">
      <c r="A335" s="40"/>
      <c r="B335" s="40"/>
      <c r="C335" s="26"/>
      <c r="D335" s="53"/>
      <c r="E335" s="52"/>
      <c r="F335" s="52"/>
      <c r="G335" s="52"/>
      <c r="H335" s="55"/>
      <c r="I335" s="52"/>
    </row>
    <row r="336" spans="1:9" ht="16.5" customHeight="1">
      <c r="A336" s="40"/>
      <c r="B336" s="40"/>
      <c r="C336" s="26"/>
      <c r="D336" s="53"/>
      <c r="E336" s="52"/>
      <c r="F336" s="52"/>
      <c r="G336" s="52"/>
      <c r="H336" s="55"/>
      <c r="I336" s="52"/>
    </row>
    <row r="337" spans="1:9" ht="16.5" customHeight="1">
      <c r="A337" s="40"/>
      <c r="B337" s="40"/>
      <c r="C337" s="26"/>
      <c r="D337" s="53"/>
      <c r="E337" s="52"/>
      <c r="F337" s="52"/>
      <c r="G337" s="52"/>
      <c r="H337" s="55"/>
      <c r="I337" s="52"/>
    </row>
    <row r="338" spans="1:9" ht="16.5" customHeight="1">
      <c r="A338" s="40"/>
      <c r="B338" s="40"/>
      <c r="C338" s="26"/>
      <c r="D338" s="53"/>
      <c r="E338" s="52"/>
      <c r="F338" s="52"/>
      <c r="G338" s="52"/>
      <c r="H338" s="55"/>
      <c r="I338" s="52"/>
    </row>
    <row r="339" spans="1:9" ht="16.5" customHeight="1">
      <c r="A339" s="40"/>
      <c r="B339" s="40"/>
      <c r="C339" s="26"/>
      <c r="D339" s="53"/>
      <c r="E339" s="52"/>
      <c r="F339" s="52"/>
      <c r="G339" s="52"/>
      <c r="H339" s="55"/>
      <c r="I339" s="52"/>
    </row>
    <row r="340" spans="1:9" ht="16.5" customHeight="1">
      <c r="A340" s="40"/>
      <c r="B340" s="40"/>
      <c r="C340" s="26"/>
      <c r="D340" s="53"/>
      <c r="E340" s="52"/>
      <c r="F340" s="52"/>
      <c r="G340" s="52"/>
      <c r="H340" s="55"/>
      <c r="I340" s="52"/>
    </row>
    <row r="341" spans="1:9" ht="16.5" customHeight="1">
      <c r="A341" s="40"/>
      <c r="B341" s="40"/>
      <c r="C341" s="26"/>
      <c r="D341" s="53"/>
      <c r="E341" s="52"/>
      <c r="F341" s="52"/>
      <c r="G341" s="52"/>
      <c r="H341" s="55"/>
      <c r="I341" s="52"/>
    </row>
    <row r="342" spans="1:9" ht="16.5" customHeight="1">
      <c r="A342" s="40"/>
      <c r="B342" s="40"/>
      <c r="C342" s="26"/>
      <c r="D342" s="53"/>
      <c r="E342" s="52"/>
      <c r="F342" s="52"/>
      <c r="G342" s="52"/>
      <c r="H342" s="55"/>
      <c r="I342" s="52"/>
    </row>
    <row r="343" spans="1:9" ht="16.5" customHeight="1">
      <c r="A343" s="40"/>
      <c r="B343" s="40"/>
      <c r="C343" s="26"/>
      <c r="D343" s="53"/>
      <c r="E343" s="52"/>
      <c r="F343" s="52"/>
      <c r="G343" s="52"/>
      <c r="H343" s="55"/>
      <c r="I343" s="52"/>
    </row>
    <row r="344" spans="1:9" ht="16.5" customHeight="1">
      <c r="A344" s="40"/>
      <c r="B344" s="40"/>
      <c r="C344" s="26"/>
      <c r="D344" s="53"/>
      <c r="E344" s="52"/>
      <c r="F344" s="52"/>
      <c r="G344" s="52"/>
      <c r="H344" s="55"/>
      <c r="I344" s="52"/>
    </row>
    <row r="345" spans="1:9" ht="16.5" customHeight="1">
      <c r="A345" s="40"/>
      <c r="B345" s="40"/>
      <c r="C345" s="26"/>
      <c r="D345" s="53"/>
      <c r="E345" s="52"/>
      <c r="F345" s="52"/>
      <c r="G345" s="52"/>
      <c r="H345" s="55"/>
      <c r="I345" s="52"/>
    </row>
    <row r="346" spans="1:9" ht="16.5" customHeight="1">
      <c r="A346" s="40"/>
      <c r="B346" s="40"/>
      <c r="C346" s="26"/>
      <c r="D346" s="53"/>
      <c r="E346" s="52"/>
      <c r="F346" s="52"/>
      <c r="G346" s="52"/>
      <c r="H346" s="55"/>
      <c r="I346" s="52"/>
    </row>
    <row r="347" spans="1:9" ht="16.5" customHeight="1">
      <c r="A347" s="40"/>
      <c r="B347" s="40"/>
      <c r="C347" s="26"/>
      <c r="D347" s="53"/>
      <c r="E347" s="52"/>
      <c r="F347" s="52"/>
      <c r="G347" s="52"/>
      <c r="H347" s="55"/>
      <c r="I347" s="52"/>
    </row>
    <row r="348" spans="1:9" ht="16.5" customHeight="1">
      <c r="A348" s="40"/>
      <c r="B348" s="40"/>
      <c r="C348" s="26"/>
      <c r="D348" s="53"/>
      <c r="E348" s="52"/>
      <c r="F348" s="52"/>
      <c r="G348" s="52"/>
      <c r="H348" s="55"/>
      <c r="I348" s="52"/>
    </row>
    <row r="349" spans="1:9" ht="16.5" customHeight="1">
      <c r="A349" s="40"/>
      <c r="B349" s="40"/>
      <c r="C349" s="26"/>
      <c r="D349" s="53"/>
      <c r="E349" s="52"/>
      <c r="F349" s="52"/>
      <c r="G349" s="52"/>
      <c r="H349" s="55"/>
      <c r="I349" s="52"/>
    </row>
    <row r="350" spans="1:9" ht="16.5" customHeight="1">
      <c r="A350" s="40"/>
      <c r="B350" s="40"/>
      <c r="C350" s="26"/>
      <c r="D350" s="53"/>
      <c r="E350" s="52"/>
      <c r="F350" s="52"/>
      <c r="G350" s="52"/>
      <c r="H350" s="55"/>
      <c r="I350" s="52"/>
    </row>
    <row r="351" spans="1:9" ht="16.5" customHeight="1">
      <c r="A351" s="40"/>
      <c r="B351" s="40"/>
      <c r="C351" s="26"/>
      <c r="D351" s="53"/>
      <c r="E351" s="52"/>
      <c r="F351" s="52"/>
      <c r="G351" s="52"/>
      <c r="H351" s="55"/>
      <c r="I351" s="52"/>
    </row>
    <row r="352" spans="1:9" ht="16.5" customHeight="1">
      <c r="A352" s="40"/>
      <c r="B352" s="40"/>
      <c r="C352" s="26"/>
      <c r="D352" s="53"/>
      <c r="E352" s="52"/>
      <c r="F352" s="52"/>
      <c r="G352" s="52"/>
      <c r="H352" s="55"/>
      <c r="I352" s="52"/>
    </row>
    <row r="353" spans="1:9" ht="16.5" customHeight="1">
      <c r="A353" s="40"/>
      <c r="B353" s="40"/>
      <c r="C353" s="26"/>
      <c r="D353" s="53"/>
      <c r="E353" s="52"/>
      <c r="F353" s="52"/>
      <c r="G353" s="52"/>
      <c r="H353" s="55"/>
      <c r="I353" s="52"/>
    </row>
    <row r="354" spans="1:9" ht="16.5" customHeight="1">
      <c r="A354" s="40"/>
      <c r="B354" s="40"/>
      <c r="C354" s="26"/>
      <c r="D354" s="53"/>
      <c r="E354" s="52"/>
      <c r="F354" s="52"/>
      <c r="G354" s="52"/>
      <c r="H354" s="55"/>
      <c r="I354" s="52"/>
    </row>
    <row r="355" spans="1:9" ht="16.5" customHeight="1">
      <c r="A355" s="40"/>
      <c r="B355" s="40"/>
      <c r="C355" s="26"/>
      <c r="D355" s="53"/>
      <c r="E355" s="52"/>
      <c r="F355" s="52"/>
      <c r="G355" s="52"/>
      <c r="H355" s="55"/>
      <c r="I355" s="52"/>
    </row>
    <row r="356" spans="1:9" ht="16.5" customHeight="1">
      <c r="A356" s="40"/>
      <c r="B356" s="40"/>
      <c r="C356" s="26"/>
      <c r="D356" s="53"/>
      <c r="E356" s="52"/>
      <c r="F356" s="52"/>
      <c r="G356" s="52"/>
      <c r="H356" s="55"/>
      <c r="I356" s="52"/>
    </row>
    <row r="357" spans="1:9" ht="16.5" customHeight="1">
      <c r="A357" s="40"/>
      <c r="B357" s="40"/>
      <c r="C357" s="26"/>
      <c r="D357" s="53"/>
      <c r="E357" s="52"/>
      <c r="F357" s="52"/>
      <c r="G357" s="52"/>
      <c r="H357" s="55"/>
      <c r="I357" s="52"/>
    </row>
    <row r="358" spans="1:9" ht="16.5" customHeight="1">
      <c r="A358" s="40"/>
      <c r="B358" s="40"/>
      <c r="C358" s="26"/>
      <c r="D358" s="53"/>
      <c r="E358" s="52"/>
      <c r="F358" s="52"/>
      <c r="G358" s="52"/>
      <c r="H358" s="55"/>
      <c r="I358" s="52"/>
    </row>
    <row r="359" spans="1:9" ht="16.5" customHeight="1">
      <c r="A359" s="40"/>
      <c r="B359" s="40"/>
      <c r="C359" s="26"/>
      <c r="D359" s="53"/>
      <c r="E359" s="52"/>
      <c r="F359" s="52"/>
      <c r="G359" s="52"/>
      <c r="H359" s="55"/>
      <c r="I359" s="52"/>
    </row>
    <row r="360" spans="1:9" ht="16.5" customHeight="1">
      <c r="A360" s="40"/>
      <c r="B360" s="40"/>
      <c r="C360" s="26"/>
      <c r="D360" s="53"/>
      <c r="E360" s="52"/>
      <c r="F360" s="52"/>
      <c r="G360" s="52"/>
      <c r="H360" s="55"/>
      <c r="I360" s="52"/>
    </row>
    <row r="361" spans="1:9" ht="16.5" customHeight="1">
      <c r="A361" s="40"/>
      <c r="B361" s="40"/>
      <c r="C361" s="26"/>
      <c r="D361" s="53"/>
      <c r="E361" s="52"/>
      <c r="F361" s="52"/>
      <c r="G361" s="52"/>
      <c r="H361" s="55"/>
      <c r="I361" s="52"/>
    </row>
    <row r="362" spans="1:9" ht="16.5" customHeight="1">
      <c r="A362" s="40"/>
      <c r="B362" s="40"/>
      <c r="C362" s="26"/>
      <c r="D362" s="53"/>
      <c r="E362" s="52"/>
      <c r="F362" s="52"/>
      <c r="G362" s="52"/>
      <c r="H362" s="55"/>
      <c r="I362" s="52"/>
    </row>
    <row r="363" spans="1:9" ht="16.5" customHeight="1">
      <c r="A363" s="40"/>
      <c r="B363" s="40"/>
      <c r="C363" s="26"/>
      <c r="D363" s="53"/>
      <c r="E363" s="52"/>
      <c r="F363" s="52"/>
      <c r="G363" s="52"/>
      <c r="H363" s="55"/>
      <c r="I363" s="52"/>
    </row>
    <row r="364" spans="1:9" ht="16.5" customHeight="1">
      <c r="A364" s="40"/>
      <c r="B364" s="40"/>
      <c r="C364" s="26"/>
      <c r="D364" s="53"/>
      <c r="E364" s="52"/>
      <c r="F364" s="52"/>
      <c r="G364" s="52"/>
      <c r="H364" s="55"/>
      <c r="I364" s="52"/>
    </row>
    <row r="365" spans="1:9" ht="16.5" customHeight="1">
      <c r="A365" s="40"/>
      <c r="B365" s="40"/>
      <c r="C365" s="26"/>
      <c r="D365" s="53"/>
      <c r="E365" s="52"/>
      <c r="F365" s="52"/>
      <c r="G365" s="52"/>
      <c r="H365" s="55"/>
      <c r="I365" s="52"/>
    </row>
    <row r="366" spans="1:9" ht="16.5" customHeight="1">
      <c r="A366" s="40"/>
      <c r="B366" s="40"/>
      <c r="C366" s="26"/>
      <c r="D366" s="53"/>
      <c r="E366" s="52"/>
      <c r="F366" s="52"/>
      <c r="G366" s="52"/>
      <c r="H366" s="55"/>
      <c r="I366" s="52"/>
    </row>
    <row r="367" spans="1:9" ht="16.5" customHeight="1">
      <c r="A367" s="40"/>
      <c r="B367" s="40"/>
      <c r="C367" s="26"/>
      <c r="D367" s="53"/>
      <c r="E367" s="52"/>
      <c r="F367" s="52"/>
      <c r="G367" s="52"/>
      <c r="H367" s="55"/>
      <c r="I367" s="52"/>
    </row>
    <row r="368" spans="1:9" ht="16.5" customHeight="1">
      <c r="A368" s="40"/>
      <c r="B368" s="40"/>
      <c r="C368" s="26"/>
      <c r="D368" s="53"/>
      <c r="E368" s="52"/>
      <c r="F368" s="52"/>
      <c r="G368" s="52"/>
      <c r="H368" s="55"/>
      <c r="I368" s="52"/>
    </row>
    <row r="369" spans="1:9" ht="16.5" customHeight="1">
      <c r="A369" s="40"/>
      <c r="B369" s="40"/>
      <c r="C369" s="26"/>
      <c r="D369" s="53"/>
      <c r="E369" s="52"/>
      <c r="F369" s="52"/>
      <c r="G369" s="52"/>
      <c r="H369" s="55"/>
      <c r="I369" s="52"/>
    </row>
    <row r="370" spans="1:9" ht="16.5" customHeight="1">
      <c r="A370" s="40"/>
      <c r="B370" s="40"/>
      <c r="C370" s="26"/>
      <c r="D370" s="53"/>
      <c r="E370" s="52"/>
      <c r="F370" s="52"/>
      <c r="G370" s="52"/>
      <c r="H370" s="55"/>
      <c r="I370" s="52"/>
    </row>
    <row r="371" spans="1:9" ht="16.5" customHeight="1">
      <c r="A371" s="40"/>
      <c r="B371" s="40"/>
      <c r="C371" s="26"/>
      <c r="D371" s="53"/>
      <c r="E371" s="52"/>
      <c r="F371" s="52"/>
      <c r="G371" s="52"/>
      <c r="H371" s="55"/>
      <c r="I371" s="52"/>
    </row>
    <row r="372" spans="1:9" ht="16.5" customHeight="1">
      <c r="A372" s="40"/>
      <c r="B372" s="40"/>
      <c r="C372" s="26"/>
      <c r="D372" s="53"/>
      <c r="E372" s="52"/>
      <c r="F372" s="52"/>
      <c r="G372" s="52"/>
      <c r="H372" s="55"/>
      <c r="I372" s="52"/>
    </row>
    <row r="373" spans="1:9" ht="16.5" customHeight="1">
      <c r="A373" s="40"/>
      <c r="B373" s="40"/>
      <c r="C373" s="26"/>
      <c r="D373" s="53"/>
      <c r="E373" s="52"/>
      <c r="F373" s="52"/>
      <c r="G373" s="52"/>
      <c r="H373" s="55"/>
      <c r="I373" s="52"/>
    </row>
    <row r="374" spans="1:9" ht="16.5" customHeight="1">
      <c r="A374" s="40"/>
      <c r="B374" s="40"/>
      <c r="C374" s="26"/>
      <c r="D374" s="53"/>
      <c r="E374" s="52"/>
      <c r="F374" s="52"/>
      <c r="G374" s="52"/>
      <c r="H374" s="55"/>
      <c r="I374" s="52"/>
    </row>
    <row r="375" spans="1:9" ht="16.5" customHeight="1">
      <c r="A375" s="40"/>
      <c r="B375" s="40"/>
      <c r="C375" s="26"/>
      <c r="D375" s="53"/>
      <c r="E375" s="52"/>
      <c r="F375" s="52"/>
      <c r="G375" s="52"/>
      <c r="H375" s="55"/>
      <c r="I375" s="52"/>
    </row>
    <row r="376" spans="1:9" ht="16.5" customHeight="1">
      <c r="A376" s="40"/>
      <c r="B376" s="40"/>
      <c r="C376" s="26"/>
      <c r="D376" s="53"/>
      <c r="E376" s="52"/>
      <c r="F376" s="52"/>
      <c r="G376" s="52"/>
      <c r="H376" s="55"/>
      <c r="I376" s="52"/>
    </row>
    <row r="377" spans="1:9" ht="16.5" customHeight="1">
      <c r="A377" s="40"/>
      <c r="B377" s="40"/>
      <c r="C377" s="26"/>
      <c r="D377" s="53"/>
      <c r="E377" s="52"/>
      <c r="F377" s="52"/>
      <c r="G377" s="52"/>
      <c r="H377" s="55"/>
      <c r="I377" s="52"/>
    </row>
    <row r="378" spans="1:9" ht="16.5" customHeight="1">
      <c r="A378" s="40"/>
      <c r="B378" s="40"/>
      <c r="C378" s="26"/>
      <c r="D378" s="53"/>
      <c r="E378" s="52"/>
      <c r="F378" s="52"/>
      <c r="G378" s="52"/>
      <c r="H378" s="55"/>
      <c r="I378" s="52"/>
    </row>
    <row r="379" spans="1:9" ht="16.5" customHeight="1">
      <c r="A379" s="40"/>
      <c r="B379" s="40"/>
      <c r="C379" s="26"/>
      <c r="D379" s="53"/>
      <c r="E379" s="52"/>
      <c r="F379" s="52"/>
      <c r="G379" s="52"/>
      <c r="H379" s="55"/>
      <c r="I379" s="52"/>
    </row>
    <row r="380" spans="1:9" ht="16.5" customHeight="1">
      <c r="A380" s="40"/>
      <c r="B380" s="40"/>
      <c r="C380" s="26"/>
      <c r="D380" s="53"/>
      <c r="E380" s="52"/>
      <c r="F380" s="52"/>
      <c r="G380" s="52"/>
      <c r="H380" s="55"/>
      <c r="I380" s="52"/>
    </row>
    <row r="381" spans="1:9" ht="16.5" customHeight="1">
      <c r="A381" s="40"/>
      <c r="B381" s="40"/>
      <c r="C381" s="26"/>
      <c r="D381" s="53"/>
      <c r="E381" s="52"/>
      <c r="F381" s="52"/>
      <c r="G381" s="52"/>
      <c r="H381" s="55"/>
      <c r="I381" s="52"/>
    </row>
    <row r="382" spans="1:9" ht="16.5" customHeight="1">
      <c r="A382" s="40"/>
      <c r="B382" s="40"/>
      <c r="C382" s="26"/>
      <c r="D382" s="53"/>
      <c r="E382" s="52"/>
      <c r="F382" s="52"/>
      <c r="G382" s="52"/>
      <c r="H382" s="55"/>
      <c r="I382" s="52"/>
    </row>
    <row r="383" spans="1:9" ht="16.5" customHeight="1">
      <c r="A383" s="40"/>
      <c r="B383" s="40"/>
      <c r="C383" s="26"/>
      <c r="D383" s="53"/>
      <c r="E383" s="52"/>
      <c r="F383" s="52"/>
      <c r="G383" s="52"/>
      <c r="H383" s="55"/>
      <c r="I383" s="52"/>
    </row>
    <row r="384" spans="1:9" ht="16.5" customHeight="1">
      <c r="A384" s="40"/>
      <c r="B384" s="40"/>
      <c r="C384" s="26"/>
      <c r="D384" s="53"/>
      <c r="E384" s="52"/>
      <c r="F384" s="52"/>
      <c r="G384" s="52"/>
      <c r="H384" s="55"/>
      <c r="I384" s="52"/>
    </row>
    <row r="385" spans="1:9" ht="16.5" customHeight="1">
      <c r="A385" s="40"/>
      <c r="B385" s="40"/>
      <c r="C385" s="26"/>
      <c r="D385" s="53"/>
      <c r="E385" s="52"/>
      <c r="F385" s="52"/>
      <c r="G385" s="52"/>
      <c r="H385" s="55"/>
      <c r="I385" s="52"/>
    </row>
    <row r="386" spans="1:9" ht="16.5" customHeight="1">
      <c r="A386" s="40"/>
      <c r="B386" s="40"/>
      <c r="C386" s="26"/>
      <c r="D386" s="53"/>
      <c r="E386" s="52"/>
      <c r="F386" s="52"/>
      <c r="G386" s="52"/>
      <c r="H386" s="55"/>
      <c r="I386" s="52"/>
    </row>
    <row r="387" spans="1:9" ht="16.5" customHeight="1">
      <c r="A387" s="40"/>
      <c r="B387" s="40"/>
      <c r="C387" s="26"/>
      <c r="D387" s="53"/>
      <c r="E387" s="52"/>
      <c r="F387" s="52"/>
      <c r="G387" s="52"/>
      <c r="H387" s="55"/>
      <c r="I387" s="52"/>
    </row>
    <row r="388" spans="1:9" ht="16.5" customHeight="1">
      <c r="A388" s="40"/>
      <c r="B388" s="40"/>
      <c r="C388" s="26"/>
      <c r="D388" s="53"/>
      <c r="E388" s="52"/>
      <c r="F388" s="52"/>
      <c r="G388" s="52"/>
      <c r="H388" s="55"/>
      <c r="I388" s="52"/>
    </row>
    <row r="389" spans="1:9" ht="16.5" customHeight="1">
      <c r="A389" s="40"/>
      <c r="B389" s="40"/>
      <c r="C389" s="26"/>
      <c r="D389" s="53"/>
      <c r="E389" s="52"/>
      <c r="F389" s="52"/>
      <c r="G389" s="52"/>
      <c r="H389" s="55"/>
      <c r="I389" s="52"/>
    </row>
    <row r="390" spans="1:9" ht="16.5" customHeight="1">
      <c r="A390" s="40"/>
      <c r="B390" s="40"/>
      <c r="C390" s="26"/>
      <c r="D390" s="53"/>
      <c r="E390" s="52"/>
      <c r="F390" s="52"/>
      <c r="G390" s="52"/>
      <c r="H390" s="55"/>
      <c r="I390" s="52"/>
    </row>
    <row r="391" spans="1:9" ht="16.5" customHeight="1">
      <c r="A391" s="40"/>
      <c r="B391" s="40"/>
      <c r="C391" s="26"/>
      <c r="D391" s="53"/>
      <c r="E391" s="52"/>
      <c r="F391" s="52"/>
      <c r="G391" s="52"/>
      <c r="H391" s="55"/>
      <c r="I391" s="52"/>
    </row>
    <row r="392" spans="1:9" ht="16.5" customHeight="1">
      <c r="A392" s="40"/>
      <c r="B392" s="40"/>
      <c r="C392" s="26"/>
      <c r="D392" s="53"/>
      <c r="E392" s="52"/>
      <c r="F392" s="52"/>
      <c r="G392" s="52"/>
      <c r="H392" s="55"/>
      <c r="I392" s="52"/>
    </row>
    <row r="393" spans="1:9" ht="16.5" customHeight="1">
      <c r="A393" s="40"/>
      <c r="B393" s="40"/>
      <c r="C393" s="26"/>
      <c r="D393" s="53"/>
      <c r="E393" s="52"/>
      <c r="F393" s="52"/>
      <c r="G393" s="52"/>
      <c r="H393" s="55"/>
      <c r="I393" s="52"/>
    </row>
    <row r="394" spans="1:9" ht="16.5" customHeight="1">
      <c r="A394" s="40"/>
      <c r="B394" s="40"/>
      <c r="C394" s="26"/>
      <c r="D394" s="53"/>
      <c r="E394" s="52"/>
      <c r="F394" s="52"/>
      <c r="G394" s="52"/>
      <c r="H394" s="55"/>
      <c r="I394" s="52"/>
    </row>
    <row r="395" spans="1:9" ht="16.5" customHeight="1">
      <c r="A395" s="40"/>
      <c r="B395" s="40"/>
      <c r="C395" s="26"/>
      <c r="D395" s="53"/>
      <c r="E395" s="52"/>
      <c r="F395" s="52"/>
      <c r="G395" s="52"/>
      <c r="H395" s="55"/>
      <c r="I395" s="52"/>
    </row>
    <row r="396" spans="1:9" ht="16.5" customHeight="1">
      <c r="A396" s="40"/>
      <c r="B396" s="40"/>
      <c r="C396" s="26"/>
      <c r="D396" s="53"/>
      <c r="E396" s="52"/>
      <c r="F396" s="52"/>
      <c r="G396" s="52"/>
      <c r="H396" s="55"/>
      <c r="I396" s="52"/>
    </row>
    <row r="397" spans="1:9" ht="16.5" customHeight="1">
      <c r="A397" s="40"/>
      <c r="B397" s="40"/>
      <c r="C397" s="26"/>
      <c r="D397" s="53"/>
      <c r="E397" s="52"/>
      <c r="F397" s="52"/>
      <c r="G397" s="52"/>
      <c r="H397" s="55"/>
      <c r="I397" s="52"/>
    </row>
    <row r="398" spans="1:9" ht="16.5" customHeight="1">
      <c r="A398" s="40"/>
      <c r="B398" s="40"/>
      <c r="C398" s="26"/>
      <c r="D398" s="53"/>
      <c r="E398" s="52"/>
      <c r="F398" s="52"/>
      <c r="G398" s="52"/>
      <c r="H398" s="55"/>
      <c r="I398" s="52"/>
    </row>
    <row r="399" spans="1:9" ht="16.5" customHeight="1">
      <c r="A399" s="40"/>
      <c r="B399" s="40"/>
      <c r="C399" s="26"/>
      <c r="D399" s="53"/>
      <c r="E399" s="52"/>
      <c r="F399" s="52"/>
      <c r="G399" s="52"/>
      <c r="H399" s="55"/>
      <c r="I399" s="52"/>
    </row>
    <row r="400" spans="1:9" ht="16.5" customHeight="1">
      <c r="A400" s="40"/>
      <c r="B400" s="40"/>
      <c r="C400" s="26"/>
      <c r="D400" s="53"/>
      <c r="E400" s="52"/>
      <c r="F400" s="52"/>
      <c r="G400" s="52"/>
      <c r="H400" s="55"/>
      <c r="I400" s="52"/>
    </row>
    <row r="401" spans="1:9" ht="16.5" customHeight="1">
      <c r="A401" s="40"/>
      <c r="B401" s="40"/>
      <c r="C401" s="26"/>
      <c r="D401" s="53"/>
      <c r="E401" s="52"/>
      <c r="F401" s="52"/>
      <c r="G401" s="52"/>
      <c r="H401" s="55"/>
      <c r="I401" s="52"/>
    </row>
    <row r="402" spans="1:9" ht="16.5" customHeight="1">
      <c r="A402" s="40"/>
      <c r="B402" s="40"/>
      <c r="C402" s="26"/>
      <c r="D402" s="53"/>
      <c r="E402" s="52"/>
      <c r="F402" s="52"/>
      <c r="G402" s="52"/>
      <c r="H402" s="55"/>
      <c r="I402" s="52"/>
    </row>
    <row r="403" spans="1:9" ht="16.5" customHeight="1">
      <c r="A403" s="40"/>
      <c r="B403" s="40"/>
      <c r="C403" s="26"/>
      <c r="D403" s="53"/>
      <c r="E403" s="52"/>
      <c r="F403" s="52"/>
      <c r="G403" s="52"/>
      <c r="H403" s="55"/>
      <c r="I403" s="52"/>
    </row>
    <row r="404" spans="1:9" ht="16.5" customHeight="1">
      <c r="A404" s="40"/>
      <c r="B404" s="40"/>
      <c r="C404" s="26"/>
      <c r="D404" s="53"/>
      <c r="E404" s="52"/>
      <c r="F404" s="52"/>
      <c r="G404" s="52"/>
      <c r="H404" s="55"/>
      <c r="I404" s="52"/>
    </row>
    <row r="405" spans="1:9" ht="16.5" customHeight="1">
      <c r="A405" s="40"/>
      <c r="B405" s="40"/>
      <c r="C405" s="26"/>
      <c r="D405" s="53"/>
      <c r="E405" s="52"/>
      <c r="F405" s="52"/>
      <c r="G405" s="52"/>
      <c r="H405" s="55"/>
      <c r="I405" s="52"/>
    </row>
    <row r="406" spans="1:9" ht="16.5" customHeight="1">
      <c r="A406" s="40"/>
      <c r="B406" s="40"/>
      <c r="C406" s="26"/>
      <c r="D406" s="53"/>
      <c r="E406" s="52"/>
      <c r="F406" s="52"/>
      <c r="G406" s="52"/>
      <c r="H406" s="55"/>
      <c r="I406" s="52"/>
    </row>
    <row r="407" spans="1:9" ht="16.5" customHeight="1">
      <c r="A407" s="40"/>
      <c r="B407" s="40"/>
      <c r="C407" s="26"/>
      <c r="D407" s="53"/>
      <c r="E407" s="52"/>
      <c r="F407" s="52"/>
      <c r="G407" s="52"/>
      <c r="H407" s="55"/>
      <c r="I407" s="52"/>
    </row>
    <row r="408" spans="1:9" ht="16.5" customHeight="1">
      <c r="A408" s="40"/>
      <c r="B408" s="40"/>
      <c r="C408" s="26"/>
      <c r="D408" s="53"/>
      <c r="E408" s="52"/>
      <c r="F408" s="52"/>
      <c r="G408" s="52"/>
      <c r="H408" s="55"/>
      <c r="I408" s="52"/>
    </row>
    <row r="409" spans="1:9" ht="16.5" customHeight="1">
      <c r="A409" s="40"/>
      <c r="B409" s="40"/>
      <c r="C409" s="26"/>
      <c r="D409" s="53"/>
      <c r="E409" s="52"/>
      <c r="F409" s="52"/>
      <c r="G409" s="52"/>
      <c r="H409" s="55"/>
      <c r="I409" s="52"/>
    </row>
    <row r="410" spans="1:9" ht="16.5" customHeight="1">
      <c r="A410" s="40"/>
      <c r="B410" s="40"/>
      <c r="C410" s="26"/>
      <c r="D410" s="53"/>
      <c r="E410" s="52"/>
      <c r="F410" s="52"/>
      <c r="G410" s="52"/>
      <c r="H410" s="55"/>
      <c r="I410" s="52"/>
    </row>
    <row r="411" spans="1:9" ht="16.5" customHeight="1">
      <c r="A411" s="40"/>
      <c r="B411" s="40"/>
      <c r="C411" s="26"/>
      <c r="D411" s="53"/>
      <c r="E411" s="52"/>
      <c r="F411" s="52"/>
      <c r="G411" s="52"/>
      <c r="H411" s="55"/>
      <c r="I411" s="52"/>
    </row>
    <row r="412" spans="1:9" ht="16.5" customHeight="1">
      <c r="A412" s="40"/>
      <c r="B412" s="40"/>
      <c r="C412" s="26"/>
      <c r="D412" s="53"/>
      <c r="E412" s="52"/>
      <c r="F412" s="52"/>
      <c r="G412" s="52"/>
      <c r="H412" s="55"/>
      <c r="I412" s="52"/>
    </row>
    <row r="413" spans="1:9" ht="16.5" customHeight="1">
      <c r="A413" s="40"/>
      <c r="B413" s="40"/>
      <c r="C413" s="26"/>
      <c r="D413" s="53"/>
      <c r="E413" s="52"/>
      <c r="F413" s="52"/>
      <c r="G413" s="52"/>
      <c r="H413" s="55"/>
      <c r="I413" s="52"/>
    </row>
    <row r="414" spans="1:9" ht="16.5" customHeight="1">
      <c r="A414" s="40"/>
      <c r="B414" s="40"/>
      <c r="C414" s="26"/>
      <c r="D414" s="53"/>
      <c r="E414" s="52"/>
      <c r="F414" s="52"/>
      <c r="G414" s="52"/>
      <c r="H414" s="55"/>
      <c r="I414" s="52"/>
    </row>
    <row r="415" spans="1:9" ht="16.5" customHeight="1">
      <c r="A415" s="40"/>
      <c r="B415" s="40"/>
      <c r="C415" s="26"/>
      <c r="D415" s="53"/>
      <c r="E415" s="52"/>
      <c r="F415" s="52"/>
      <c r="G415" s="52"/>
      <c r="H415" s="55"/>
      <c r="I415" s="52"/>
    </row>
    <row r="416" spans="1:9" ht="16.5" customHeight="1">
      <c r="A416" s="40"/>
      <c r="B416" s="40"/>
      <c r="C416" s="26"/>
      <c r="D416" s="53"/>
      <c r="E416" s="52"/>
      <c r="F416" s="52"/>
      <c r="G416" s="52"/>
      <c r="H416" s="55"/>
      <c r="I416" s="52"/>
    </row>
    <row r="417" spans="1:9" ht="16.5" customHeight="1">
      <c r="A417" s="40"/>
      <c r="B417" s="40"/>
      <c r="C417" s="26"/>
      <c r="D417" s="53"/>
      <c r="E417" s="52"/>
      <c r="F417" s="52"/>
      <c r="G417" s="52"/>
      <c r="H417" s="55"/>
      <c r="I417" s="52"/>
    </row>
    <row r="418" spans="1:9" ht="16.5" customHeight="1">
      <c r="A418" s="40"/>
      <c r="B418" s="40"/>
      <c r="C418" s="26"/>
      <c r="D418" s="53"/>
      <c r="E418" s="52"/>
      <c r="F418" s="52"/>
      <c r="G418" s="52"/>
      <c r="H418" s="55"/>
      <c r="I418" s="52"/>
    </row>
    <row r="419" spans="1:9" ht="16.5" customHeight="1">
      <c r="A419" s="40"/>
      <c r="B419" s="40"/>
      <c r="C419" s="26"/>
      <c r="D419" s="53"/>
      <c r="E419" s="52"/>
      <c r="F419" s="52"/>
      <c r="G419" s="52"/>
      <c r="H419" s="55"/>
      <c r="I419" s="52"/>
    </row>
    <row r="420" spans="1:9" ht="16.5" customHeight="1">
      <c r="A420" s="40"/>
      <c r="B420" s="40"/>
      <c r="C420" s="26"/>
      <c r="D420" s="53"/>
      <c r="E420" s="52"/>
      <c r="F420" s="52"/>
      <c r="G420" s="52"/>
      <c r="H420" s="55"/>
      <c r="I420" s="52"/>
    </row>
    <row r="421" spans="1:9" ht="16.5" customHeight="1">
      <c r="A421" s="40"/>
      <c r="B421" s="40"/>
      <c r="C421" s="26"/>
      <c r="D421" s="53"/>
      <c r="E421" s="52"/>
      <c r="F421" s="52"/>
      <c r="G421" s="52"/>
      <c r="H421" s="55"/>
      <c r="I421" s="52"/>
    </row>
    <row r="422" spans="1:9" ht="16.5" customHeight="1">
      <c r="A422" s="40"/>
      <c r="B422" s="40"/>
      <c r="C422" s="26"/>
      <c r="D422" s="53"/>
      <c r="E422" s="52"/>
      <c r="F422" s="52"/>
      <c r="G422" s="52"/>
      <c r="H422" s="55"/>
      <c r="I422" s="52"/>
    </row>
    <row r="423" spans="1:9" ht="16.5" customHeight="1">
      <c r="A423" s="40"/>
      <c r="B423" s="40"/>
      <c r="C423" s="26"/>
      <c r="D423" s="53"/>
      <c r="E423" s="52"/>
      <c r="F423" s="52"/>
      <c r="G423" s="52"/>
      <c r="H423" s="55"/>
      <c r="I423" s="52"/>
    </row>
    <row r="424" spans="1:9" ht="16.5" customHeight="1">
      <c r="A424" s="40"/>
      <c r="B424" s="40"/>
      <c r="C424" s="26"/>
      <c r="D424" s="53"/>
      <c r="E424" s="52"/>
      <c r="F424" s="52"/>
      <c r="G424" s="52"/>
      <c r="H424" s="55"/>
      <c r="I424" s="52"/>
    </row>
    <row r="425" spans="1:9" ht="16.5" customHeight="1">
      <c r="A425" s="40"/>
      <c r="B425" s="40"/>
      <c r="C425" s="26"/>
      <c r="D425" s="53"/>
      <c r="E425" s="52"/>
      <c r="F425" s="52"/>
      <c r="G425" s="52"/>
      <c r="H425" s="55"/>
      <c r="I425" s="52"/>
    </row>
    <row r="426" spans="1:9" ht="16.5" customHeight="1">
      <c r="A426" s="40"/>
      <c r="B426" s="40"/>
      <c r="C426" s="26"/>
      <c r="D426" s="53"/>
      <c r="E426" s="52"/>
      <c r="F426" s="52"/>
      <c r="G426" s="52"/>
      <c r="H426" s="55"/>
      <c r="I426" s="52"/>
    </row>
    <row r="427" spans="1:9" ht="16.5" customHeight="1">
      <c r="A427" s="40"/>
      <c r="B427" s="40"/>
      <c r="C427" s="26"/>
      <c r="D427" s="53"/>
      <c r="E427" s="52"/>
      <c r="F427" s="52"/>
      <c r="G427" s="52"/>
      <c r="H427" s="55"/>
      <c r="I427" s="52"/>
    </row>
    <row r="428" spans="1:9" ht="16.5" customHeight="1">
      <c r="A428" s="40"/>
      <c r="B428" s="40"/>
      <c r="C428" s="26"/>
      <c r="D428" s="53"/>
      <c r="E428" s="52"/>
      <c r="F428" s="52"/>
      <c r="G428" s="52"/>
      <c r="H428" s="55"/>
      <c r="I428" s="52"/>
    </row>
    <row r="429" spans="1:9" ht="16.5" customHeight="1">
      <c r="A429" s="40"/>
      <c r="B429" s="40"/>
      <c r="C429" s="26"/>
      <c r="D429" s="53"/>
      <c r="E429" s="52"/>
      <c r="F429" s="52"/>
      <c r="G429" s="52"/>
      <c r="H429" s="55"/>
      <c r="I429" s="52"/>
    </row>
    <row r="430" spans="1:9" ht="16.5" customHeight="1">
      <c r="A430" s="40"/>
      <c r="B430" s="40"/>
      <c r="C430" s="26"/>
      <c r="D430" s="53"/>
      <c r="E430" s="52"/>
      <c r="F430" s="52"/>
      <c r="G430" s="52"/>
      <c r="H430" s="55"/>
      <c r="I430" s="52"/>
    </row>
    <row r="431" spans="1:9" ht="16.5" customHeight="1">
      <c r="A431" s="40"/>
      <c r="B431" s="40"/>
      <c r="C431" s="26"/>
      <c r="D431" s="53"/>
      <c r="E431" s="52"/>
      <c r="F431" s="52"/>
      <c r="G431" s="52"/>
      <c r="H431" s="55"/>
      <c r="I431" s="52"/>
    </row>
    <row r="432" spans="1:9" ht="16.5" customHeight="1">
      <c r="A432" s="40"/>
      <c r="B432" s="40"/>
      <c r="C432" s="26"/>
      <c r="D432" s="53"/>
      <c r="E432" s="52"/>
      <c r="F432" s="52"/>
      <c r="G432" s="52"/>
      <c r="H432" s="55"/>
      <c r="I432" s="52"/>
    </row>
    <row r="433" spans="1:9" ht="16.5" customHeight="1">
      <c r="A433" s="40"/>
      <c r="B433" s="40"/>
      <c r="C433" s="26"/>
      <c r="D433" s="53"/>
      <c r="E433" s="52"/>
      <c r="F433" s="52"/>
      <c r="G433" s="52"/>
      <c r="H433" s="55"/>
      <c r="I433" s="52"/>
    </row>
    <row r="434" spans="1:9" ht="16.5" customHeight="1">
      <c r="A434" s="40"/>
      <c r="B434" s="40"/>
      <c r="C434" s="26"/>
      <c r="D434" s="53"/>
      <c r="E434" s="52"/>
      <c r="F434" s="52"/>
      <c r="G434" s="52"/>
      <c r="H434" s="55"/>
      <c r="I434" s="52"/>
    </row>
    <row r="435" spans="1:9" ht="16.5" customHeight="1">
      <c r="A435" s="40"/>
      <c r="B435" s="40"/>
      <c r="C435" s="26"/>
      <c r="D435" s="53"/>
      <c r="E435" s="52"/>
      <c r="F435" s="52"/>
      <c r="G435" s="52"/>
      <c r="H435" s="55"/>
      <c r="I435" s="52"/>
    </row>
    <row r="436" spans="1:9" ht="16.5" customHeight="1">
      <c r="A436" s="40"/>
      <c r="B436" s="40"/>
      <c r="C436" s="26"/>
      <c r="D436" s="53"/>
      <c r="E436" s="52"/>
      <c r="F436" s="52"/>
      <c r="G436" s="52"/>
      <c r="H436" s="55"/>
      <c r="I436" s="52"/>
    </row>
    <row r="437" spans="1:9" ht="16.5" customHeight="1">
      <c r="A437" s="40"/>
      <c r="B437" s="40"/>
      <c r="C437" s="26"/>
      <c r="D437" s="53"/>
      <c r="E437" s="52"/>
      <c r="F437" s="52"/>
      <c r="G437" s="52"/>
      <c r="H437" s="55"/>
      <c r="I437" s="52"/>
    </row>
    <row r="438" spans="1:9" ht="16.5" customHeight="1">
      <c r="A438" s="40"/>
      <c r="B438" s="40"/>
      <c r="C438" s="26"/>
      <c r="D438" s="53"/>
      <c r="E438" s="52"/>
      <c r="F438" s="52"/>
      <c r="G438" s="52"/>
      <c r="H438" s="55"/>
      <c r="I438" s="52"/>
    </row>
    <row r="439" spans="1:9" ht="16.5" customHeight="1">
      <c r="A439" s="40"/>
      <c r="B439" s="40"/>
      <c r="C439" s="26"/>
      <c r="D439" s="53"/>
      <c r="E439" s="52"/>
      <c r="F439" s="52"/>
      <c r="G439" s="52"/>
      <c r="H439" s="55"/>
      <c r="I439" s="52"/>
    </row>
    <row r="440" spans="1:9" ht="16.5" customHeight="1">
      <c r="A440" s="40"/>
      <c r="B440" s="40"/>
      <c r="C440" s="26"/>
      <c r="D440" s="53"/>
      <c r="E440" s="52"/>
      <c r="F440" s="52"/>
      <c r="G440" s="52"/>
      <c r="H440" s="55"/>
      <c r="I440" s="52"/>
    </row>
    <row r="441" spans="1:9" ht="16.5" customHeight="1">
      <c r="A441" s="40"/>
      <c r="B441" s="40"/>
      <c r="C441" s="26"/>
      <c r="D441" s="53"/>
      <c r="E441" s="52"/>
      <c r="F441" s="52"/>
      <c r="G441" s="52"/>
      <c r="H441" s="55"/>
      <c r="I441" s="52"/>
    </row>
    <row r="442" spans="1:9" ht="16.5" customHeight="1">
      <c r="A442" s="40"/>
      <c r="B442" s="40"/>
      <c r="C442" s="26"/>
      <c r="D442" s="53"/>
      <c r="E442" s="52"/>
      <c r="F442" s="52"/>
      <c r="G442" s="52"/>
      <c r="H442" s="55"/>
      <c r="I442" s="52"/>
    </row>
    <row r="443" spans="1:9" ht="16.5" customHeight="1">
      <c r="A443" s="40"/>
      <c r="B443" s="40"/>
      <c r="C443" s="26"/>
      <c r="D443" s="53"/>
      <c r="E443" s="52"/>
      <c r="F443" s="52"/>
      <c r="G443" s="52"/>
      <c r="H443" s="55"/>
      <c r="I443" s="52"/>
    </row>
    <row r="444" spans="1:9" ht="16.5" customHeight="1">
      <c r="A444" s="40"/>
      <c r="B444" s="40"/>
      <c r="C444" s="26"/>
      <c r="D444" s="53"/>
      <c r="E444" s="52"/>
      <c r="F444" s="52"/>
      <c r="G444" s="52"/>
      <c r="H444" s="55"/>
      <c r="I444" s="52"/>
    </row>
    <row r="445" spans="1:9" ht="16.5" customHeight="1">
      <c r="A445" s="40"/>
      <c r="B445" s="40"/>
      <c r="C445" s="26"/>
      <c r="D445" s="53"/>
      <c r="E445" s="52"/>
      <c r="F445" s="52"/>
      <c r="G445" s="52"/>
      <c r="H445" s="55"/>
      <c r="I445" s="52"/>
    </row>
    <row r="446" spans="1:9" ht="16.5" customHeight="1">
      <c r="A446" s="40"/>
      <c r="B446" s="40"/>
      <c r="C446" s="26"/>
      <c r="D446" s="53"/>
      <c r="E446" s="52"/>
      <c r="F446" s="52"/>
      <c r="G446" s="52"/>
      <c r="H446" s="55"/>
      <c r="I446" s="52"/>
    </row>
    <row r="447" spans="1:9" ht="16.5" customHeight="1">
      <c r="A447" s="40"/>
      <c r="B447" s="40"/>
      <c r="C447" s="26"/>
      <c r="D447" s="53"/>
      <c r="E447" s="52"/>
      <c r="F447" s="52"/>
      <c r="G447" s="52"/>
      <c r="H447" s="55"/>
      <c r="I447" s="52"/>
    </row>
    <row r="448" spans="1:9" ht="16.5" customHeight="1">
      <c r="A448" s="40"/>
      <c r="B448" s="40"/>
      <c r="C448" s="26"/>
      <c r="D448" s="53"/>
      <c r="E448" s="52"/>
      <c r="F448" s="52"/>
      <c r="G448" s="52"/>
      <c r="H448" s="55"/>
      <c r="I448" s="52"/>
    </row>
    <row r="449" spans="1:9" ht="16.5" customHeight="1">
      <c r="A449" s="40"/>
      <c r="B449" s="40"/>
      <c r="C449" s="26"/>
      <c r="D449" s="53"/>
      <c r="E449" s="52"/>
      <c r="F449" s="52"/>
      <c r="G449" s="52"/>
      <c r="H449" s="55"/>
      <c r="I449" s="52"/>
    </row>
    <row r="450" spans="1:9" ht="16.5" customHeight="1">
      <c r="A450" s="40"/>
      <c r="B450" s="40"/>
      <c r="C450" s="26"/>
      <c r="D450" s="53"/>
      <c r="E450" s="52"/>
      <c r="F450" s="52"/>
      <c r="G450" s="52"/>
      <c r="H450" s="55"/>
      <c r="I450" s="52"/>
    </row>
    <row r="451" spans="1:9" ht="16.5" customHeight="1">
      <c r="A451" s="40"/>
      <c r="B451" s="40"/>
      <c r="C451" s="26"/>
      <c r="D451" s="53"/>
      <c r="E451" s="52"/>
      <c r="F451" s="52"/>
      <c r="G451" s="52"/>
      <c r="H451" s="55"/>
      <c r="I451" s="52"/>
    </row>
    <row r="452" spans="1:9" ht="16.5" customHeight="1">
      <c r="A452" s="40"/>
      <c r="B452" s="40"/>
      <c r="C452" s="26"/>
      <c r="D452" s="53"/>
      <c r="E452" s="52"/>
      <c r="F452" s="52"/>
      <c r="G452" s="52"/>
      <c r="H452" s="55"/>
      <c r="I452" s="52"/>
    </row>
    <row r="453" spans="1:9" ht="16.5" customHeight="1">
      <c r="A453" s="40"/>
      <c r="B453" s="40"/>
      <c r="C453" s="26"/>
      <c r="D453" s="53"/>
      <c r="E453" s="52"/>
      <c r="F453" s="52"/>
      <c r="G453" s="52"/>
      <c r="H453" s="55"/>
      <c r="I453" s="52"/>
    </row>
    <row r="454" spans="1:9" ht="16.5" customHeight="1">
      <c r="A454" s="40"/>
      <c r="B454" s="40"/>
      <c r="C454" s="26"/>
      <c r="D454" s="53"/>
      <c r="E454" s="52"/>
      <c r="F454" s="52"/>
      <c r="G454" s="52"/>
      <c r="H454" s="55"/>
      <c r="I454" s="52"/>
    </row>
    <row r="455" spans="1:9" ht="16.5" customHeight="1">
      <c r="A455" s="40"/>
      <c r="B455" s="40"/>
      <c r="C455" s="26"/>
      <c r="D455" s="53"/>
      <c r="E455" s="52"/>
      <c r="F455" s="52"/>
      <c r="G455" s="52"/>
      <c r="H455" s="55"/>
      <c r="I455" s="52"/>
    </row>
    <row r="456" spans="1:9" ht="16.5" customHeight="1">
      <c r="A456" s="40"/>
      <c r="B456" s="40"/>
      <c r="C456" s="26"/>
      <c r="D456" s="53"/>
      <c r="E456" s="52"/>
      <c r="F456" s="52"/>
      <c r="G456" s="52"/>
      <c r="H456" s="55"/>
      <c r="I456" s="52"/>
    </row>
    <row r="457" spans="1:9" ht="16.5" customHeight="1">
      <c r="A457" s="40"/>
      <c r="B457" s="40"/>
      <c r="C457" s="26"/>
      <c r="D457" s="53"/>
      <c r="E457" s="52"/>
      <c r="F457" s="52"/>
      <c r="G457" s="52"/>
      <c r="H457" s="55"/>
      <c r="I457" s="52"/>
    </row>
    <row r="458" spans="1:9" ht="16.5" customHeight="1">
      <c r="A458" s="40"/>
      <c r="B458" s="40"/>
      <c r="C458" s="26"/>
      <c r="D458" s="53"/>
      <c r="E458" s="52"/>
      <c r="F458" s="52"/>
      <c r="G458" s="52"/>
      <c r="H458" s="55"/>
      <c r="I458" s="52"/>
    </row>
    <row r="459" spans="1:9" ht="16.5" customHeight="1">
      <c r="A459" s="40"/>
      <c r="B459" s="40"/>
      <c r="C459" s="26"/>
      <c r="D459" s="53"/>
      <c r="E459" s="52"/>
      <c r="F459" s="52"/>
      <c r="G459" s="52"/>
      <c r="H459" s="55"/>
      <c r="I459" s="52"/>
    </row>
    <row r="460" spans="1:9" ht="16.5" customHeight="1">
      <c r="A460" s="40"/>
      <c r="B460" s="40"/>
      <c r="C460" s="26"/>
      <c r="D460" s="53"/>
      <c r="E460" s="52"/>
      <c r="F460" s="52"/>
      <c r="G460" s="52"/>
      <c r="H460" s="55"/>
      <c r="I460" s="52"/>
    </row>
    <row r="461" spans="1:9" ht="16.5" customHeight="1">
      <c r="A461" s="40"/>
      <c r="B461" s="40"/>
      <c r="C461" s="26"/>
      <c r="D461" s="53"/>
      <c r="E461" s="52"/>
      <c r="F461" s="52"/>
      <c r="G461" s="52"/>
      <c r="H461" s="55"/>
      <c r="I461" s="52"/>
    </row>
    <row r="462" spans="1:9" ht="16.5" customHeight="1">
      <c r="A462" s="40"/>
      <c r="B462" s="40"/>
      <c r="C462" s="26"/>
      <c r="D462" s="53"/>
      <c r="E462" s="52"/>
      <c r="F462" s="52"/>
      <c r="G462" s="52"/>
      <c r="H462" s="55"/>
      <c r="I462" s="52"/>
    </row>
    <row r="463" spans="1:9" ht="16.5" customHeight="1">
      <c r="A463" s="40"/>
      <c r="B463" s="40"/>
      <c r="C463" s="26"/>
      <c r="D463" s="53"/>
      <c r="E463" s="52"/>
      <c r="F463" s="52"/>
      <c r="G463" s="52"/>
      <c r="H463" s="55"/>
      <c r="I463" s="52"/>
    </row>
    <row r="464" spans="1:9" ht="16.5" customHeight="1">
      <c r="A464" s="40"/>
      <c r="B464" s="40"/>
      <c r="C464" s="26"/>
      <c r="D464" s="53"/>
      <c r="E464" s="52"/>
      <c r="F464" s="52"/>
      <c r="G464" s="52"/>
      <c r="H464" s="55"/>
      <c r="I464" s="52"/>
    </row>
    <row r="465" spans="1:9" ht="16.5" customHeight="1">
      <c r="A465" s="40"/>
      <c r="B465" s="40"/>
      <c r="C465" s="26"/>
      <c r="D465" s="53"/>
      <c r="E465" s="52"/>
      <c r="F465" s="52"/>
      <c r="G465" s="52"/>
      <c r="H465" s="55"/>
      <c r="I465" s="52"/>
    </row>
    <row r="466" spans="1:9" ht="16.5" customHeight="1">
      <c r="A466" s="40"/>
      <c r="B466" s="40"/>
      <c r="C466" s="26"/>
      <c r="D466" s="53"/>
      <c r="E466" s="52"/>
      <c r="F466" s="52"/>
      <c r="G466" s="52"/>
      <c r="H466" s="55"/>
      <c r="I466" s="52"/>
    </row>
    <row r="467" spans="1:9" ht="16.5" customHeight="1">
      <c r="A467" s="40"/>
      <c r="B467" s="40"/>
      <c r="C467" s="26"/>
      <c r="D467" s="53"/>
      <c r="E467" s="52"/>
      <c r="F467" s="52"/>
      <c r="G467" s="52"/>
      <c r="H467" s="55"/>
      <c r="I467" s="52"/>
    </row>
    <row r="468" spans="1:9" ht="16.5" customHeight="1">
      <c r="A468" s="40"/>
      <c r="B468" s="40"/>
      <c r="C468" s="26"/>
      <c r="D468" s="53"/>
      <c r="E468" s="52"/>
      <c r="F468" s="52"/>
      <c r="G468" s="52"/>
      <c r="H468" s="55"/>
      <c r="I468" s="52"/>
    </row>
    <row r="469" spans="1:9" ht="16.5" customHeight="1">
      <c r="A469" s="40"/>
      <c r="B469" s="40"/>
      <c r="C469" s="26"/>
      <c r="D469" s="53"/>
      <c r="E469" s="52"/>
      <c r="F469" s="52"/>
      <c r="G469" s="52"/>
      <c r="H469" s="55"/>
      <c r="I469" s="52"/>
    </row>
    <row r="470" spans="1:9" ht="16.5" customHeight="1">
      <c r="A470" s="40"/>
      <c r="B470" s="40"/>
      <c r="C470" s="26"/>
      <c r="D470" s="53"/>
      <c r="E470" s="52"/>
      <c r="F470" s="52"/>
      <c r="G470" s="52"/>
      <c r="H470" s="55"/>
      <c r="I470" s="52"/>
    </row>
    <row r="471" spans="1:9" ht="16.5" customHeight="1">
      <c r="A471" s="40"/>
      <c r="B471" s="40"/>
      <c r="C471" s="26"/>
      <c r="D471" s="53"/>
      <c r="E471" s="52"/>
      <c r="F471" s="52"/>
      <c r="G471" s="52"/>
      <c r="H471" s="55"/>
      <c r="I471" s="52"/>
    </row>
    <row r="472" spans="1:9" ht="16.5" customHeight="1">
      <c r="A472" s="40"/>
      <c r="B472" s="40"/>
      <c r="C472" s="26"/>
      <c r="D472" s="53"/>
      <c r="E472" s="52"/>
      <c r="F472" s="52"/>
      <c r="G472" s="52"/>
      <c r="H472" s="55"/>
      <c r="I472" s="52"/>
    </row>
    <row r="473" spans="1:9" ht="16.5" customHeight="1">
      <c r="A473" s="40"/>
      <c r="B473" s="40"/>
      <c r="C473" s="26"/>
      <c r="D473" s="53"/>
      <c r="E473" s="52"/>
      <c r="F473" s="52"/>
      <c r="G473" s="52"/>
      <c r="H473" s="55"/>
      <c r="I473" s="52"/>
    </row>
    <row r="474" spans="1:9" ht="16.5" customHeight="1">
      <c r="A474" s="40"/>
      <c r="B474" s="40"/>
      <c r="C474" s="26"/>
      <c r="D474" s="53"/>
      <c r="E474" s="52"/>
      <c r="F474" s="52"/>
      <c r="G474" s="52"/>
      <c r="H474" s="55"/>
      <c r="I474" s="52"/>
    </row>
    <row r="475" spans="1:9" ht="16.5" customHeight="1">
      <c r="A475" s="40"/>
      <c r="B475" s="40"/>
      <c r="C475" s="26"/>
      <c r="D475" s="53"/>
      <c r="E475" s="52"/>
      <c r="F475" s="52"/>
      <c r="G475" s="52"/>
      <c r="H475" s="55"/>
      <c r="I475" s="52"/>
    </row>
    <row r="476" spans="1:9" ht="16.5" customHeight="1">
      <c r="A476" s="40"/>
      <c r="B476" s="40"/>
      <c r="C476" s="26"/>
      <c r="D476" s="53"/>
      <c r="E476" s="52"/>
      <c r="F476" s="52"/>
      <c r="G476" s="52"/>
      <c r="H476" s="55"/>
      <c r="I476" s="52"/>
    </row>
    <row r="477" spans="1:9" ht="16.5" customHeight="1">
      <c r="A477" s="40"/>
      <c r="B477" s="40"/>
      <c r="C477" s="26"/>
      <c r="D477" s="53"/>
      <c r="E477" s="52"/>
      <c r="F477" s="52"/>
      <c r="G477" s="52"/>
      <c r="H477" s="55"/>
      <c r="I477" s="52"/>
    </row>
    <row r="478" spans="1:9" ht="16.5" customHeight="1">
      <c r="A478" s="40"/>
      <c r="B478" s="40"/>
      <c r="C478" s="26"/>
      <c r="D478" s="53"/>
      <c r="E478" s="52"/>
      <c r="F478" s="52"/>
      <c r="G478" s="52"/>
      <c r="H478" s="55"/>
      <c r="I478" s="52"/>
    </row>
    <row r="479" spans="1:9" ht="16.5" customHeight="1">
      <c r="A479" s="40"/>
      <c r="B479" s="40"/>
      <c r="C479" s="26"/>
      <c r="D479" s="53"/>
      <c r="E479" s="52"/>
      <c r="F479" s="52"/>
      <c r="G479" s="52"/>
      <c r="H479" s="55"/>
      <c r="I479" s="52"/>
    </row>
    <row r="480" spans="1:9" ht="16.5" customHeight="1">
      <c r="A480" s="40"/>
      <c r="B480" s="40"/>
      <c r="C480" s="26"/>
      <c r="D480" s="53"/>
      <c r="E480" s="52"/>
      <c r="F480" s="52"/>
      <c r="G480" s="52"/>
      <c r="H480" s="55"/>
      <c r="I480" s="52"/>
    </row>
    <row r="481" spans="1:9" ht="16.5" customHeight="1">
      <c r="A481" s="40"/>
      <c r="B481" s="40"/>
      <c r="C481" s="26"/>
      <c r="D481" s="53"/>
      <c r="E481" s="52"/>
      <c r="F481" s="52"/>
      <c r="G481" s="52"/>
      <c r="H481" s="55"/>
      <c r="I481" s="52"/>
    </row>
    <row r="482" spans="1:9" ht="16.5" customHeight="1">
      <c r="A482" s="40"/>
      <c r="B482" s="40"/>
      <c r="C482" s="26"/>
      <c r="D482" s="53"/>
      <c r="E482" s="52"/>
      <c r="F482" s="52"/>
      <c r="G482" s="52"/>
      <c r="H482" s="55"/>
      <c r="I482" s="52"/>
    </row>
    <row r="483" spans="1:9" ht="16.5" customHeight="1">
      <c r="A483" s="40"/>
      <c r="B483" s="40"/>
      <c r="C483" s="26"/>
      <c r="D483" s="53"/>
      <c r="E483" s="52"/>
      <c r="F483" s="52"/>
      <c r="G483" s="52"/>
      <c r="H483" s="55"/>
      <c r="I483" s="52"/>
    </row>
    <row r="484" spans="1:9" ht="16.5" customHeight="1">
      <c r="A484" s="40"/>
      <c r="B484" s="40"/>
      <c r="C484" s="26"/>
      <c r="D484" s="53"/>
      <c r="E484" s="52"/>
      <c r="F484" s="52"/>
      <c r="G484" s="52"/>
      <c r="H484" s="55"/>
      <c r="I484" s="52"/>
    </row>
    <row r="485" spans="1:9" ht="16.5" customHeight="1">
      <c r="A485" s="40"/>
      <c r="B485" s="40"/>
      <c r="C485" s="26"/>
      <c r="D485" s="53"/>
      <c r="E485" s="52"/>
      <c r="F485" s="52"/>
      <c r="G485" s="52"/>
      <c r="H485" s="55"/>
      <c r="I485" s="52"/>
    </row>
    <row r="486" spans="1:9" ht="16.5" customHeight="1">
      <c r="A486" s="40"/>
      <c r="B486" s="40"/>
      <c r="C486" s="26"/>
      <c r="D486" s="53"/>
      <c r="E486" s="52"/>
      <c r="F486" s="52"/>
      <c r="G486" s="52"/>
      <c r="H486" s="55"/>
      <c r="I486" s="52"/>
    </row>
    <row r="487" spans="1:9" ht="16.5" customHeight="1">
      <c r="A487" s="40"/>
      <c r="B487" s="40"/>
      <c r="C487" s="26"/>
      <c r="D487" s="53"/>
      <c r="E487" s="52"/>
      <c r="F487" s="52"/>
      <c r="G487" s="52"/>
      <c r="H487" s="55"/>
      <c r="I487" s="52"/>
    </row>
    <row r="488" spans="1:9" ht="16.5" customHeight="1">
      <c r="A488" s="40"/>
      <c r="B488" s="40"/>
      <c r="C488" s="26"/>
      <c r="D488" s="53"/>
      <c r="E488" s="52"/>
      <c r="F488" s="52"/>
      <c r="G488" s="52"/>
      <c r="H488" s="55"/>
      <c r="I488" s="52"/>
    </row>
    <row r="489" spans="1:9" ht="16.5" customHeight="1">
      <c r="A489" s="40"/>
      <c r="B489" s="40"/>
      <c r="C489" s="26"/>
      <c r="D489" s="53"/>
      <c r="E489" s="52"/>
      <c r="F489" s="52"/>
      <c r="G489" s="52"/>
      <c r="H489" s="55"/>
      <c r="I489" s="52"/>
    </row>
    <row r="490" spans="1:9" ht="16.5" customHeight="1">
      <c r="A490" s="40"/>
      <c r="B490" s="40"/>
      <c r="C490" s="26"/>
      <c r="D490" s="53"/>
      <c r="E490" s="52"/>
      <c r="F490" s="52"/>
      <c r="G490" s="52"/>
      <c r="H490" s="55"/>
      <c r="I490" s="52"/>
    </row>
    <row r="491" spans="1:9" ht="16.5" customHeight="1">
      <c r="A491" s="40"/>
      <c r="B491" s="40"/>
      <c r="C491" s="26"/>
      <c r="D491" s="53"/>
      <c r="E491" s="52"/>
      <c r="F491" s="52"/>
      <c r="G491" s="52"/>
      <c r="H491" s="55"/>
      <c r="I491" s="52"/>
    </row>
    <row r="492" spans="1:9" ht="16.5" customHeight="1">
      <c r="A492" s="40"/>
      <c r="B492" s="40"/>
      <c r="C492" s="26"/>
      <c r="D492" s="53"/>
      <c r="E492" s="52"/>
      <c r="F492" s="52"/>
      <c r="G492" s="52"/>
      <c r="H492" s="55"/>
      <c r="I492" s="52"/>
    </row>
    <row r="493" spans="1:9" ht="16.5" customHeight="1">
      <c r="A493" s="40"/>
      <c r="B493" s="40"/>
      <c r="C493" s="26"/>
      <c r="D493" s="53"/>
      <c r="E493" s="52"/>
      <c r="F493" s="52"/>
      <c r="G493" s="52"/>
      <c r="H493" s="55"/>
      <c r="I493" s="52"/>
    </row>
    <row r="494" spans="1:9" ht="16.5" customHeight="1">
      <c r="A494" s="40"/>
      <c r="B494" s="40"/>
      <c r="C494" s="26"/>
      <c r="D494" s="53"/>
      <c r="E494" s="52"/>
      <c r="F494" s="52"/>
      <c r="G494" s="52"/>
      <c r="H494" s="55"/>
      <c r="I494" s="52"/>
    </row>
    <row r="495" spans="1:9" ht="16.5" customHeight="1">
      <c r="A495" s="40"/>
      <c r="B495" s="40"/>
      <c r="C495" s="26"/>
      <c r="D495" s="53"/>
      <c r="E495" s="52"/>
      <c r="F495" s="52"/>
      <c r="G495" s="52"/>
      <c r="H495" s="55"/>
      <c r="I495" s="52"/>
    </row>
    <row r="496" spans="1:9" ht="16.5" customHeight="1">
      <c r="A496" s="40"/>
      <c r="B496" s="40"/>
      <c r="C496" s="26"/>
      <c r="D496" s="53"/>
      <c r="E496" s="52"/>
      <c r="F496" s="52"/>
      <c r="G496" s="52"/>
      <c r="H496" s="55"/>
      <c r="I496" s="52"/>
    </row>
    <row r="497" spans="1:9" ht="16.5" customHeight="1">
      <c r="A497" s="40"/>
      <c r="B497" s="40"/>
      <c r="C497" s="26"/>
      <c r="D497" s="53"/>
      <c r="E497" s="52"/>
      <c r="F497" s="52"/>
      <c r="G497" s="52"/>
      <c r="H497" s="55"/>
      <c r="I497" s="52"/>
    </row>
    <row r="498" spans="1:9" ht="16.5" customHeight="1">
      <c r="A498" s="40"/>
      <c r="B498" s="40"/>
      <c r="C498" s="26"/>
      <c r="D498" s="53"/>
      <c r="E498" s="52"/>
      <c r="F498" s="52"/>
      <c r="G498" s="52"/>
      <c r="H498" s="55"/>
      <c r="I498" s="52"/>
    </row>
    <row r="499" spans="1:9" ht="16.5" customHeight="1">
      <c r="A499" s="40"/>
      <c r="B499" s="40"/>
      <c r="C499" s="26"/>
      <c r="D499" s="53"/>
      <c r="E499" s="52"/>
      <c r="F499" s="52"/>
      <c r="G499" s="52"/>
      <c r="H499" s="55"/>
      <c r="I499" s="52"/>
    </row>
    <row r="500" spans="1:9" ht="16.5" customHeight="1">
      <c r="A500" s="40"/>
      <c r="B500" s="40"/>
      <c r="C500" s="26"/>
      <c r="D500" s="53"/>
      <c r="E500" s="52"/>
      <c r="F500" s="52"/>
      <c r="G500" s="52"/>
      <c r="H500" s="55"/>
      <c r="I500" s="52"/>
    </row>
    <row r="501" spans="1:9" ht="16.5" customHeight="1">
      <c r="A501" s="40"/>
      <c r="B501" s="40"/>
      <c r="C501" s="26"/>
      <c r="D501" s="53"/>
      <c r="E501" s="52"/>
      <c r="F501" s="52"/>
      <c r="G501" s="52"/>
      <c r="H501" s="55"/>
      <c r="I501" s="52"/>
    </row>
    <row r="502" spans="1:9" ht="16.5" customHeight="1">
      <c r="A502" s="40"/>
      <c r="B502" s="40"/>
      <c r="C502" s="26"/>
      <c r="D502" s="53"/>
      <c r="E502" s="52"/>
      <c r="F502" s="52"/>
      <c r="G502" s="52"/>
      <c r="H502" s="55"/>
      <c r="I502" s="52"/>
    </row>
    <row r="503" spans="1:9" ht="16.5" customHeight="1">
      <c r="A503" s="40"/>
      <c r="B503" s="40"/>
      <c r="C503" s="26"/>
      <c r="D503" s="53"/>
      <c r="E503" s="52"/>
      <c r="F503" s="52"/>
      <c r="G503" s="52"/>
      <c r="H503" s="55"/>
      <c r="I503" s="52"/>
    </row>
    <row r="504" spans="1:9" ht="16.5" customHeight="1">
      <c r="A504" s="40"/>
      <c r="B504" s="40"/>
      <c r="C504" s="26"/>
      <c r="D504" s="53"/>
      <c r="E504" s="52"/>
      <c r="F504" s="52"/>
      <c r="G504" s="52"/>
      <c r="H504" s="55"/>
      <c r="I504" s="52"/>
    </row>
    <row r="505" spans="1:9" ht="16.5" customHeight="1">
      <c r="A505" s="40"/>
      <c r="B505" s="40"/>
      <c r="C505" s="26"/>
      <c r="D505" s="53"/>
      <c r="E505" s="52"/>
      <c r="F505" s="52"/>
      <c r="G505" s="52"/>
      <c r="H505" s="55"/>
      <c r="I505" s="52"/>
    </row>
    <row r="506" spans="1:9" ht="16.5" customHeight="1">
      <c r="A506" s="40"/>
      <c r="B506" s="40"/>
      <c r="C506" s="26"/>
      <c r="D506" s="53"/>
      <c r="E506" s="52"/>
      <c r="F506" s="52"/>
      <c r="G506" s="52"/>
      <c r="H506" s="55"/>
      <c r="I506" s="52"/>
    </row>
    <row r="507" spans="1:9" ht="16.5" customHeight="1">
      <c r="A507" s="40"/>
      <c r="B507" s="40"/>
      <c r="C507" s="26"/>
      <c r="D507" s="53"/>
      <c r="E507" s="52"/>
      <c r="F507" s="52"/>
      <c r="G507" s="52"/>
      <c r="H507" s="55"/>
      <c r="I507" s="52"/>
    </row>
    <row r="508" spans="1:9" ht="16.5" customHeight="1">
      <c r="A508" s="40"/>
      <c r="B508" s="40"/>
      <c r="C508" s="26"/>
      <c r="D508" s="53"/>
      <c r="E508" s="52"/>
      <c r="F508" s="52"/>
      <c r="G508" s="52"/>
      <c r="H508" s="55"/>
      <c r="I508" s="52"/>
    </row>
    <row r="509" spans="1:9" ht="16.5" customHeight="1">
      <c r="A509" s="40"/>
      <c r="B509" s="40"/>
      <c r="C509" s="26"/>
      <c r="D509" s="53"/>
      <c r="E509" s="52"/>
      <c r="F509" s="52"/>
      <c r="G509" s="52"/>
      <c r="H509" s="55"/>
      <c r="I509" s="52"/>
    </row>
    <row r="510" spans="1:9" ht="16.5" customHeight="1">
      <c r="A510" s="40"/>
      <c r="B510" s="40"/>
      <c r="C510" s="26"/>
      <c r="D510" s="53"/>
      <c r="E510" s="52"/>
      <c r="F510" s="52"/>
      <c r="G510" s="52"/>
      <c r="H510" s="55"/>
      <c r="I510" s="52"/>
    </row>
    <row r="511" spans="1:9" ht="16.5" customHeight="1">
      <c r="A511" s="40"/>
      <c r="B511" s="40"/>
      <c r="C511" s="26"/>
      <c r="D511" s="53"/>
      <c r="E511" s="52"/>
      <c r="F511" s="52"/>
      <c r="G511" s="52"/>
      <c r="H511" s="55"/>
      <c r="I511" s="52"/>
    </row>
    <row r="512" spans="1:9" ht="16.5" customHeight="1">
      <c r="A512" s="40"/>
      <c r="B512" s="40"/>
      <c r="C512" s="26"/>
      <c r="D512" s="53"/>
      <c r="E512" s="52"/>
      <c r="F512" s="52"/>
      <c r="G512" s="52"/>
      <c r="H512" s="55"/>
      <c r="I512" s="52"/>
    </row>
    <row r="513" spans="1:9" ht="16.5" customHeight="1">
      <c r="A513" s="40"/>
      <c r="B513" s="40"/>
      <c r="C513" s="26"/>
      <c r="D513" s="53"/>
      <c r="E513" s="52"/>
      <c r="F513" s="52"/>
      <c r="G513" s="52"/>
      <c r="H513" s="55"/>
      <c r="I513" s="52"/>
    </row>
    <row r="514" spans="1:9" ht="16.5" customHeight="1">
      <c r="A514" s="40"/>
      <c r="B514" s="40"/>
      <c r="C514" s="26"/>
      <c r="D514" s="53"/>
      <c r="E514" s="52"/>
      <c r="F514" s="52"/>
      <c r="G514" s="52"/>
      <c r="H514" s="55"/>
      <c r="I514" s="52"/>
    </row>
    <row r="515" spans="1:9" ht="16.5" customHeight="1">
      <c r="A515" s="40"/>
      <c r="B515" s="40"/>
      <c r="C515" s="26"/>
      <c r="D515" s="53"/>
      <c r="E515" s="52"/>
      <c r="F515" s="52"/>
      <c r="G515" s="52"/>
      <c r="H515" s="55"/>
      <c r="I515" s="52"/>
    </row>
    <row r="516" spans="1:9" ht="16.5" customHeight="1">
      <c r="A516" s="40"/>
      <c r="B516" s="40"/>
      <c r="C516" s="26"/>
      <c r="D516" s="53"/>
      <c r="E516" s="52"/>
      <c r="F516" s="52"/>
      <c r="G516" s="52"/>
      <c r="H516" s="55"/>
      <c r="I516" s="52"/>
    </row>
    <row r="517" spans="1:9" ht="16.5" customHeight="1">
      <c r="A517" s="40"/>
      <c r="B517" s="40"/>
      <c r="C517" s="26"/>
      <c r="D517" s="53"/>
      <c r="E517" s="52"/>
      <c r="F517" s="52"/>
      <c r="G517" s="52"/>
      <c r="H517" s="55"/>
      <c r="I517" s="52"/>
    </row>
    <row r="518" spans="1:9" ht="16.5" customHeight="1">
      <c r="A518" s="40"/>
      <c r="B518" s="40"/>
      <c r="C518" s="26"/>
      <c r="D518" s="53"/>
      <c r="E518" s="52"/>
      <c r="F518" s="52"/>
      <c r="G518" s="52"/>
      <c r="H518" s="55"/>
      <c r="I518" s="52"/>
    </row>
    <row r="519" spans="1:9" ht="16.5" customHeight="1">
      <c r="A519" s="40"/>
      <c r="B519" s="40"/>
      <c r="C519" s="26"/>
      <c r="D519" s="53"/>
      <c r="E519" s="52"/>
      <c r="F519" s="52"/>
      <c r="G519" s="52"/>
      <c r="H519" s="55"/>
      <c r="I519" s="52"/>
    </row>
    <row r="520" spans="1:9" ht="16.5" customHeight="1">
      <c r="A520" s="40"/>
      <c r="B520" s="40"/>
      <c r="C520" s="26"/>
      <c r="D520" s="53"/>
      <c r="E520" s="52"/>
      <c r="F520" s="52"/>
      <c r="G520" s="52"/>
      <c r="H520" s="55"/>
      <c r="I520" s="52"/>
    </row>
    <row r="521" spans="1:9" ht="16.5" customHeight="1">
      <c r="A521" s="40"/>
      <c r="B521" s="40"/>
      <c r="C521" s="26"/>
      <c r="D521" s="53"/>
      <c r="E521" s="52"/>
      <c r="F521" s="52"/>
      <c r="G521" s="52"/>
      <c r="H521" s="55"/>
      <c r="I521" s="52"/>
    </row>
    <row r="522" spans="1:9" ht="16.5" customHeight="1">
      <c r="A522" s="40"/>
      <c r="B522" s="40"/>
      <c r="C522" s="26"/>
      <c r="D522" s="53"/>
      <c r="E522" s="52"/>
      <c r="F522" s="52"/>
      <c r="G522" s="52"/>
      <c r="H522" s="55"/>
      <c r="I522" s="52"/>
    </row>
    <row r="523" spans="1:9" ht="16.5" customHeight="1">
      <c r="A523" s="40"/>
      <c r="B523" s="40"/>
      <c r="C523" s="26"/>
      <c r="D523" s="53"/>
      <c r="E523" s="52"/>
      <c r="F523" s="52"/>
      <c r="G523" s="52"/>
      <c r="H523" s="55"/>
      <c r="I523" s="52"/>
    </row>
    <row r="524" spans="1:9" ht="16.5" customHeight="1">
      <c r="A524" s="40"/>
      <c r="B524" s="40"/>
      <c r="C524" s="26"/>
      <c r="D524" s="53"/>
      <c r="E524" s="52"/>
      <c r="F524" s="52"/>
      <c r="G524" s="52"/>
      <c r="H524" s="55"/>
      <c r="I524" s="52"/>
    </row>
    <row r="525" spans="1:9" ht="16.5" customHeight="1">
      <c r="A525" s="40"/>
      <c r="B525" s="40"/>
      <c r="C525" s="26"/>
      <c r="D525" s="53"/>
      <c r="E525" s="52"/>
      <c r="F525" s="52"/>
      <c r="G525" s="52"/>
      <c r="H525" s="55"/>
      <c r="I525" s="52"/>
    </row>
    <row r="526" spans="1:9" ht="16.5" customHeight="1">
      <c r="A526" s="40"/>
      <c r="B526" s="40"/>
      <c r="C526" s="26"/>
      <c r="D526" s="53"/>
      <c r="E526" s="52"/>
      <c r="F526" s="52"/>
      <c r="G526" s="52"/>
      <c r="H526" s="55"/>
      <c r="I526" s="52"/>
    </row>
    <row r="527" spans="1:9" ht="16.5" customHeight="1">
      <c r="A527" s="40"/>
      <c r="B527" s="40"/>
      <c r="C527" s="26"/>
      <c r="D527" s="53"/>
      <c r="E527" s="52"/>
      <c r="F527" s="52"/>
      <c r="G527" s="52"/>
      <c r="H527" s="55"/>
      <c r="I527" s="52"/>
    </row>
    <row r="528" spans="1:9" ht="16.5" customHeight="1">
      <c r="A528" s="40"/>
      <c r="B528" s="40"/>
      <c r="C528" s="26"/>
      <c r="D528" s="53"/>
      <c r="E528" s="52"/>
      <c r="F528" s="52"/>
      <c r="G528" s="52"/>
      <c r="H528" s="55"/>
      <c r="I528" s="52"/>
    </row>
    <row r="529" spans="1:9" ht="16.5" customHeight="1">
      <c r="A529" s="40"/>
      <c r="B529" s="40"/>
      <c r="C529" s="26"/>
      <c r="D529" s="53"/>
      <c r="E529" s="52"/>
      <c r="F529" s="52"/>
      <c r="G529" s="52"/>
      <c r="H529" s="55"/>
      <c r="I529" s="52"/>
    </row>
    <row r="530" spans="1:9" ht="16.5" customHeight="1">
      <c r="A530" s="40"/>
      <c r="B530" s="40"/>
      <c r="C530" s="26"/>
      <c r="D530" s="53"/>
      <c r="E530" s="52"/>
      <c r="F530" s="52"/>
      <c r="G530" s="52"/>
      <c r="H530" s="55"/>
      <c r="I530" s="52"/>
    </row>
    <row r="531" spans="1:9" ht="16.5" customHeight="1">
      <c r="A531" s="40"/>
      <c r="B531" s="40"/>
      <c r="C531" s="26"/>
      <c r="D531" s="53"/>
      <c r="E531" s="52"/>
      <c r="F531" s="52"/>
      <c r="G531" s="52"/>
      <c r="H531" s="55"/>
      <c r="I531" s="52"/>
    </row>
    <row r="532" spans="1:9" ht="16.5" customHeight="1">
      <c r="A532" s="40"/>
      <c r="B532" s="40"/>
      <c r="C532" s="26"/>
      <c r="D532" s="53"/>
      <c r="E532" s="52"/>
      <c r="F532" s="52"/>
      <c r="G532" s="52"/>
      <c r="H532" s="55"/>
      <c r="I532" s="52"/>
    </row>
    <row r="533" spans="1:9" ht="16.5" customHeight="1">
      <c r="A533" s="40"/>
      <c r="B533" s="40"/>
      <c r="C533" s="26"/>
      <c r="D533" s="53"/>
      <c r="E533" s="52"/>
      <c r="F533" s="52"/>
      <c r="G533" s="52"/>
      <c r="H533" s="55"/>
      <c r="I533" s="52"/>
    </row>
    <row r="534" spans="1:9" ht="16.5" customHeight="1">
      <c r="A534" s="40"/>
      <c r="B534" s="40"/>
      <c r="C534" s="26"/>
      <c r="D534" s="53"/>
      <c r="E534" s="52"/>
      <c r="F534" s="52"/>
      <c r="G534" s="52"/>
      <c r="H534" s="55"/>
      <c r="I534" s="52"/>
    </row>
    <row r="535" spans="1:9" ht="16.5" customHeight="1">
      <c r="A535" s="40"/>
      <c r="B535" s="40"/>
      <c r="C535" s="26"/>
      <c r="D535" s="53"/>
      <c r="E535" s="52"/>
      <c r="F535" s="52"/>
      <c r="G535" s="52"/>
      <c r="H535" s="55"/>
      <c r="I535" s="52"/>
    </row>
    <row r="536" spans="1:9" ht="16.5" customHeight="1">
      <c r="A536" s="40"/>
      <c r="B536" s="40"/>
      <c r="C536" s="26"/>
      <c r="D536" s="53"/>
      <c r="E536" s="52"/>
      <c r="F536" s="52"/>
      <c r="G536" s="52"/>
      <c r="H536" s="55"/>
      <c r="I536" s="52"/>
    </row>
    <row r="537" spans="1:9" ht="16.5" customHeight="1">
      <c r="A537" s="40"/>
      <c r="B537" s="40"/>
      <c r="C537" s="26"/>
      <c r="D537" s="53"/>
      <c r="E537" s="52"/>
      <c r="F537" s="52"/>
      <c r="G537" s="52"/>
      <c r="H537" s="55"/>
      <c r="I537" s="52"/>
    </row>
    <row r="538" spans="1:9" ht="16.5" customHeight="1">
      <c r="A538" s="40"/>
      <c r="B538" s="40"/>
      <c r="C538" s="26"/>
      <c r="D538" s="53"/>
      <c r="E538" s="52"/>
      <c r="F538" s="52"/>
      <c r="G538" s="52"/>
      <c r="H538" s="55"/>
      <c r="I538" s="52"/>
    </row>
    <row r="539" spans="1:9" ht="16.5" customHeight="1">
      <c r="A539" s="40"/>
      <c r="B539" s="40"/>
      <c r="C539" s="26"/>
      <c r="D539" s="53"/>
      <c r="E539" s="52"/>
      <c r="F539" s="52"/>
      <c r="G539" s="52"/>
      <c r="H539" s="55"/>
      <c r="I539" s="52"/>
    </row>
    <row r="540" spans="1:9" ht="16.5" customHeight="1">
      <c r="A540" s="40"/>
      <c r="B540" s="40"/>
      <c r="C540" s="26"/>
      <c r="D540" s="53"/>
      <c r="E540" s="52"/>
      <c r="F540" s="52"/>
      <c r="G540" s="52"/>
      <c r="H540" s="55"/>
      <c r="I540" s="52"/>
    </row>
    <row r="541" spans="1:9" ht="16.5" customHeight="1">
      <c r="A541" s="40"/>
      <c r="B541" s="40"/>
      <c r="C541" s="26"/>
      <c r="D541" s="53"/>
      <c r="E541" s="52"/>
      <c r="F541" s="52"/>
      <c r="G541" s="52"/>
      <c r="H541" s="55"/>
      <c r="I541" s="52"/>
    </row>
    <row r="542" spans="1:9" ht="16.5" customHeight="1">
      <c r="A542" s="40"/>
      <c r="B542" s="40"/>
      <c r="C542" s="26"/>
      <c r="D542" s="53"/>
      <c r="E542" s="52"/>
      <c r="F542" s="52"/>
      <c r="G542" s="52"/>
      <c r="H542" s="55"/>
      <c r="I542" s="52"/>
    </row>
    <row r="543" spans="1:9" ht="16.5" customHeight="1">
      <c r="A543" s="40"/>
      <c r="B543" s="40"/>
      <c r="C543" s="26"/>
      <c r="D543" s="53"/>
      <c r="E543" s="52"/>
      <c r="F543" s="52"/>
      <c r="G543" s="52"/>
      <c r="H543" s="55"/>
      <c r="I543" s="52"/>
    </row>
    <row r="544" spans="1:9" ht="16.5" customHeight="1">
      <c r="A544" s="40"/>
      <c r="B544" s="40"/>
      <c r="C544" s="26"/>
      <c r="D544" s="53"/>
      <c r="E544" s="52"/>
      <c r="F544" s="52"/>
      <c r="G544" s="52"/>
      <c r="H544" s="55"/>
      <c r="I544" s="52"/>
    </row>
    <row r="545" spans="1:9" ht="16.5" customHeight="1">
      <c r="A545" s="40"/>
      <c r="B545" s="40"/>
      <c r="C545" s="26"/>
      <c r="D545" s="53"/>
      <c r="E545" s="52"/>
      <c r="F545" s="52"/>
      <c r="G545" s="52"/>
      <c r="H545" s="55"/>
      <c r="I545" s="52"/>
    </row>
    <row r="546" spans="1:9" ht="16.5" customHeight="1">
      <c r="A546" s="40"/>
      <c r="B546" s="40"/>
      <c r="C546" s="26"/>
      <c r="D546" s="53"/>
      <c r="E546" s="52"/>
      <c r="F546" s="52"/>
      <c r="G546" s="52"/>
      <c r="H546" s="55"/>
      <c r="I546" s="52"/>
    </row>
    <row r="547" spans="1:9" ht="16.5" customHeight="1">
      <c r="A547" s="40"/>
      <c r="B547" s="40"/>
      <c r="C547" s="26"/>
      <c r="D547" s="53"/>
      <c r="E547" s="52"/>
      <c r="F547" s="52"/>
      <c r="G547" s="52"/>
      <c r="H547" s="55"/>
      <c r="I547" s="52"/>
    </row>
    <row r="548" spans="1:9" ht="16.5" customHeight="1">
      <c r="A548" s="40"/>
      <c r="B548" s="40"/>
      <c r="C548" s="26"/>
      <c r="D548" s="53"/>
      <c r="E548" s="52"/>
      <c r="F548" s="52"/>
      <c r="G548" s="52"/>
      <c r="H548" s="55"/>
      <c r="I548" s="52"/>
    </row>
    <row r="549" spans="1:9" ht="16.5" customHeight="1">
      <c r="A549" s="40"/>
      <c r="B549" s="40"/>
      <c r="C549" s="26"/>
      <c r="D549" s="53"/>
      <c r="E549" s="52"/>
      <c r="F549" s="52"/>
      <c r="G549" s="52"/>
      <c r="H549" s="55"/>
      <c r="I549" s="52"/>
    </row>
    <row r="550" spans="1:9" ht="16.5" customHeight="1">
      <c r="A550" s="40"/>
      <c r="B550" s="40"/>
      <c r="C550" s="26"/>
      <c r="D550" s="53"/>
      <c r="E550" s="52"/>
      <c r="F550" s="52"/>
      <c r="G550" s="52"/>
      <c r="H550" s="55"/>
      <c r="I550" s="52"/>
    </row>
    <row r="551" spans="1:9" ht="16.5" customHeight="1">
      <c r="A551" s="40"/>
      <c r="B551" s="40"/>
      <c r="C551" s="26"/>
      <c r="D551" s="53"/>
      <c r="E551" s="52"/>
      <c r="F551" s="52"/>
      <c r="G551" s="52"/>
      <c r="H551" s="55"/>
      <c r="I551" s="52"/>
    </row>
    <row r="552" spans="1:9" ht="16.5" customHeight="1">
      <c r="A552" s="40"/>
      <c r="B552" s="40"/>
      <c r="C552" s="26"/>
      <c r="D552" s="53"/>
      <c r="E552" s="52"/>
      <c r="F552" s="52"/>
      <c r="G552" s="52"/>
      <c r="H552" s="55"/>
      <c r="I552" s="52"/>
    </row>
    <row r="553" spans="1:9" ht="16.5" customHeight="1">
      <c r="A553" s="40"/>
      <c r="B553" s="40"/>
      <c r="C553" s="26"/>
      <c r="D553" s="53"/>
      <c r="E553" s="52"/>
      <c r="F553" s="52"/>
      <c r="G553" s="52"/>
      <c r="H553" s="55"/>
      <c r="I553" s="52"/>
    </row>
    <row r="554" spans="1:9" ht="16.5" customHeight="1">
      <c r="A554" s="40"/>
      <c r="B554" s="40"/>
      <c r="C554" s="26"/>
      <c r="D554" s="53"/>
      <c r="E554" s="52"/>
      <c r="F554" s="52"/>
      <c r="G554" s="52"/>
      <c r="H554" s="55"/>
      <c r="I554" s="52"/>
    </row>
    <row r="555" spans="1:9" ht="16.5" customHeight="1">
      <c r="A555" s="40"/>
      <c r="B555" s="40"/>
      <c r="C555" s="26"/>
      <c r="D555" s="53"/>
      <c r="E555" s="52"/>
      <c r="F555" s="52"/>
      <c r="G555" s="52"/>
      <c r="H555" s="55"/>
      <c r="I555" s="52"/>
    </row>
    <row r="556" spans="1:9" ht="16.5" customHeight="1">
      <c r="A556" s="40"/>
      <c r="B556" s="40"/>
      <c r="C556" s="26"/>
      <c r="D556" s="53"/>
      <c r="E556" s="52"/>
      <c r="F556" s="52"/>
      <c r="G556" s="52"/>
      <c r="H556" s="55"/>
      <c r="I556" s="52"/>
    </row>
    <row r="557" spans="1:9" ht="16.5" customHeight="1">
      <c r="A557" s="40"/>
      <c r="B557" s="40"/>
      <c r="C557" s="26"/>
      <c r="D557" s="53"/>
      <c r="E557" s="52"/>
      <c r="F557" s="52"/>
      <c r="G557" s="52"/>
      <c r="H557" s="55"/>
      <c r="I557" s="52"/>
    </row>
    <row r="558" spans="1:9" ht="16.5" customHeight="1">
      <c r="A558" s="40"/>
      <c r="B558" s="40"/>
      <c r="C558" s="26"/>
      <c r="D558" s="53"/>
      <c r="E558" s="52"/>
      <c r="F558" s="52"/>
      <c r="G558" s="52"/>
      <c r="H558" s="55"/>
      <c r="I558" s="52"/>
    </row>
    <row r="559" spans="1:9" ht="16.5" customHeight="1">
      <c r="A559" s="40"/>
      <c r="B559" s="40"/>
      <c r="C559" s="26"/>
      <c r="D559" s="53"/>
      <c r="E559" s="52"/>
      <c r="F559" s="52"/>
      <c r="G559" s="52"/>
      <c r="H559" s="55"/>
      <c r="I559" s="52"/>
    </row>
    <row r="560" spans="1:9" ht="16.5" customHeight="1">
      <c r="A560" s="40"/>
      <c r="B560" s="40"/>
      <c r="C560" s="26"/>
      <c r="D560" s="53"/>
      <c r="E560" s="52"/>
      <c r="F560" s="52"/>
      <c r="G560" s="52"/>
      <c r="H560" s="55"/>
      <c r="I560" s="52"/>
    </row>
    <row r="561" spans="1:9" ht="16.5" customHeight="1">
      <c r="A561" s="40"/>
      <c r="B561" s="40"/>
      <c r="C561" s="26"/>
      <c r="D561" s="53"/>
      <c r="E561" s="52"/>
      <c r="F561" s="52"/>
      <c r="G561" s="52"/>
      <c r="H561" s="55"/>
      <c r="I561" s="52"/>
    </row>
    <row r="562" spans="1:9" ht="16.5" customHeight="1">
      <c r="A562" s="40"/>
      <c r="B562" s="40"/>
      <c r="C562" s="26"/>
      <c r="D562" s="53"/>
      <c r="E562" s="52"/>
      <c r="F562" s="52"/>
      <c r="G562" s="52"/>
      <c r="H562" s="55"/>
      <c r="I562" s="52"/>
    </row>
    <row r="563" spans="1:9" ht="16.5" customHeight="1">
      <c r="A563" s="40"/>
      <c r="B563" s="40"/>
      <c r="C563" s="26"/>
      <c r="D563" s="53"/>
      <c r="E563" s="52"/>
      <c r="F563" s="52"/>
      <c r="G563" s="52"/>
      <c r="H563" s="55"/>
      <c r="I563" s="52"/>
    </row>
    <row r="564" spans="1:9" ht="16.5" customHeight="1">
      <c r="A564" s="40"/>
      <c r="B564" s="40"/>
      <c r="C564" s="26"/>
      <c r="D564" s="53"/>
      <c r="E564" s="52"/>
      <c r="F564" s="52"/>
      <c r="G564" s="52"/>
      <c r="H564" s="55"/>
      <c r="I564" s="52"/>
    </row>
    <row r="565" spans="1:9" ht="16.5" customHeight="1">
      <c r="A565" s="40"/>
      <c r="B565" s="40"/>
      <c r="C565" s="26"/>
      <c r="D565" s="53"/>
      <c r="E565" s="52"/>
      <c r="F565" s="52"/>
      <c r="G565" s="52"/>
      <c r="H565" s="55"/>
      <c r="I565" s="52"/>
    </row>
    <row r="566" spans="1:9" ht="16.5" customHeight="1">
      <c r="A566" s="40"/>
      <c r="B566" s="40"/>
      <c r="C566" s="26"/>
      <c r="D566" s="53"/>
      <c r="E566" s="52"/>
      <c r="F566" s="52"/>
      <c r="G566" s="52"/>
      <c r="H566" s="55"/>
      <c r="I566" s="52"/>
    </row>
    <row r="567" spans="1:9" ht="16.5" customHeight="1">
      <c r="A567" s="40"/>
      <c r="B567" s="40"/>
      <c r="C567" s="26"/>
      <c r="D567" s="53"/>
      <c r="E567" s="52"/>
      <c r="F567" s="52"/>
      <c r="G567" s="52"/>
      <c r="H567" s="55"/>
      <c r="I567" s="52"/>
    </row>
    <row r="568" spans="1:9" ht="16.5" customHeight="1">
      <c r="A568" s="40"/>
      <c r="B568" s="40"/>
      <c r="C568" s="26"/>
      <c r="D568" s="53"/>
      <c r="E568" s="52"/>
      <c r="F568" s="52"/>
      <c r="G568" s="52"/>
      <c r="H568" s="55"/>
      <c r="I568" s="52"/>
    </row>
    <row r="569" spans="1:9" ht="16.5" customHeight="1">
      <c r="A569" s="40"/>
      <c r="B569" s="40"/>
      <c r="C569" s="26"/>
      <c r="D569" s="53"/>
      <c r="E569" s="52"/>
      <c r="F569" s="52"/>
      <c r="G569" s="52"/>
      <c r="H569" s="55"/>
      <c r="I569" s="52"/>
    </row>
    <row r="570" spans="1:9" ht="16.5" customHeight="1">
      <c r="A570" s="40"/>
      <c r="B570" s="40"/>
      <c r="C570" s="26"/>
      <c r="D570" s="53"/>
      <c r="E570" s="52"/>
      <c r="F570" s="52"/>
      <c r="G570" s="52"/>
      <c r="H570" s="55"/>
      <c r="I570" s="52"/>
    </row>
    <row r="571" spans="1:9" ht="16.5" customHeight="1">
      <c r="A571" s="40"/>
      <c r="B571" s="40"/>
      <c r="C571" s="26"/>
      <c r="D571" s="53"/>
      <c r="E571" s="52"/>
      <c r="F571" s="52"/>
      <c r="G571" s="52"/>
      <c r="H571" s="55"/>
      <c r="I571" s="52"/>
    </row>
    <row r="572" spans="1:9" ht="16.5" customHeight="1">
      <c r="A572" s="40"/>
      <c r="B572" s="40"/>
      <c r="C572" s="26"/>
      <c r="D572" s="53"/>
      <c r="E572" s="52"/>
      <c r="F572" s="52"/>
      <c r="G572" s="52"/>
      <c r="H572" s="55"/>
      <c r="I572" s="52"/>
    </row>
    <row r="573" spans="1:9" ht="16.5" customHeight="1">
      <c r="A573" s="40"/>
      <c r="B573" s="40"/>
      <c r="C573" s="26"/>
      <c r="D573" s="53"/>
      <c r="E573" s="52"/>
      <c r="F573" s="52"/>
      <c r="G573" s="52"/>
      <c r="H573" s="55"/>
      <c r="I573" s="52"/>
    </row>
    <row r="574" spans="1:9" ht="16.5" customHeight="1">
      <c r="A574" s="40"/>
      <c r="B574" s="40"/>
      <c r="C574" s="26"/>
      <c r="D574" s="53"/>
      <c r="E574" s="52"/>
      <c r="F574" s="52"/>
      <c r="G574" s="52"/>
      <c r="H574" s="55"/>
      <c r="I574" s="52"/>
    </row>
    <row r="575" spans="1:9" ht="16.5" customHeight="1">
      <c r="A575" s="40"/>
      <c r="B575" s="40"/>
      <c r="C575" s="26"/>
      <c r="D575" s="53"/>
      <c r="E575" s="52"/>
      <c r="F575" s="52"/>
      <c r="G575" s="52"/>
      <c r="H575" s="55"/>
      <c r="I575" s="52"/>
    </row>
    <row r="576" spans="1:9" ht="16.5" customHeight="1">
      <c r="A576" s="40"/>
      <c r="B576" s="40"/>
      <c r="C576" s="26"/>
      <c r="D576" s="53"/>
      <c r="E576" s="52"/>
      <c r="F576" s="52"/>
      <c r="G576" s="52"/>
      <c r="H576" s="55"/>
      <c r="I576" s="52"/>
    </row>
    <row r="577" spans="1:9" ht="16.5" customHeight="1">
      <c r="A577" s="40"/>
      <c r="B577" s="40"/>
      <c r="C577" s="26"/>
      <c r="D577" s="53"/>
      <c r="E577" s="52"/>
      <c r="F577" s="52"/>
      <c r="G577" s="52"/>
      <c r="H577" s="55"/>
      <c r="I577" s="52"/>
    </row>
    <row r="578" spans="1:9" ht="16.5" customHeight="1">
      <c r="A578" s="40"/>
      <c r="B578" s="40"/>
      <c r="C578" s="26"/>
      <c r="D578" s="53"/>
      <c r="E578" s="52"/>
      <c r="F578" s="52"/>
      <c r="G578" s="52"/>
      <c r="H578" s="55"/>
      <c r="I578" s="52"/>
    </row>
    <row r="579" spans="1:9" ht="16.5" customHeight="1">
      <c r="A579" s="40"/>
      <c r="B579" s="40"/>
      <c r="C579" s="26"/>
      <c r="D579" s="53"/>
      <c r="E579" s="52"/>
      <c r="F579" s="52"/>
      <c r="G579" s="52"/>
      <c r="H579" s="55"/>
      <c r="I579" s="52"/>
    </row>
    <row r="580" spans="1:9" ht="16.5" customHeight="1">
      <c r="A580" s="40"/>
      <c r="B580" s="40"/>
      <c r="C580" s="26"/>
      <c r="D580" s="53"/>
      <c r="E580" s="52"/>
      <c r="F580" s="52"/>
      <c r="G580" s="52"/>
      <c r="H580" s="55"/>
      <c r="I580" s="52"/>
    </row>
    <row r="581" spans="1:9" ht="16.5" customHeight="1">
      <c r="A581" s="40"/>
      <c r="B581" s="40"/>
      <c r="C581" s="26"/>
      <c r="D581" s="53"/>
      <c r="E581" s="52"/>
      <c r="F581" s="52"/>
      <c r="G581" s="52"/>
      <c r="H581" s="55"/>
      <c r="I581" s="52"/>
    </row>
    <row r="582" spans="1:9" ht="16.5" customHeight="1">
      <c r="A582" s="40"/>
      <c r="B582" s="40"/>
      <c r="C582" s="26"/>
      <c r="D582" s="53"/>
      <c r="E582" s="52"/>
      <c r="F582" s="52"/>
      <c r="G582" s="52"/>
      <c r="H582" s="55"/>
      <c r="I582" s="52"/>
    </row>
    <row r="583" spans="1:9" ht="16.5" customHeight="1">
      <c r="A583" s="40"/>
      <c r="B583" s="40"/>
      <c r="C583" s="26"/>
      <c r="D583" s="53"/>
      <c r="E583" s="52"/>
      <c r="F583" s="52"/>
      <c r="G583" s="52"/>
      <c r="H583" s="55"/>
      <c r="I583" s="52"/>
    </row>
    <row r="584" spans="1:9" ht="16.5" customHeight="1">
      <c r="A584" s="40"/>
      <c r="B584" s="40"/>
      <c r="C584" s="26"/>
      <c r="D584" s="53"/>
      <c r="E584" s="52"/>
      <c r="F584" s="52"/>
      <c r="G584" s="52"/>
      <c r="H584" s="55"/>
      <c r="I584" s="52"/>
    </row>
    <row r="585" spans="1:9" ht="16.5" customHeight="1">
      <c r="A585" s="40"/>
      <c r="B585" s="40"/>
      <c r="C585" s="26"/>
      <c r="D585" s="53"/>
      <c r="E585" s="52"/>
      <c r="F585" s="52"/>
      <c r="G585" s="52"/>
      <c r="H585" s="55"/>
      <c r="I585" s="52"/>
    </row>
    <row r="586" spans="1:9" ht="16.5" customHeight="1">
      <c r="A586" s="40"/>
      <c r="B586" s="40"/>
      <c r="C586" s="26"/>
      <c r="D586" s="53"/>
      <c r="E586" s="52"/>
      <c r="F586" s="52"/>
      <c r="G586" s="52"/>
      <c r="H586" s="55"/>
      <c r="I586" s="52"/>
    </row>
    <row r="587" spans="1:9" ht="16.5" customHeight="1">
      <c r="A587" s="40"/>
      <c r="B587" s="40"/>
      <c r="C587" s="26"/>
      <c r="D587" s="53"/>
      <c r="E587" s="52"/>
      <c r="F587" s="52"/>
      <c r="G587" s="52"/>
      <c r="H587" s="55"/>
      <c r="I587" s="52"/>
    </row>
    <row r="588" spans="1:9" ht="16.5" customHeight="1">
      <c r="A588" s="40"/>
      <c r="B588" s="40"/>
      <c r="C588" s="26"/>
      <c r="D588" s="53"/>
      <c r="E588" s="52"/>
      <c r="F588" s="52"/>
      <c r="G588" s="52"/>
      <c r="H588" s="55"/>
      <c r="I588" s="52"/>
    </row>
    <row r="589" spans="1:9" ht="16.5" customHeight="1">
      <c r="A589" s="40"/>
      <c r="B589" s="40"/>
      <c r="C589" s="26"/>
      <c r="D589" s="53"/>
      <c r="E589" s="52"/>
      <c r="F589" s="52"/>
      <c r="G589" s="52"/>
      <c r="H589" s="55"/>
      <c r="I589" s="52"/>
    </row>
    <row r="590" spans="1:9" ht="16.5" customHeight="1">
      <c r="A590" s="40"/>
      <c r="B590" s="40"/>
      <c r="C590" s="26"/>
      <c r="D590" s="53"/>
      <c r="E590" s="52"/>
      <c r="F590" s="52"/>
      <c r="G590" s="52"/>
      <c r="H590" s="55"/>
      <c r="I590" s="52"/>
    </row>
    <row r="591" spans="1:9" ht="16.5" customHeight="1">
      <c r="A591" s="40"/>
      <c r="B591" s="40"/>
      <c r="C591" s="26"/>
      <c r="D591" s="53"/>
      <c r="E591" s="52"/>
      <c r="F591" s="52"/>
      <c r="G591" s="52"/>
      <c r="H591" s="55"/>
      <c r="I591" s="52"/>
    </row>
    <row r="592" spans="1:9" ht="16.5" customHeight="1">
      <c r="A592" s="40"/>
      <c r="B592" s="40"/>
      <c r="C592" s="26"/>
      <c r="D592" s="53"/>
      <c r="E592" s="52"/>
      <c r="F592" s="52"/>
      <c r="G592" s="52"/>
      <c r="H592" s="55"/>
      <c r="I592" s="52"/>
    </row>
    <row r="593" spans="1:9" ht="16.5" customHeight="1">
      <c r="A593" s="40"/>
      <c r="B593" s="40"/>
      <c r="C593" s="26"/>
      <c r="D593" s="53"/>
      <c r="E593" s="52"/>
      <c r="F593" s="52"/>
      <c r="G593" s="52"/>
      <c r="H593" s="55"/>
      <c r="I593" s="52"/>
    </row>
    <row r="594" spans="1:9" ht="16.5" customHeight="1">
      <c r="A594" s="40"/>
      <c r="B594" s="40"/>
      <c r="C594" s="26"/>
      <c r="D594" s="53"/>
      <c r="E594" s="52"/>
      <c r="F594" s="52"/>
      <c r="G594" s="52"/>
      <c r="H594" s="55"/>
      <c r="I594" s="52"/>
    </row>
    <row r="595" spans="1:9" ht="16.5" customHeight="1">
      <c r="A595" s="40"/>
      <c r="B595" s="40"/>
      <c r="C595" s="26"/>
      <c r="D595" s="53"/>
      <c r="E595" s="52"/>
      <c r="F595" s="52"/>
      <c r="G595" s="52"/>
      <c r="H595" s="55"/>
      <c r="I595" s="52"/>
    </row>
    <row r="596" spans="1:9" ht="16.5" customHeight="1">
      <c r="A596" s="40"/>
      <c r="B596" s="40"/>
      <c r="C596" s="26"/>
      <c r="D596" s="53"/>
      <c r="E596" s="52"/>
      <c r="F596" s="52"/>
      <c r="G596" s="52"/>
      <c r="H596" s="55"/>
      <c r="I596" s="52"/>
    </row>
    <row r="597" spans="1:9" ht="16.5" customHeight="1">
      <c r="A597" s="40"/>
      <c r="B597" s="40"/>
      <c r="C597" s="26"/>
      <c r="D597" s="53"/>
      <c r="E597" s="52"/>
      <c r="F597" s="52"/>
      <c r="G597" s="52"/>
      <c r="H597" s="55"/>
      <c r="I597" s="52"/>
    </row>
    <row r="598" spans="1:9" ht="16.5" customHeight="1">
      <c r="A598" s="40"/>
      <c r="B598" s="40"/>
      <c r="C598" s="26"/>
      <c r="D598" s="53"/>
      <c r="E598" s="52"/>
      <c r="F598" s="52"/>
      <c r="G598" s="52"/>
      <c r="H598" s="55"/>
      <c r="I598" s="52"/>
    </row>
    <row r="599" spans="1:9" ht="16.5" customHeight="1">
      <c r="A599" s="40"/>
      <c r="B599" s="40"/>
      <c r="C599" s="26"/>
      <c r="D599" s="53"/>
      <c r="E599" s="52"/>
      <c r="F599" s="52"/>
      <c r="G599" s="52"/>
      <c r="H599" s="55"/>
      <c r="I599" s="52"/>
    </row>
    <row r="600" spans="1:9" ht="16.5" customHeight="1">
      <c r="A600" s="40"/>
      <c r="B600" s="40"/>
      <c r="C600" s="26"/>
      <c r="D600" s="53"/>
      <c r="E600" s="52"/>
      <c r="F600" s="52"/>
      <c r="G600" s="52"/>
      <c r="H600" s="55"/>
      <c r="I600" s="52"/>
    </row>
    <row r="601" spans="1:9" ht="16.5" customHeight="1">
      <c r="A601" s="40"/>
      <c r="B601" s="40"/>
      <c r="C601" s="26"/>
      <c r="D601" s="53"/>
      <c r="E601" s="52"/>
      <c r="F601" s="52"/>
      <c r="G601" s="52"/>
      <c r="H601" s="55"/>
      <c r="I601" s="52"/>
    </row>
    <row r="602" spans="1:9" ht="16.5" customHeight="1">
      <c r="A602" s="40"/>
      <c r="B602" s="40"/>
      <c r="C602" s="26"/>
      <c r="D602" s="53"/>
      <c r="E602" s="52"/>
      <c r="F602" s="52"/>
      <c r="G602" s="52"/>
      <c r="H602" s="55"/>
      <c r="I602" s="52"/>
    </row>
    <row r="603" spans="1:9" ht="16.5" customHeight="1">
      <c r="A603" s="40"/>
      <c r="B603" s="40"/>
      <c r="C603" s="26"/>
      <c r="D603" s="53"/>
      <c r="E603" s="52"/>
      <c r="F603" s="52"/>
      <c r="G603" s="52"/>
      <c r="H603" s="55"/>
      <c r="I603" s="52"/>
    </row>
    <row r="604" spans="1:9" ht="16.5" customHeight="1">
      <c r="A604" s="40"/>
      <c r="B604" s="40"/>
      <c r="C604" s="26"/>
      <c r="D604" s="53"/>
      <c r="E604" s="52"/>
      <c r="F604" s="52"/>
      <c r="G604" s="52"/>
      <c r="H604" s="55"/>
      <c r="I604" s="52"/>
    </row>
    <row r="605" spans="1:9" ht="16.5" customHeight="1">
      <c r="A605" s="40"/>
      <c r="B605" s="40"/>
      <c r="C605" s="26"/>
      <c r="D605" s="53"/>
      <c r="E605" s="52"/>
      <c r="F605" s="52"/>
      <c r="G605" s="52"/>
      <c r="H605" s="55"/>
      <c r="I605" s="52"/>
    </row>
    <row r="606" spans="1:9" ht="16.5" customHeight="1">
      <c r="A606" s="40"/>
      <c r="B606" s="40"/>
      <c r="C606" s="26"/>
      <c r="D606" s="53"/>
      <c r="E606" s="52"/>
      <c r="F606" s="52"/>
      <c r="G606" s="52"/>
      <c r="H606" s="55"/>
      <c r="I606" s="52"/>
    </row>
    <row r="607" spans="1:9" ht="16.5" customHeight="1">
      <c r="A607" s="40"/>
      <c r="B607" s="40"/>
      <c r="C607" s="26"/>
      <c r="D607" s="53"/>
      <c r="E607" s="52"/>
      <c r="F607" s="52"/>
      <c r="G607" s="52"/>
      <c r="H607" s="55"/>
      <c r="I607" s="52"/>
    </row>
    <row r="608" spans="1:9" ht="16.5" customHeight="1">
      <c r="A608" s="40"/>
      <c r="B608" s="40"/>
      <c r="C608" s="26"/>
      <c r="D608" s="53"/>
      <c r="E608" s="52"/>
      <c r="F608" s="52"/>
      <c r="G608" s="52"/>
      <c r="H608" s="55"/>
      <c r="I608" s="52"/>
    </row>
    <row r="609" spans="1:9" ht="16.5" customHeight="1">
      <c r="A609" s="40"/>
      <c r="B609" s="40"/>
      <c r="C609" s="26"/>
      <c r="D609" s="53"/>
      <c r="E609" s="52"/>
      <c r="F609" s="52"/>
      <c r="G609" s="52"/>
      <c r="H609" s="55"/>
      <c r="I609" s="52"/>
    </row>
    <row r="610" spans="1:9" ht="16.5" customHeight="1">
      <c r="A610" s="40"/>
      <c r="B610" s="40"/>
      <c r="C610" s="26"/>
      <c r="D610" s="53"/>
      <c r="E610" s="52"/>
      <c r="F610" s="52"/>
      <c r="G610" s="52"/>
      <c r="H610" s="55"/>
      <c r="I610" s="52"/>
    </row>
    <row r="611" spans="1:9" ht="16.5" customHeight="1">
      <c r="A611" s="40"/>
      <c r="B611" s="40"/>
      <c r="C611" s="26"/>
      <c r="D611" s="53"/>
      <c r="E611" s="52"/>
      <c r="F611" s="52"/>
      <c r="G611" s="52"/>
      <c r="H611" s="55"/>
      <c r="I611" s="52"/>
    </row>
    <row r="612" spans="1:9" ht="16.5" customHeight="1">
      <c r="A612" s="40"/>
      <c r="B612" s="40"/>
      <c r="C612" s="26"/>
      <c r="D612" s="53"/>
      <c r="E612" s="52"/>
      <c r="F612" s="52"/>
      <c r="G612" s="52"/>
      <c r="H612" s="55"/>
      <c r="I612" s="52"/>
    </row>
    <row r="613" spans="1:9" ht="16.5" customHeight="1">
      <c r="A613" s="40"/>
      <c r="B613" s="40"/>
      <c r="C613" s="26"/>
      <c r="D613" s="53"/>
      <c r="E613" s="52"/>
      <c r="F613" s="52"/>
      <c r="G613" s="52"/>
      <c r="H613" s="55"/>
      <c r="I613" s="52"/>
    </row>
    <row r="614" spans="1:9" ht="16.5" customHeight="1">
      <c r="A614" s="40"/>
      <c r="B614" s="40"/>
      <c r="C614" s="26"/>
      <c r="D614" s="53"/>
      <c r="E614" s="52"/>
      <c r="F614" s="52"/>
      <c r="G614" s="52"/>
      <c r="H614" s="55"/>
      <c r="I614" s="52"/>
    </row>
    <row r="615" spans="1:9" ht="16.5" customHeight="1">
      <c r="A615" s="40"/>
      <c r="B615" s="40"/>
      <c r="C615" s="26"/>
      <c r="D615" s="53"/>
      <c r="E615" s="52"/>
      <c r="F615" s="52"/>
      <c r="G615" s="52"/>
      <c r="H615" s="55"/>
      <c r="I615" s="52"/>
    </row>
    <row r="616" spans="1:9" ht="16.5" customHeight="1">
      <c r="A616" s="40"/>
      <c r="B616" s="40"/>
      <c r="C616" s="26"/>
      <c r="D616" s="53"/>
      <c r="E616" s="52"/>
      <c r="F616" s="52"/>
      <c r="G616" s="52"/>
      <c r="H616" s="55"/>
      <c r="I616" s="52"/>
    </row>
    <row r="617" spans="1:9" ht="16.5" customHeight="1">
      <c r="A617" s="40"/>
      <c r="B617" s="40"/>
      <c r="C617" s="26"/>
      <c r="D617" s="53"/>
      <c r="E617" s="52"/>
      <c r="F617" s="52"/>
      <c r="G617" s="52"/>
      <c r="H617" s="55"/>
      <c r="I617" s="52"/>
    </row>
    <row r="618" spans="1:9" ht="16.5" customHeight="1">
      <c r="A618" s="40"/>
      <c r="B618" s="40"/>
      <c r="C618" s="26"/>
      <c r="D618" s="53"/>
      <c r="E618" s="52"/>
      <c r="F618" s="52"/>
      <c r="G618" s="52"/>
      <c r="H618" s="55"/>
      <c r="I618" s="52"/>
    </row>
    <row r="619" spans="1:9" ht="16.5" customHeight="1">
      <c r="A619" s="40"/>
      <c r="B619" s="40"/>
      <c r="C619" s="26"/>
      <c r="D619" s="53"/>
      <c r="E619" s="52"/>
      <c r="F619" s="52"/>
      <c r="G619" s="52"/>
      <c r="H619" s="55"/>
      <c r="I619" s="52"/>
    </row>
    <row r="620" spans="1:9" ht="16.5" customHeight="1">
      <c r="A620" s="40"/>
      <c r="B620" s="40"/>
      <c r="C620" s="26"/>
      <c r="D620" s="53"/>
      <c r="E620" s="52"/>
      <c r="F620" s="52"/>
      <c r="G620" s="52"/>
      <c r="H620" s="55"/>
      <c r="I620" s="52"/>
    </row>
    <row r="621" spans="1:9" ht="16.5" customHeight="1">
      <c r="A621" s="40"/>
      <c r="B621" s="40"/>
      <c r="C621" s="26"/>
      <c r="D621" s="53"/>
      <c r="E621" s="52"/>
      <c r="F621" s="52"/>
      <c r="G621" s="52"/>
      <c r="H621" s="55"/>
      <c r="I621" s="52"/>
    </row>
    <row r="622" spans="1:9" ht="16.5" customHeight="1">
      <c r="A622" s="40"/>
      <c r="B622" s="40"/>
      <c r="C622" s="26"/>
      <c r="D622" s="53"/>
      <c r="E622" s="52"/>
      <c r="F622" s="52"/>
      <c r="G622" s="52"/>
      <c r="H622" s="55"/>
      <c r="I622" s="52"/>
    </row>
    <row r="623" spans="1:9" ht="16.5" customHeight="1">
      <c r="A623" s="40"/>
      <c r="B623" s="40"/>
      <c r="C623" s="26"/>
      <c r="D623" s="53"/>
      <c r="E623" s="52"/>
      <c r="F623" s="52"/>
      <c r="G623" s="52"/>
      <c r="H623" s="55"/>
      <c r="I623" s="52"/>
    </row>
    <row r="624" spans="1:9" ht="16.5" customHeight="1">
      <c r="A624" s="40"/>
      <c r="B624" s="40"/>
      <c r="C624" s="26"/>
      <c r="D624" s="53"/>
      <c r="E624" s="52"/>
      <c r="F624" s="52"/>
      <c r="G624" s="52"/>
      <c r="H624" s="55"/>
      <c r="I624" s="52"/>
    </row>
    <row r="625" spans="1:9" ht="16.5" customHeight="1">
      <c r="A625" s="40"/>
      <c r="B625" s="40"/>
      <c r="C625" s="26"/>
      <c r="D625" s="53"/>
      <c r="E625" s="52"/>
      <c r="F625" s="52"/>
      <c r="G625" s="52"/>
      <c r="H625" s="55"/>
      <c r="I625" s="52"/>
    </row>
    <row r="626" spans="1:9" ht="16.5" customHeight="1">
      <c r="A626" s="40"/>
      <c r="B626" s="40"/>
      <c r="C626" s="26"/>
      <c r="D626" s="53"/>
      <c r="E626" s="52"/>
      <c r="F626" s="52"/>
      <c r="G626" s="52"/>
      <c r="H626" s="55"/>
      <c r="I626" s="52"/>
    </row>
    <row r="627" spans="1:9" ht="16.5" customHeight="1">
      <c r="A627" s="40"/>
      <c r="B627" s="40"/>
      <c r="C627" s="26"/>
      <c r="D627" s="53"/>
      <c r="E627" s="52"/>
      <c r="F627" s="52"/>
      <c r="G627" s="52"/>
      <c r="H627" s="55"/>
      <c r="I627" s="52"/>
    </row>
    <row r="628" spans="1:9" ht="16.5" customHeight="1">
      <c r="A628" s="40"/>
      <c r="B628" s="40"/>
      <c r="C628" s="26"/>
      <c r="D628" s="53"/>
      <c r="E628" s="52"/>
      <c r="F628" s="52"/>
      <c r="G628" s="52"/>
      <c r="H628" s="55"/>
      <c r="I628" s="52"/>
    </row>
    <row r="629" spans="1:9" ht="16.5" customHeight="1">
      <c r="A629" s="40"/>
      <c r="B629" s="40"/>
      <c r="C629" s="26"/>
      <c r="D629" s="53"/>
      <c r="E629" s="52"/>
      <c r="F629" s="52"/>
      <c r="G629" s="52"/>
      <c r="H629" s="55"/>
      <c r="I629" s="52"/>
    </row>
    <row r="630" spans="1:9" ht="16.5" customHeight="1">
      <c r="A630" s="40"/>
      <c r="B630" s="40"/>
      <c r="C630" s="26"/>
      <c r="D630" s="53"/>
      <c r="E630" s="52"/>
      <c r="F630" s="52"/>
      <c r="G630" s="52"/>
      <c r="H630" s="55"/>
      <c r="I630" s="52"/>
    </row>
    <row r="631" spans="1:9" ht="16.5" customHeight="1">
      <c r="A631" s="40"/>
      <c r="B631" s="40"/>
      <c r="C631" s="26"/>
      <c r="D631" s="53"/>
      <c r="E631" s="52"/>
      <c r="F631" s="52"/>
      <c r="G631" s="52"/>
      <c r="H631" s="55"/>
      <c r="I631" s="52"/>
    </row>
    <row r="632" spans="1:9" ht="16.5" customHeight="1">
      <c r="A632" s="40"/>
      <c r="B632" s="40"/>
      <c r="C632" s="26"/>
      <c r="D632" s="53"/>
      <c r="E632" s="52"/>
      <c r="F632" s="52"/>
      <c r="G632" s="52"/>
      <c r="H632" s="55"/>
      <c r="I632" s="52"/>
    </row>
    <row r="633" spans="1:9" ht="16.5" customHeight="1">
      <c r="A633" s="40"/>
      <c r="B633" s="40"/>
      <c r="C633" s="26"/>
      <c r="D633" s="53"/>
      <c r="E633" s="52"/>
      <c r="F633" s="52"/>
      <c r="G633" s="52"/>
      <c r="H633" s="55"/>
      <c r="I633" s="52"/>
    </row>
    <row r="634" spans="1:9" ht="16.5" customHeight="1">
      <c r="A634" s="40"/>
      <c r="B634" s="40"/>
      <c r="C634" s="26"/>
      <c r="D634" s="53"/>
      <c r="E634" s="52"/>
      <c r="F634" s="52"/>
      <c r="G634" s="52"/>
      <c r="H634" s="55"/>
      <c r="I634" s="52"/>
    </row>
    <row r="635" spans="1:9" ht="16.5" customHeight="1">
      <c r="A635" s="40"/>
      <c r="B635" s="40"/>
      <c r="C635" s="26"/>
      <c r="D635" s="53"/>
      <c r="E635" s="52"/>
      <c r="F635" s="52"/>
      <c r="G635" s="52"/>
      <c r="H635" s="55"/>
      <c r="I635" s="52"/>
    </row>
    <row r="636" spans="1:9" ht="16.5" customHeight="1">
      <c r="A636" s="40"/>
      <c r="B636" s="40"/>
      <c r="C636" s="26"/>
      <c r="D636" s="53"/>
      <c r="E636" s="52"/>
      <c r="F636" s="52"/>
      <c r="G636" s="52"/>
      <c r="H636" s="55"/>
      <c r="I636" s="52"/>
    </row>
    <row r="637" spans="1:9" ht="16.5" customHeight="1">
      <c r="A637" s="40"/>
      <c r="B637" s="40"/>
      <c r="C637" s="26"/>
      <c r="D637" s="53"/>
      <c r="E637" s="52"/>
      <c r="F637" s="52"/>
      <c r="G637" s="52"/>
      <c r="H637" s="55"/>
      <c r="I637" s="52"/>
    </row>
    <row r="638" spans="1:9" ht="16.5" customHeight="1">
      <c r="A638" s="40"/>
      <c r="B638" s="40"/>
      <c r="C638" s="26"/>
      <c r="D638" s="53"/>
      <c r="E638" s="52"/>
      <c r="F638" s="52"/>
      <c r="G638" s="52"/>
      <c r="H638" s="55"/>
      <c r="I638" s="52"/>
    </row>
    <row r="639" spans="1:9" ht="16.5" customHeight="1">
      <c r="A639" s="40"/>
      <c r="B639" s="40"/>
      <c r="C639" s="26"/>
      <c r="D639" s="53"/>
      <c r="E639" s="52"/>
      <c r="F639" s="52"/>
      <c r="G639" s="52"/>
      <c r="H639" s="55"/>
      <c r="I639" s="52"/>
    </row>
    <row r="640" spans="1:9" ht="16.5" customHeight="1">
      <c r="A640" s="40"/>
      <c r="B640" s="40"/>
      <c r="C640" s="26"/>
      <c r="D640" s="53"/>
      <c r="E640" s="52"/>
      <c r="F640" s="52"/>
      <c r="G640" s="52"/>
      <c r="H640" s="55"/>
      <c r="I640" s="52"/>
    </row>
    <row r="641" spans="1:9" ht="16.5" customHeight="1">
      <c r="A641" s="40"/>
      <c r="B641" s="40"/>
      <c r="C641" s="26"/>
      <c r="D641" s="53"/>
      <c r="E641" s="52"/>
      <c r="F641" s="52"/>
      <c r="G641" s="52"/>
      <c r="H641" s="55"/>
      <c r="I641" s="52"/>
    </row>
    <row r="642" spans="1:9" ht="16.5" customHeight="1">
      <c r="A642" s="40"/>
      <c r="B642" s="40"/>
      <c r="C642" s="26"/>
      <c r="D642" s="53"/>
      <c r="E642" s="52"/>
      <c r="F642" s="52"/>
      <c r="G642" s="52"/>
      <c r="H642" s="55"/>
      <c r="I642" s="52"/>
    </row>
    <row r="643" spans="1:9" ht="16.5" customHeight="1">
      <c r="A643" s="40"/>
      <c r="B643" s="40"/>
      <c r="C643" s="26"/>
      <c r="D643" s="53"/>
      <c r="E643" s="52"/>
      <c r="F643" s="52"/>
      <c r="G643" s="52"/>
      <c r="H643" s="55"/>
      <c r="I643" s="52"/>
    </row>
    <row r="644" spans="1:9" ht="16.5" customHeight="1">
      <c r="A644" s="40"/>
      <c r="B644" s="40"/>
      <c r="C644" s="26"/>
      <c r="D644" s="53"/>
      <c r="E644" s="52"/>
      <c r="F644" s="52"/>
      <c r="G644" s="52"/>
      <c r="H644" s="55"/>
      <c r="I644" s="52"/>
    </row>
    <row r="645" spans="1:9" ht="16.5" customHeight="1">
      <c r="A645" s="40"/>
      <c r="B645" s="40"/>
      <c r="C645" s="26"/>
      <c r="D645" s="53"/>
      <c r="E645" s="52"/>
      <c r="F645" s="52"/>
      <c r="G645" s="52"/>
      <c r="H645" s="55"/>
      <c r="I645" s="52"/>
    </row>
    <row r="646" spans="1:9" ht="16.5" customHeight="1">
      <c r="A646" s="40"/>
      <c r="B646" s="40"/>
      <c r="C646" s="26"/>
      <c r="D646" s="53"/>
      <c r="E646" s="52"/>
      <c r="F646" s="52"/>
      <c r="G646" s="52"/>
      <c r="H646" s="55"/>
      <c r="I646" s="52"/>
    </row>
    <row r="647" spans="1:9" ht="16.5" customHeight="1">
      <c r="A647" s="40"/>
      <c r="B647" s="40"/>
      <c r="C647" s="26"/>
      <c r="D647" s="53"/>
      <c r="E647" s="52"/>
      <c r="F647" s="52"/>
      <c r="G647" s="52"/>
      <c r="H647" s="55"/>
      <c r="I647" s="52"/>
    </row>
    <row r="648" spans="1:9" ht="16.5" customHeight="1">
      <c r="A648" s="40"/>
      <c r="B648" s="40"/>
      <c r="C648" s="26"/>
      <c r="D648" s="53"/>
      <c r="E648" s="52"/>
      <c r="F648" s="52"/>
      <c r="G648" s="52"/>
      <c r="H648" s="55"/>
      <c r="I648" s="52"/>
    </row>
    <row r="649" spans="1:9" ht="16.5" customHeight="1">
      <c r="A649" s="40"/>
      <c r="B649" s="40"/>
      <c r="C649" s="26"/>
      <c r="D649" s="53"/>
      <c r="E649" s="52"/>
      <c r="F649" s="52"/>
      <c r="G649" s="52"/>
      <c r="H649" s="55"/>
      <c r="I649" s="52"/>
    </row>
    <row r="650" spans="1:9" ht="16.5" customHeight="1">
      <c r="A650" s="40"/>
      <c r="B650" s="40"/>
      <c r="C650" s="26"/>
      <c r="D650" s="53"/>
      <c r="E650" s="52"/>
      <c r="F650" s="52"/>
      <c r="G650" s="52"/>
      <c r="H650" s="55"/>
      <c r="I650" s="52"/>
    </row>
    <row r="651" spans="1:9" ht="16.5" customHeight="1">
      <c r="A651" s="40"/>
      <c r="B651" s="40"/>
      <c r="C651" s="26"/>
      <c r="D651" s="53"/>
      <c r="E651" s="52"/>
      <c r="F651" s="52"/>
      <c r="G651" s="52"/>
      <c r="H651" s="55"/>
      <c r="I651" s="52"/>
    </row>
    <row r="652" spans="1:9" ht="16.5" customHeight="1">
      <c r="A652" s="40"/>
      <c r="B652" s="40"/>
      <c r="C652" s="26"/>
      <c r="D652" s="53"/>
      <c r="E652" s="52"/>
      <c r="F652" s="52"/>
      <c r="G652" s="52"/>
      <c r="H652" s="55"/>
      <c r="I652" s="52"/>
    </row>
    <row r="653" spans="1:9" ht="16.5" customHeight="1">
      <c r="A653" s="40"/>
      <c r="B653" s="40"/>
      <c r="C653" s="26"/>
      <c r="D653" s="53"/>
      <c r="E653" s="52"/>
      <c r="F653" s="52"/>
      <c r="G653" s="52"/>
      <c r="H653" s="55"/>
      <c r="I653" s="52"/>
    </row>
    <row r="654" spans="1:9" ht="16.5" customHeight="1">
      <c r="A654" s="40"/>
      <c r="B654" s="40"/>
      <c r="C654" s="26"/>
      <c r="D654" s="53"/>
      <c r="E654" s="52"/>
      <c r="F654" s="52"/>
      <c r="G654" s="52"/>
      <c r="H654" s="55"/>
      <c r="I654" s="52"/>
    </row>
    <row r="655" spans="1:9" ht="16.5" customHeight="1">
      <c r="A655" s="40"/>
      <c r="B655" s="40"/>
      <c r="C655" s="26"/>
      <c r="D655" s="53"/>
      <c r="E655" s="52"/>
      <c r="F655" s="52"/>
      <c r="G655" s="52"/>
      <c r="H655" s="55"/>
      <c r="I655" s="52"/>
    </row>
    <row r="656" spans="1:9" ht="16.5" customHeight="1">
      <c r="A656" s="40"/>
      <c r="B656" s="40"/>
      <c r="C656" s="26"/>
      <c r="D656" s="53"/>
      <c r="E656" s="52"/>
      <c r="F656" s="52"/>
      <c r="G656" s="52"/>
      <c r="H656" s="55"/>
      <c r="I656" s="52"/>
    </row>
    <row r="657" spans="1:9" ht="16.5" customHeight="1">
      <c r="A657" s="40"/>
      <c r="B657" s="40"/>
      <c r="C657" s="26"/>
      <c r="D657" s="53"/>
      <c r="E657" s="52"/>
      <c r="F657" s="52"/>
      <c r="G657" s="52"/>
      <c r="H657" s="55"/>
      <c r="I657" s="52"/>
    </row>
    <row r="658" spans="1:9" ht="16.5" customHeight="1">
      <c r="A658" s="40"/>
      <c r="B658" s="40"/>
      <c r="C658" s="26"/>
      <c r="D658" s="53"/>
      <c r="E658" s="52"/>
      <c r="F658" s="52"/>
      <c r="G658" s="52"/>
      <c r="H658" s="55"/>
      <c r="I658" s="52"/>
    </row>
    <row r="659" spans="1:9" ht="16.5" customHeight="1">
      <c r="A659" s="40"/>
      <c r="B659" s="40"/>
      <c r="C659" s="26"/>
      <c r="D659" s="53"/>
      <c r="E659" s="52"/>
      <c r="F659" s="52"/>
      <c r="G659" s="52"/>
      <c r="H659" s="55"/>
      <c r="I659" s="52"/>
    </row>
    <row r="660" spans="1:9" ht="16.5" customHeight="1">
      <c r="A660" s="40"/>
      <c r="B660" s="40"/>
      <c r="C660" s="26"/>
      <c r="D660" s="53"/>
      <c r="E660" s="52"/>
      <c r="F660" s="52"/>
      <c r="G660" s="52"/>
      <c r="H660" s="55"/>
      <c r="I660" s="52"/>
    </row>
    <row r="661" spans="1:9" ht="16.5" customHeight="1">
      <c r="A661" s="40"/>
      <c r="B661" s="40"/>
      <c r="C661" s="26"/>
      <c r="D661" s="53"/>
      <c r="E661" s="52"/>
      <c r="F661" s="52"/>
      <c r="G661" s="52"/>
      <c r="H661" s="55"/>
      <c r="I661" s="52"/>
    </row>
    <row r="662" spans="1:9" ht="16.5" customHeight="1">
      <c r="A662" s="40"/>
      <c r="B662" s="40"/>
      <c r="C662" s="26"/>
      <c r="D662" s="53"/>
      <c r="E662" s="52"/>
      <c r="F662" s="52"/>
      <c r="G662" s="52"/>
      <c r="H662" s="55"/>
      <c r="I662" s="52"/>
    </row>
    <row r="663" spans="1:9" ht="16.5" customHeight="1">
      <c r="A663" s="40"/>
      <c r="B663" s="40"/>
      <c r="C663" s="26"/>
      <c r="D663" s="53"/>
      <c r="E663" s="52"/>
      <c r="F663" s="52"/>
      <c r="G663" s="52"/>
      <c r="H663" s="55"/>
      <c r="I663" s="52"/>
    </row>
    <row r="664" spans="1:9" ht="16.5" customHeight="1">
      <c r="A664" s="40"/>
      <c r="B664" s="40"/>
      <c r="C664" s="26"/>
      <c r="D664" s="53"/>
      <c r="E664" s="52"/>
      <c r="F664" s="52"/>
      <c r="G664" s="52"/>
      <c r="H664" s="55"/>
      <c r="I664" s="52"/>
    </row>
    <row r="665" spans="1:9" ht="16.5" customHeight="1">
      <c r="A665" s="40"/>
      <c r="B665" s="40"/>
      <c r="C665" s="26"/>
      <c r="D665" s="53"/>
      <c r="E665" s="52"/>
      <c r="F665" s="52"/>
      <c r="G665" s="52"/>
      <c r="H665" s="55"/>
      <c r="I665" s="52"/>
    </row>
    <row r="666" spans="1:9" ht="16.5" customHeight="1">
      <c r="A666" s="40"/>
      <c r="B666" s="40"/>
      <c r="C666" s="26"/>
      <c r="D666" s="53"/>
      <c r="E666" s="52"/>
      <c r="F666" s="52"/>
      <c r="G666" s="52"/>
      <c r="H666" s="55"/>
      <c r="I666" s="52"/>
    </row>
    <row r="667" spans="1:9" ht="16.5" customHeight="1">
      <c r="A667" s="40"/>
      <c r="B667" s="40"/>
      <c r="C667" s="26"/>
      <c r="D667" s="53"/>
      <c r="E667" s="52"/>
      <c r="F667" s="52"/>
      <c r="G667" s="52"/>
      <c r="H667" s="55"/>
      <c r="I667" s="52"/>
    </row>
    <row r="668" spans="1:9" ht="16.5" customHeight="1">
      <c r="A668" s="40"/>
      <c r="B668" s="40"/>
      <c r="C668" s="26"/>
      <c r="D668" s="53"/>
      <c r="E668" s="52"/>
      <c r="F668" s="52"/>
      <c r="G668" s="52"/>
      <c r="H668" s="55"/>
      <c r="I668" s="52"/>
    </row>
    <row r="669" spans="1:9" ht="16.5" customHeight="1">
      <c r="A669" s="40"/>
      <c r="B669" s="40"/>
      <c r="C669" s="26"/>
      <c r="D669" s="53"/>
      <c r="E669" s="52"/>
      <c r="F669" s="52"/>
      <c r="G669" s="52"/>
      <c r="H669" s="55"/>
      <c r="I669" s="52"/>
    </row>
    <row r="670" spans="1:9" ht="16.5" customHeight="1">
      <c r="A670" s="40"/>
      <c r="B670" s="40"/>
      <c r="C670" s="26"/>
      <c r="D670" s="53"/>
      <c r="E670" s="52"/>
      <c r="F670" s="52"/>
      <c r="G670" s="52"/>
      <c r="H670" s="55"/>
      <c r="I670" s="52"/>
    </row>
    <row r="671" spans="1:9" ht="16.5" customHeight="1">
      <c r="A671" s="40"/>
      <c r="B671" s="40"/>
      <c r="C671" s="26"/>
      <c r="D671" s="53"/>
      <c r="E671" s="52"/>
      <c r="F671" s="52"/>
      <c r="G671" s="52"/>
      <c r="H671" s="55"/>
      <c r="I671" s="52"/>
    </row>
    <row r="672" spans="1:9" ht="16.5" customHeight="1">
      <c r="A672" s="40"/>
      <c r="B672" s="40"/>
      <c r="C672" s="26"/>
      <c r="D672" s="53"/>
      <c r="E672" s="52"/>
      <c r="F672" s="52"/>
      <c r="G672" s="52"/>
      <c r="H672" s="55"/>
      <c r="I672" s="52"/>
    </row>
    <row r="673" spans="1:9" ht="16.5" customHeight="1">
      <c r="A673" s="40"/>
      <c r="B673" s="40"/>
      <c r="C673" s="26"/>
      <c r="D673" s="53"/>
      <c r="E673" s="52"/>
      <c r="F673" s="52"/>
      <c r="G673" s="52"/>
      <c r="H673" s="55"/>
      <c r="I673" s="52"/>
    </row>
    <row r="674" spans="1:9" ht="16.5" customHeight="1">
      <c r="A674" s="40"/>
      <c r="B674" s="40"/>
      <c r="C674" s="26"/>
      <c r="D674" s="53"/>
      <c r="E674" s="52"/>
      <c r="F674" s="52"/>
      <c r="G674" s="52"/>
      <c r="H674" s="55"/>
      <c r="I674" s="52"/>
    </row>
    <row r="675" spans="1:9" ht="16.5" customHeight="1">
      <c r="A675" s="40"/>
      <c r="B675" s="40"/>
      <c r="C675" s="26"/>
      <c r="D675" s="53"/>
      <c r="E675" s="52"/>
      <c r="F675" s="52"/>
      <c r="G675" s="52"/>
      <c r="H675" s="55"/>
      <c r="I675" s="52"/>
    </row>
    <row r="676" spans="1:9" ht="16.5" customHeight="1">
      <c r="A676" s="40"/>
      <c r="B676" s="40"/>
      <c r="C676" s="26"/>
      <c r="D676" s="53"/>
      <c r="E676" s="52"/>
      <c r="F676" s="52"/>
      <c r="G676" s="52"/>
      <c r="H676" s="55"/>
      <c r="I676" s="52"/>
    </row>
    <row r="677" spans="1:9" ht="16.5" customHeight="1">
      <c r="A677" s="40"/>
      <c r="B677" s="40"/>
      <c r="C677" s="26"/>
      <c r="D677" s="53"/>
      <c r="E677" s="52"/>
      <c r="F677" s="52"/>
      <c r="G677" s="52"/>
      <c r="H677" s="55"/>
      <c r="I677" s="52"/>
    </row>
    <row r="678" spans="1:9" ht="16.5" customHeight="1">
      <c r="A678" s="40"/>
      <c r="B678" s="40"/>
      <c r="C678" s="26"/>
      <c r="D678" s="53"/>
      <c r="E678" s="52"/>
      <c r="F678" s="52"/>
      <c r="G678" s="52"/>
      <c r="H678" s="55"/>
      <c r="I678" s="52"/>
    </row>
    <row r="679" spans="1:9" ht="16.5" customHeight="1">
      <c r="A679" s="40"/>
      <c r="B679" s="40"/>
      <c r="C679" s="26"/>
      <c r="D679" s="53"/>
      <c r="E679" s="52"/>
      <c r="F679" s="52"/>
      <c r="G679" s="52"/>
      <c r="H679" s="55"/>
      <c r="I679" s="52"/>
    </row>
    <row r="680" spans="1:9" ht="16.5" customHeight="1">
      <c r="A680" s="40"/>
      <c r="B680" s="40"/>
      <c r="C680" s="26"/>
      <c r="D680" s="53"/>
      <c r="E680" s="52"/>
      <c r="F680" s="52"/>
      <c r="G680" s="52"/>
      <c r="H680" s="55"/>
      <c r="I680" s="52"/>
    </row>
    <row r="681" spans="1:9" ht="16.5" customHeight="1">
      <c r="A681" s="40"/>
      <c r="B681" s="40"/>
      <c r="C681" s="26"/>
      <c r="D681" s="53"/>
      <c r="E681" s="52"/>
      <c r="F681" s="52"/>
      <c r="G681" s="52"/>
      <c r="H681" s="55"/>
      <c r="I681" s="52"/>
    </row>
    <row r="682" spans="1:9" ht="16.5" customHeight="1">
      <c r="A682" s="40"/>
      <c r="B682" s="40"/>
      <c r="C682" s="26"/>
      <c r="D682" s="53"/>
      <c r="E682" s="52"/>
      <c r="F682" s="52"/>
      <c r="G682" s="52"/>
      <c r="H682" s="55"/>
      <c r="I682" s="52"/>
    </row>
    <row r="683" spans="1:9" ht="16.5" customHeight="1">
      <c r="A683" s="40"/>
      <c r="B683" s="40"/>
      <c r="C683" s="26"/>
      <c r="D683" s="53"/>
      <c r="E683" s="52"/>
      <c r="F683" s="52"/>
      <c r="G683" s="52"/>
      <c r="H683" s="55"/>
      <c r="I683" s="52"/>
    </row>
    <row r="684" spans="1:9" ht="16.5" customHeight="1">
      <c r="A684" s="40"/>
      <c r="B684" s="40"/>
      <c r="C684" s="26"/>
      <c r="D684" s="53"/>
      <c r="E684" s="52"/>
      <c r="F684" s="52"/>
      <c r="G684" s="52"/>
      <c r="H684" s="55"/>
      <c r="I684" s="52"/>
    </row>
    <row r="685" spans="1:9" ht="16.5" customHeight="1">
      <c r="A685" s="40"/>
      <c r="B685" s="40"/>
      <c r="C685" s="26"/>
      <c r="D685" s="53"/>
      <c r="E685" s="52"/>
      <c r="F685" s="52"/>
      <c r="G685" s="52"/>
      <c r="H685" s="55"/>
      <c r="I685" s="52"/>
    </row>
    <row r="686" spans="1:9" ht="16.5" customHeight="1">
      <c r="A686" s="40"/>
      <c r="B686" s="40"/>
      <c r="C686" s="26"/>
      <c r="D686" s="53"/>
      <c r="E686" s="52"/>
      <c r="F686" s="52"/>
      <c r="G686" s="52"/>
      <c r="H686" s="55"/>
      <c r="I686" s="52"/>
    </row>
    <row r="687" spans="1:9" ht="16.5" customHeight="1">
      <c r="A687" s="40"/>
      <c r="B687" s="40"/>
      <c r="C687" s="26"/>
      <c r="D687" s="53"/>
      <c r="E687" s="52"/>
      <c r="F687" s="52"/>
      <c r="G687" s="52"/>
      <c r="H687" s="55"/>
      <c r="I687" s="52"/>
    </row>
    <row r="688" spans="1:9" ht="16.5" customHeight="1">
      <c r="A688" s="40"/>
      <c r="B688" s="40"/>
      <c r="C688" s="26"/>
      <c r="D688" s="53"/>
      <c r="E688" s="52"/>
      <c r="F688" s="52"/>
      <c r="G688" s="52"/>
      <c r="H688" s="55"/>
      <c r="I688" s="52"/>
    </row>
    <row r="689" spans="1:9" ht="16.5" customHeight="1">
      <c r="A689" s="40"/>
      <c r="B689" s="40"/>
      <c r="C689" s="26"/>
      <c r="D689" s="53"/>
      <c r="E689" s="52"/>
      <c r="F689" s="52"/>
      <c r="G689" s="52"/>
      <c r="H689" s="55"/>
      <c r="I689" s="52"/>
    </row>
    <row r="690" spans="1:9" ht="16.5" customHeight="1">
      <c r="A690" s="40"/>
      <c r="B690" s="40"/>
      <c r="C690" s="26"/>
      <c r="D690" s="53"/>
      <c r="E690" s="52"/>
      <c r="F690" s="52"/>
      <c r="G690" s="52"/>
      <c r="H690" s="55"/>
      <c r="I690" s="52"/>
    </row>
    <row r="691" spans="1:9" ht="16.5" customHeight="1">
      <c r="A691" s="40"/>
      <c r="B691" s="40"/>
      <c r="C691" s="26"/>
      <c r="D691" s="53"/>
      <c r="E691" s="52"/>
      <c r="F691" s="52"/>
      <c r="G691" s="52"/>
      <c r="H691" s="55"/>
      <c r="I691" s="52"/>
    </row>
    <row r="692" spans="1:9" ht="16.5" customHeight="1">
      <c r="A692" s="40"/>
      <c r="B692" s="40"/>
      <c r="C692" s="26"/>
      <c r="D692" s="53"/>
      <c r="E692" s="52"/>
      <c r="F692" s="52"/>
      <c r="G692" s="52"/>
      <c r="H692" s="55"/>
      <c r="I692" s="52"/>
    </row>
    <row r="693" spans="1:9" ht="16.5" customHeight="1">
      <c r="A693" s="40"/>
      <c r="B693" s="40"/>
      <c r="C693" s="26"/>
      <c r="D693" s="53"/>
      <c r="E693" s="52"/>
      <c r="F693" s="52"/>
      <c r="G693" s="52"/>
      <c r="H693" s="55"/>
      <c r="I693" s="52"/>
    </row>
    <row r="694" spans="1:9" ht="16.5" customHeight="1">
      <c r="A694" s="40"/>
      <c r="B694" s="40"/>
      <c r="C694" s="26"/>
      <c r="D694" s="53"/>
      <c r="E694" s="52"/>
      <c r="F694" s="52"/>
      <c r="G694" s="52"/>
      <c r="H694" s="55"/>
      <c r="I694" s="52"/>
    </row>
    <row r="695" spans="1:9" ht="16.5" customHeight="1">
      <c r="A695" s="40"/>
      <c r="B695" s="40"/>
      <c r="C695" s="26"/>
      <c r="D695" s="53"/>
      <c r="E695" s="52"/>
      <c r="F695" s="52"/>
      <c r="G695" s="52"/>
      <c r="H695" s="55"/>
      <c r="I695" s="52"/>
    </row>
    <row r="696" spans="1:9" ht="16.5" customHeight="1">
      <c r="A696" s="40"/>
      <c r="B696" s="40"/>
      <c r="C696" s="26"/>
      <c r="D696" s="53"/>
      <c r="E696" s="52"/>
      <c r="F696" s="52"/>
      <c r="G696" s="52"/>
      <c r="H696" s="55"/>
      <c r="I696" s="52"/>
    </row>
    <row r="697" spans="1:9" ht="16.5" customHeight="1">
      <c r="A697" s="40"/>
      <c r="B697" s="40"/>
      <c r="C697" s="26"/>
      <c r="D697" s="53"/>
      <c r="E697" s="52"/>
      <c r="F697" s="52"/>
      <c r="G697" s="52"/>
      <c r="H697" s="55"/>
      <c r="I697" s="52"/>
    </row>
    <row r="698" spans="1:9" ht="16.5" customHeight="1">
      <c r="A698" s="40"/>
      <c r="B698" s="40"/>
      <c r="C698" s="26"/>
      <c r="D698" s="53"/>
      <c r="E698" s="52"/>
      <c r="F698" s="52"/>
      <c r="G698" s="52"/>
      <c r="H698" s="55"/>
      <c r="I698" s="52"/>
    </row>
    <row r="699" spans="1:9" ht="16.5" customHeight="1">
      <c r="A699" s="40"/>
      <c r="B699" s="40"/>
      <c r="C699" s="26"/>
      <c r="D699" s="53"/>
      <c r="E699" s="52"/>
      <c r="F699" s="52"/>
      <c r="G699" s="52"/>
      <c r="H699" s="55"/>
      <c r="I699" s="52"/>
    </row>
    <row r="700" spans="1:9" ht="16.5" customHeight="1">
      <c r="A700" s="40"/>
      <c r="B700" s="40"/>
      <c r="C700" s="26"/>
      <c r="D700" s="53"/>
      <c r="E700" s="52"/>
      <c r="F700" s="52"/>
      <c r="G700" s="52"/>
      <c r="H700" s="55"/>
      <c r="I700" s="52"/>
    </row>
    <row r="701" spans="1:9" ht="16.5" customHeight="1">
      <c r="A701" s="40"/>
      <c r="B701" s="40"/>
      <c r="C701" s="26"/>
      <c r="D701" s="53"/>
      <c r="E701" s="52"/>
      <c r="F701" s="52"/>
      <c r="G701" s="52"/>
      <c r="H701" s="55"/>
      <c r="I701" s="52"/>
    </row>
    <row r="702" spans="1:9" ht="16.5" customHeight="1">
      <c r="A702" s="40"/>
      <c r="B702" s="40"/>
      <c r="C702" s="26"/>
      <c r="D702" s="53"/>
      <c r="E702" s="52"/>
      <c r="F702" s="52"/>
      <c r="G702" s="52"/>
      <c r="H702" s="55"/>
      <c r="I702" s="52"/>
    </row>
    <row r="703" spans="1:9" ht="16.5" customHeight="1">
      <c r="A703" s="40"/>
      <c r="B703" s="40"/>
      <c r="C703" s="26"/>
      <c r="D703" s="53"/>
      <c r="E703" s="52"/>
      <c r="F703" s="52"/>
      <c r="G703" s="52"/>
      <c r="H703" s="55"/>
      <c r="I703" s="52"/>
    </row>
    <row r="704" spans="1:9" ht="16.5" customHeight="1">
      <c r="A704" s="40"/>
      <c r="B704" s="40"/>
      <c r="C704" s="26"/>
      <c r="D704" s="53"/>
      <c r="E704" s="52"/>
      <c r="F704" s="52"/>
      <c r="G704" s="52"/>
      <c r="H704" s="55"/>
      <c r="I704" s="52"/>
    </row>
    <row r="705" spans="1:9" ht="16.5" customHeight="1">
      <c r="A705" s="40"/>
      <c r="B705" s="40"/>
      <c r="C705" s="26"/>
      <c r="D705" s="53"/>
      <c r="E705" s="52"/>
      <c r="F705" s="52"/>
      <c r="G705" s="52"/>
      <c r="H705" s="55"/>
      <c r="I705" s="52"/>
    </row>
    <row r="706" spans="1:9" ht="16.5" customHeight="1">
      <c r="A706" s="40"/>
      <c r="B706" s="40"/>
      <c r="C706" s="26"/>
      <c r="D706" s="53"/>
      <c r="E706" s="52"/>
      <c r="F706" s="52"/>
      <c r="G706" s="52"/>
      <c r="H706" s="55"/>
      <c r="I706" s="52"/>
    </row>
    <row r="707" spans="1:9" ht="16.5" customHeight="1">
      <c r="A707" s="40"/>
      <c r="B707" s="40"/>
      <c r="C707" s="26"/>
      <c r="D707" s="53"/>
      <c r="E707" s="52"/>
      <c r="F707" s="52"/>
      <c r="G707" s="52"/>
      <c r="H707" s="55"/>
      <c r="I707" s="52"/>
    </row>
    <row r="708" spans="1:9" ht="16.5" customHeight="1">
      <c r="A708" s="40"/>
      <c r="B708" s="40"/>
      <c r="C708" s="26"/>
      <c r="D708" s="53"/>
      <c r="E708" s="52"/>
      <c r="F708" s="52"/>
      <c r="G708" s="52"/>
      <c r="H708" s="55"/>
      <c r="I708" s="52"/>
    </row>
    <row r="709" spans="1:9" ht="16.5" customHeight="1">
      <c r="A709" s="40"/>
      <c r="B709" s="40"/>
      <c r="C709" s="26"/>
      <c r="D709" s="53"/>
      <c r="E709" s="52"/>
      <c r="F709" s="52"/>
      <c r="G709" s="52"/>
      <c r="H709" s="55"/>
      <c r="I709" s="52"/>
    </row>
    <row r="710" spans="1:9" ht="16.5" customHeight="1">
      <c r="A710" s="40"/>
      <c r="B710" s="40"/>
      <c r="C710" s="26"/>
      <c r="D710" s="53"/>
      <c r="E710" s="52"/>
      <c r="F710" s="52"/>
      <c r="G710" s="52"/>
      <c r="H710" s="55"/>
      <c r="I710" s="52"/>
    </row>
    <row r="711" spans="1:9" ht="16.5" customHeight="1">
      <c r="A711" s="40"/>
      <c r="B711" s="40"/>
      <c r="C711" s="26"/>
      <c r="D711" s="53"/>
      <c r="E711" s="52"/>
      <c r="F711" s="52"/>
      <c r="G711" s="52"/>
      <c r="H711" s="55"/>
      <c r="I711" s="52"/>
    </row>
    <row r="712" spans="1:9" ht="16.5" customHeight="1">
      <c r="A712" s="40"/>
      <c r="B712" s="40"/>
      <c r="C712" s="26"/>
      <c r="D712" s="53"/>
      <c r="E712" s="52"/>
      <c r="F712" s="52"/>
      <c r="G712" s="52"/>
      <c r="H712" s="55"/>
      <c r="I712" s="52"/>
    </row>
    <row r="713" spans="1:9" ht="16.5" customHeight="1">
      <c r="A713" s="40"/>
      <c r="B713" s="40"/>
      <c r="C713" s="26"/>
      <c r="D713" s="53"/>
      <c r="E713" s="52"/>
      <c r="F713" s="52"/>
      <c r="G713" s="52"/>
      <c r="H713" s="55"/>
      <c r="I713" s="52"/>
    </row>
    <row r="714" spans="1:9" ht="16.5" customHeight="1">
      <c r="A714" s="40"/>
      <c r="B714" s="40"/>
      <c r="C714" s="26"/>
      <c r="D714" s="53"/>
      <c r="E714" s="52"/>
      <c r="F714" s="52"/>
      <c r="G714" s="52"/>
      <c r="H714" s="55"/>
      <c r="I714" s="52"/>
    </row>
    <row r="715" spans="1:9" ht="16.5" customHeight="1">
      <c r="A715" s="40"/>
      <c r="B715" s="40"/>
      <c r="C715" s="26"/>
      <c r="D715" s="53"/>
      <c r="E715" s="52"/>
      <c r="F715" s="52"/>
      <c r="G715" s="52"/>
      <c r="H715" s="55"/>
      <c r="I715" s="52"/>
    </row>
    <row r="716" spans="1:9" ht="16.5" customHeight="1">
      <c r="A716" s="40"/>
      <c r="B716" s="40"/>
      <c r="C716" s="26"/>
      <c r="D716" s="53"/>
      <c r="E716" s="52"/>
      <c r="F716" s="52"/>
      <c r="G716" s="52"/>
      <c r="H716" s="55"/>
      <c r="I716" s="52"/>
    </row>
    <row r="717" spans="1:9" ht="16.5" customHeight="1">
      <c r="A717" s="40"/>
      <c r="B717" s="40"/>
      <c r="C717" s="26"/>
      <c r="D717" s="53"/>
      <c r="E717" s="52"/>
      <c r="F717" s="52"/>
      <c r="G717" s="52"/>
      <c r="H717" s="55"/>
      <c r="I717" s="52"/>
    </row>
    <row r="718" spans="1:9" ht="16.5" customHeight="1">
      <c r="A718" s="40"/>
      <c r="B718" s="40"/>
      <c r="C718" s="26"/>
      <c r="D718" s="53"/>
      <c r="E718" s="52"/>
      <c r="F718" s="52"/>
      <c r="G718" s="52"/>
      <c r="H718" s="55"/>
      <c r="I718" s="52"/>
    </row>
    <row r="719" spans="1:9" ht="16.5" customHeight="1">
      <c r="A719" s="40"/>
      <c r="B719" s="40"/>
      <c r="C719" s="26"/>
      <c r="D719" s="53"/>
      <c r="E719" s="52"/>
      <c r="F719" s="52"/>
      <c r="G719" s="52"/>
      <c r="H719" s="55"/>
      <c r="I719" s="52"/>
    </row>
    <row r="720" spans="1:9" ht="16.5" customHeight="1">
      <c r="A720" s="40"/>
      <c r="B720" s="40"/>
      <c r="C720" s="26"/>
      <c r="D720" s="53"/>
      <c r="E720" s="52"/>
      <c r="F720" s="52"/>
      <c r="G720" s="52"/>
      <c r="H720" s="55"/>
      <c r="I720" s="52"/>
    </row>
    <row r="721" spans="1:9" ht="16.5" customHeight="1">
      <c r="A721" s="40"/>
      <c r="B721" s="40"/>
      <c r="C721" s="26"/>
      <c r="D721" s="53"/>
      <c r="E721" s="52"/>
      <c r="F721" s="52"/>
      <c r="G721" s="52"/>
      <c r="H721" s="55"/>
      <c r="I721" s="52"/>
    </row>
    <row r="722" spans="1:9" ht="16.5" customHeight="1">
      <c r="A722" s="40"/>
      <c r="B722" s="40"/>
      <c r="C722" s="26"/>
      <c r="D722" s="53"/>
      <c r="E722" s="52"/>
      <c r="F722" s="52"/>
      <c r="G722" s="52"/>
      <c r="H722" s="55"/>
      <c r="I722" s="52"/>
    </row>
    <row r="723" spans="1:9" ht="16.5" customHeight="1">
      <c r="A723" s="40"/>
      <c r="B723" s="40"/>
      <c r="C723" s="26"/>
      <c r="D723" s="53"/>
      <c r="E723" s="52"/>
      <c r="F723" s="52"/>
      <c r="G723" s="52"/>
      <c r="H723" s="55"/>
      <c r="I723" s="52"/>
    </row>
    <row r="724" spans="1:9" ht="16.5" customHeight="1">
      <c r="A724" s="40"/>
      <c r="B724" s="40"/>
      <c r="C724" s="26"/>
      <c r="D724" s="53"/>
      <c r="E724" s="52"/>
      <c r="F724" s="52"/>
      <c r="G724" s="52"/>
      <c r="H724" s="55"/>
      <c r="I724" s="52"/>
    </row>
    <row r="725" spans="1:9" ht="16.5" customHeight="1">
      <c r="A725" s="40"/>
      <c r="B725" s="40"/>
      <c r="C725" s="26"/>
      <c r="D725" s="53"/>
      <c r="E725" s="52"/>
      <c r="F725" s="52"/>
      <c r="G725" s="52"/>
      <c r="H725" s="55"/>
      <c r="I725" s="52"/>
    </row>
    <row r="726" spans="1:9" ht="16.5" customHeight="1">
      <c r="A726" s="40"/>
      <c r="B726" s="40"/>
      <c r="C726" s="26"/>
      <c r="D726" s="53"/>
      <c r="E726" s="52"/>
      <c r="F726" s="52"/>
      <c r="G726" s="52"/>
      <c r="H726" s="55"/>
      <c r="I726" s="52"/>
    </row>
    <row r="727" spans="1:9" ht="16.5" customHeight="1">
      <c r="A727" s="40"/>
      <c r="B727" s="40"/>
      <c r="C727" s="26"/>
      <c r="D727" s="53"/>
      <c r="E727" s="52"/>
      <c r="F727" s="52"/>
      <c r="G727" s="52"/>
      <c r="H727" s="55"/>
      <c r="I727" s="52"/>
    </row>
    <row r="728" spans="1:9" ht="16.5" customHeight="1">
      <c r="A728" s="40"/>
      <c r="B728" s="40"/>
      <c r="C728" s="26"/>
      <c r="D728" s="53"/>
      <c r="E728" s="52"/>
      <c r="F728" s="52"/>
      <c r="G728" s="52"/>
      <c r="H728" s="55"/>
      <c r="I728" s="52"/>
    </row>
    <row r="729" spans="1:9" ht="16.5" customHeight="1">
      <c r="A729" s="40"/>
      <c r="B729" s="40"/>
      <c r="C729" s="26"/>
      <c r="D729" s="53"/>
      <c r="E729" s="52"/>
      <c r="F729" s="52"/>
      <c r="G729" s="52"/>
      <c r="H729" s="55"/>
      <c r="I729" s="52"/>
    </row>
    <row r="730" spans="1:9" ht="16.5" customHeight="1">
      <c r="A730" s="40"/>
      <c r="B730" s="40"/>
      <c r="C730" s="26"/>
      <c r="D730" s="53"/>
      <c r="E730" s="52"/>
      <c r="F730" s="52"/>
      <c r="G730" s="52"/>
      <c r="H730" s="55"/>
      <c r="I730" s="52"/>
    </row>
    <row r="731" spans="1:9" ht="16.5" customHeight="1">
      <c r="A731" s="40"/>
      <c r="B731" s="40"/>
      <c r="C731" s="26"/>
      <c r="D731" s="53"/>
      <c r="E731" s="52"/>
      <c r="F731" s="52"/>
      <c r="G731" s="52"/>
      <c r="H731" s="55"/>
      <c r="I731" s="52"/>
    </row>
    <row r="732" spans="1:9" ht="16.5" customHeight="1">
      <c r="A732" s="40"/>
      <c r="B732" s="40"/>
      <c r="C732" s="26"/>
      <c r="D732" s="53"/>
      <c r="E732" s="52"/>
      <c r="F732" s="52"/>
      <c r="G732" s="52"/>
      <c r="H732" s="55"/>
      <c r="I732" s="52"/>
    </row>
    <row r="733" spans="1:9" ht="16.5" customHeight="1">
      <c r="A733" s="40"/>
      <c r="B733" s="40"/>
      <c r="C733" s="26"/>
      <c r="D733" s="53"/>
      <c r="E733" s="52"/>
      <c r="F733" s="52"/>
      <c r="G733" s="52"/>
      <c r="H733" s="55"/>
      <c r="I733" s="52"/>
    </row>
    <row r="734" spans="1:9" ht="16.5" customHeight="1">
      <c r="A734" s="40"/>
      <c r="B734" s="40"/>
      <c r="C734" s="26"/>
      <c r="D734" s="53"/>
      <c r="E734" s="52"/>
      <c r="F734" s="52"/>
      <c r="G734" s="52"/>
      <c r="H734" s="55"/>
      <c r="I734" s="52"/>
    </row>
    <row r="735" spans="1:9" ht="16.5" customHeight="1">
      <c r="A735" s="40"/>
      <c r="B735" s="40"/>
      <c r="C735" s="26"/>
      <c r="D735" s="53"/>
      <c r="E735" s="52"/>
      <c r="F735" s="52"/>
      <c r="G735" s="52"/>
      <c r="H735" s="55"/>
      <c r="I735" s="52"/>
    </row>
    <row r="736" spans="1:9" ht="16.5" customHeight="1">
      <c r="A736" s="40"/>
      <c r="B736" s="40"/>
      <c r="C736" s="26"/>
      <c r="D736" s="53"/>
      <c r="E736" s="52"/>
      <c r="F736" s="52"/>
      <c r="G736" s="52"/>
      <c r="H736" s="55"/>
      <c r="I736" s="52"/>
    </row>
    <row r="737" spans="1:9" ht="16.5" customHeight="1">
      <c r="A737" s="40"/>
      <c r="B737" s="40"/>
      <c r="C737" s="26"/>
      <c r="D737" s="53"/>
      <c r="E737" s="52"/>
      <c r="F737" s="52"/>
      <c r="G737" s="52"/>
      <c r="H737" s="55"/>
      <c r="I737" s="52"/>
    </row>
    <row r="738" spans="1:9" ht="16.5" customHeight="1">
      <c r="A738" s="40"/>
      <c r="B738" s="40"/>
      <c r="C738" s="26"/>
      <c r="D738" s="53"/>
      <c r="E738" s="52"/>
      <c r="F738" s="52"/>
      <c r="G738" s="52"/>
      <c r="H738" s="55"/>
      <c r="I738" s="52"/>
    </row>
    <row r="739" spans="1:9" ht="16.5" customHeight="1">
      <c r="A739" s="40"/>
      <c r="B739" s="40"/>
      <c r="C739" s="26"/>
      <c r="D739" s="53"/>
      <c r="E739" s="52"/>
      <c r="F739" s="52"/>
      <c r="G739" s="52"/>
      <c r="H739" s="55"/>
      <c r="I739" s="52"/>
    </row>
    <row r="740" spans="1:9" ht="16.5" customHeight="1">
      <c r="A740" s="40"/>
      <c r="B740" s="40"/>
      <c r="C740" s="26"/>
      <c r="D740" s="53"/>
      <c r="E740" s="52"/>
      <c r="F740" s="52"/>
      <c r="G740" s="52"/>
      <c r="H740" s="55"/>
      <c r="I740" s="52"/>
    </row>
    <row r="741" spans="1:9" ht="16.5" customHeight="1">
      <c r="A741" s="40"/>
      <c r="B741" s="40"/>
      <c r="C741" s="26"/>
      <c r="D741" s="53"/>
      <c r="E741" s="52"/>
      <c r="F741" s="52"/>
      <c r="G741" s="52"/>
      <c r="H741" s="55"/>
      <c r="I741" s="52"/>
    </row>
    <row r="742" spans="1:9" ht="16.5" customHeight="1">
      <c r="A742" s="40"/>
      <c r="B742" s="40"/>
      <c r="C742" s="26"/>
      <c r="D742" s="53"/>
      <c r="E742" s="52"/>
      <c r="F742" s="52"/>
      <c r="G742" s="52"/>
      <c r="H742" s="55"/>
      <c r="I742" s="52"/>
    </row>
    <row r="743" spans="1:9" ht="16.5" customHeight="1">
      <c r="A743" s="40"/>
      <c r="B743" s="40"/>
      <c r="C743" s="26"/>
      <c r="D743" s="53"/>
      <c r="E743" s="52"/>
      <c r="F743" s="52"/>
      <c r="G743" s="52"/>
      <c r="H743" s="55"/>
      <c r="I743" s="52"/>
    </row>
    <row r="744" spans="1:9" ht="16.5" customHeight="1">
      <c r="A744" s="40"/>
      <c r="B744" s="40"/>
      <c r="C744" s="26"/>
      <c r="D744" s="53"/>
      <c r="E744" s="52"/>
      <c r="F744" s="52"/>
      <c r="G744" s="52"/>
      <c r="H744" s="55"/>
      <c r="I744" s="52"/>
    </row>
    <row r="745" spans="1:9" ht="16.5" customHeight="1">
      <c r="A745" s="40"/>
      <c r="B745" s="40"/>
      <c r="C745" s="26"/>
      <c r="D745" s="53"/>
      <c r="E745" s="52"/>
      <c r="F745" s="52"/>
      <c r="G745" s="52"/>
      <c r="H745" s="55"/>
      <c r="I745" s="52"/>
    </row>
    <row r="746" spans="1:9" ht="16.5" customHeight="1">
      <c r="A746" s="40"/>
      <c r="B746" s="40"/>
      <c r="C746" s="26"/>
      <c r="D746" s="53"/>
      <c r="E746" s="52"/>
      <c r="F746" s="52"/>
      <c r="G746" s="52"/>
      <c r="H746" s="55"/>
      <c r="I746" s="52"/>
    </row>
  </sheetData>
  <phoneticPr fontId="10" type="noConversion"/>
  <pageMargins left="0.7" right="0.7" top="0.75" bottom="0.75" header="0.3" footer="0.3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3"/>
  <sheetViews>
    <sheetView zoomScale="99" workbookViewId="0">
      <selection activeCell="H28" sqref="H28"/>
    </sheetView>
  </sheetViews>
  <sheetFormatPr defaultColWidth="8.875" defaultRowHeight="16.5"/>
  <cols>
    <col min="1" max="3" width="8.875" style="138" customWidth="1"/>
    <col min="4" max="6" width="16.375" style="75" customWidth="1"/>
    <col min="7" max="7" width="14.5" style="75" customWidth="1"/>
    <col min="8" max="8" width="35" style="138" customWidth="1"/>
    <col min="9" max="9" width="12.625" style="75" customWidth="1"/>
    <col min="10" max="11" width="16.375" style="75" customWidth="1"/>
    <col min="12" max="13" width="16.375" style="138" customWidth="1"/>
    <col min="14" max="21" width="8.875" style="138" customWidth="1"/>
    <col min="22" max="16384" width="8.875" style="138"/>
  </cols>
  <sheetData>
    <row r="1" spans="1:13" s="70" customFormat="1" ht="15" customHeight="1">
      <c r="A1" s="106" t="s">
        <v>121</v>
      </c>
      <c r="B1" s="106" t="s">
        <v>123</v>
      </c>
      <c r="C1" s="106" t="s">
        <v>1384</v>
      </c>
      <c r="D1" s="68" t="s">
        <v>1385</v>
      </c>
      <c r="E1" s="68" t="s">
        <v>1386</v>
      </c>
      <c r="F1" s="68" t="s">
        <v>1387</v>
      </c>
      <c r="G1" s="68" t="s">
        <v>1388</v>
      </c>
      <c r="H1" s="69" t="s">
        <v>1389</v>
      </c>
      <c r="I1" s="68" t="s">
        <v>1390</v>
      </c>
      <c r="J1" s="68" t="s">
        <v>1391</v>
      </c>
      <c r="K1" s="68" t="s">
        <v>1392</v>
      </c>
      <c r="L1" s="69" t="s">
        <v>1393</v>
      </c>
      <c r="M1" s="69" t="s">
        <v>1394</v>
      </c>
    </row>
    <row r="2" spans="1:13">
      <c r="A2">
        <v>2018</v>
      </c>
      <c r="B2">
        <v>9</v>
      </c>
      <c r="C2">
        <v>179</v>
      </c>
      <c r="D2" s="71">
        <v>28555622105</v>
      </c>
      <c r="E2" s="71" t="s">
        <v>1395</v>
      </c>
      <c r="F2" s="72" t="s">
        <v>1396</v>
      </c>
      <c r="G2" s="73" t="s">
        <v>1397</v>
      </c>
      <c r="H2" s="74" t="s">
        <v>1398</v>
      </c>
      <c r="I2" s="71">
        <v>179</v>
      </c>
      <c r="J2" s="71">
        <v>0</v>
      </c>
      <c r="K2" s="71">
        <v>0</v>
      </c>
      <c r="L2" s="74" t="s">
        <v>195</v>
      </c>
      <c r="M2" s="74" t="s">
        <v>1399</v>
      </c>
    </row>
    <row r="3" spans="1:13">
      <c r="A3">
        <v>2018</v>
      </c>
      <c r="B3">
        <v>9</v>
      </c>
      <c r="C3">
        <v>850</v>
      </c>
      <c r="D3" s="71">
        <v>44681346759</v>
      </c>
      <c r="E3" s="71" t="s">
        <v>1400</v>
      </c>
      <c r="F3" s="72" t="s">
        <v>1401</v>
      </c>
      <c r="G3" s="73" t="s">
        <v>1402</v>
      </c>
      <c r="H3" s="74" t="s">
        <v>1403</v>
      </c>
      <c r="I3" s="71">
        <v>850</v>
      </c>
      <c r="J3" s="71">
        <v>0</v>
      </c>
      <c r="K3" s="71">
        <v>0</v>
      </c>
      <c r="L3" s="74" t="s">
        <v>195</v>
      </c>
      <c r="M3" s="74" t="s">
        <v>1404</v>
      </c>
    </row>
    <row r="4" spans="1:13">
      <c r="A4">
        <v>2018</v>
      </c>
      <c r="B4">
        <v>9</v>
      </c>
      <c r="C4">
        <v>98</v>
      </c>
      <c r="D4" s="71">
        <v>22721454125</v>
      </c>
      <c r="E4" s="71" t="s">
        <v>1405</v>
      </c>
      <c r="F4" s="72" t="s">
        <v>1401</v>
      </c>
      <c r="G4" s="73" t="s">
        <v>1406</v>
      </c>
      <c r="H4" s="74" t="s">
        <v>1407</v>
      </c>
      <c r="I4" s="71">
        <v>98</v>
      </c>
      <c r="J4" s="71">
        <v>0</v>
      </c>
      <c r="K4" s="71">
        <v>0</v>
      </c>
      <c r="L4" s="74" t="s">
        <v>195</v>
      </c>
      <c r="M4" s="74" t="s">
        <v>1404</v>
      </c>
    </row>
    <row r="5" spans="1:13">
      <c r="A5">
        <v>2018</v>
      </c>
      <c r="B5">
        <v>9</v>
      </c>
      <c r="C5">
        <v>179</v>
      </c>
      <c r="D5" s="71">
        <v>64185716488</v>
      </c>
      <c r="E5" s="71" t="s">
        <v>1405</v>
      </c>
      <c r="F5" s="72" t="s">
        <v>1401</v>
      </c>
      <c r="G5" s="73" t="s">
        <v>1408</v>
      </c>
      <c r="H5" s="74" t="s">
        <v>1398</v>
      </c>
      <c r="I5" s="71">
        <v>179</v>
      </c>
      <c r="J5" s="71">
        <v>0</v>
      </c>
      <c r="K5" s="71">
        <v>0</v>
      </c>
      <c r="L5" s="74" t="s">
        <v>195</v>
      </c>
      <c r="M5" s="74" t="s">
        <v>1404</v>
      </c>
    </row>
    <row r="6" spans="1:13">
      <c r="A6">
        <v>2018</v>
      </c>
      <c r="B6">
        <v>9</v>
      </c>
      <c r="C6">
        <v>179</v>
      </c>
      <c r="D6" s="71">
        <v>69945180932</v>
      </c>
      <c r="E6" s="71" t="s">
        <v>1409</v>
      </c>
      <c r="F6" s="72" t="s">
        <v>1410</v>
      </c>
      <c r="G6" s="73" t="s">
        <v>1411</v>
      </c>
      <c r="H6" s="74" t="s">
        <v>1398</v>
      </c>
      <c r="I6" s="71">
        <v>179</v>
      </c>
      <c r="J6" s="71">
        <v>0</v>
      </c>
      <c r="K6" s="71">
        <v>0</v>
      </c>
      <c r="L6" s="74" t="s">
        <v>195</v>
      </c>
      <c r="M6" s="74" t="s">
        <v>1399</v>
      </c>
    </row>
    <row r="7" spans="1:13">
      <c r="A7">
        <v>2018</v>
      </c>
      <c r="B7">
        <v>9</v>
      </c>
      <c r="C7">
        <v>98</v>
      </c>
      <c r="D7" s="71">
        <v>96259909890</v>
      </c>
      <c r="E7" s="71" t="s">
        <v>1412</v>
      </c>
      <c r="F7" s="72" t="s">
        <v>1410</v>
      </c>
      <c r="G7" s="73" t="s">
        <v>1413</v>
      </c>
      <c r="H7" s="74" t="s">
        <v>1407</v>
      </c>
      <c r="I7" s="71">
        <v>98</v>
      </c>
      <c r="J7" s="71">
        <v>0</v>
      </c>
      <c r="K7" s="71">
        <v>0</v>
      </c>
      <c r="L7" s="74" t="s">
        <v>195</v>
      </c>
      <c r="M7" s="74" t="s">
        <v>1399</v>
      </c>
    </row>
    <row r="8" spans="1:13">
      <c r="A8">
        <v>2018</v>
      </c>
      <c r="B8">
        <v>9</v>
      </c>
      <c r="C8">
        <v>50</v>
      </c>
      <c r="D8" s="71">
        <v>63998940178</v>
      </c>
      <c r="E8" s="71" t="s">
        <v>1414</v>
      </c>
      <c r="F8" s="72" t="s">
        <v>1410</v>
      </c>
      <c r="G8" s="73" t="s">
        <v>1415</v>
      </c>
      <c r="H8" s="74" t="s">
        <v>1416</v>
      </c>
      <c r="I8" s="71">
        <v>50</v>
      </c>
      <c r="J8" s="71">
        <v>0</v>
      </c>
      <c r="K8" s="71">
        <v>0</v>
      </c>
      <c r="L8" s="74" t="s">
        <v>195</v>
      </c>
      <c r="M8" s="74" t="s">
        <v>1399</v>
      </c>
    </row>
    <row r="9" spans="1:13">
      <c r="A9">
        <v>2018</v>
      </c>
      <c r="B9">
        <v>9</v>
      </c>
      <c r="C9">
        <v>98</v>
      </c>
      <c r="D9" s="71">
        <v>33602544039</v>
      </c>
      <c r="E9" s="71" t="s">
        <v>1417</v>
      </c>
      <c r="F9" s="72" t="s">
        <v>1418</v>
      </c>
      <c r="G9" s="73" t="s">
        <v>1419</v>
      </c>
      <c r="H9" s="74" t="s">
        <v>1407</v>
      </c>
      <c r="I9" s="71">
        <v>98</v>
      </c>
      <c r="J9" s="71">
        <v>0</v>
      </c>
      <c r="K9" s="71">
        <v>0</v>
      </c>
      <c r="L9" s="74" t="s">
        <v>195</v>
      </c>
      <c r="M9" s="74" t="s">
        <v>1420</v>
      </c>
    </row>
    <row r="10" spans="1:13">
      <c r="A10">
        <v>2018</v>
      </c>
      <c r="B10">
        <v>9</v>
      </c>
      <c r="C10">
        <v>179</v>
      </c>
      <c r="D10" s="71">
        <v>34471357802</v>
      </c>
      <c r="E10" s="71" t="s">
        <v>1417</v>
      </c>
      <c r="F10" s="72" t="s">
        <v>1418</v>
      </c>
      <c r="G10" s="73" t="s">
        <v>1421</v>
      </c>
      <c r="H10" s="74" t="s">
        <v>1398</v>
      </c>
      <c r="I10" s="71">
        <v>179</v>
      </c>
      <c r="J10" s="71">
        <v>0</v>
      </c>
      <c r="K10" s="71">
        <v>0</v>
      </c>
      <c r="L10" s="74" t="s">
        <v>195</v>
      </c>
      <c r="M10" s="74" t="s">
        <v>1420</v>
      </c>
    </row>
    <row r="11" spans="1:13">
      <c r="A11">
        <v>2018</v>
      </c>
      <c r="B11">
        <v>9</v>
      </c>
      <c r="C11">
        <v>98</v>
      </c>
      <c r="D11" s="71">
        <v>5084412300</v>
      </c>
      <c r="E11" s="71" t="s">
        <v>1422</v>
      </c>
      <c r="F11" s="72" t="s">
        <v>1423</v>
      </c>
      <c r="G11" s="73" t="s">
        <v>1424</v>
      </c>
      <c r="H11" s="74" t="s">
        <v>1407</v>
      </c>
      <c r="I11" s="71">
        <v>98</v>
      </c>
      <c r="J11" s="71">
        <v>0</v>
      </c>
      <c r="K11" s="71">
        <v>0</v>
      </c>
      <c r="L11" s="74" t="s">
        <v>195</v>
      </c>
      <c r="M11" s="74" t="s">
        <v>1399</v>
      </c>
    </row>
    <row r="12" spans="1:13">
      <c r="A12">
        <v>2018</v>
      </c>
      <c r="B12">
        <v>9</v>
      </c>
      <c r="C12">
        <v>98</v>
      </c>
      <c r="D12" s="71">
        <v>21536508964</v>
      </c>
      <c r="E12" s="71" t="s">
        <v>1425</v>
      </c>
      <c r="F12" s="72" t="s">
        <v>1426</v>
      </c>
      <c r="G12" s="73" t="s">
        <v>1427</v>
      </c>
      <c r="H12" s="74" t="s">
        <v>1407</v>
      </c>
      <c r="I12" s="71">
        <v>98</v>
      </c>
      <c r="J12" s="71">
        <v>0</v>
      </c>
      <c r="K12" s="71">
        <v>0</v>
      </c>
      <c r="L12" s="74" t="s">
        <v>195</v>
      </c>
      <c r="M12" s="74" t="s">
        <v>1404</v>
      </c>
    </row>
    <row r="13" spans="1:13">
      <c r="A13">
        <v>2018</v>
      </c>
      <c r="B13">
        <v>9</v>
      </c>
      <c r="C13">
        <v>499</v>
      </c>
      <c r="D13" s="71">
        <v>26570660839</v>
      </c>
      <c r="E13" s="71" t="s">
        <v>1428</v>
      </c>
      <c r="F13" s="72" t="s">
        <v>1429</v>
      </c>
      <c r="G13" s="73" t="s">
        <v>1430</v>
      </c>
      <c r="H13" s="74" t="s">
        <v>1431</v>
      </c>
      <c r="I13" s="71">
        <v>499</v>
      </c>
      <c r="J13" s="71">
        <v>0</v>
      </c>
      <c r="K13" s="71">
        <v>0</v>
      </c>
      <c r="L13" s="74" t="s">
        <v>195</v>
      </c>
      <c r="M13" s="74" t="s">
        <v>1420</v>
      </c>
    </row>
    <row r="14" spans="1:13">
      <c r="A14">
        <v>2018</v>
      </c>
      <c r="B14">
        <v>9</v>
      </c>
      <c r="C14">
        <v>499</v>
      </c>
      <c r="D14" s="71">
        <v>88262877974</v>
      </c>
      <c r="E14" s="71" t="s">
        <v>1432</v>
      </c>
      <c r="F14" s="72" t="s">
        <v>1429</v>
      </c>
      <c r="G14" s="73" t="s">
        <v>1433</v>
      </c>
      <c r="H14" s="74" t="s">
        <v>1431</v>
      </c>
      <c r="I14" s="71">
        <v>499</v>
      </c>
      <c r="J14" s="71">
        <v>0</v>
      </c>
      <c r="K14" s="71">
        <v>0</v>
      </c>
      <c r="L14" s="74" t="s">
        <v>195</v>
      </c>
      <c r="M14" s="74" t="s">
        <v>1420</v>
      </c>
    </row>
    <row r="15" spans="1:13">
      <c r="A15">
        <v>2018</v>
      </c>
      <c r="B15">
        <v>9</v>
      </c>
      <c r="C15">
        <v>499</v>
      </c>
      <c r="D15" s="71">
        <v>99936493510</v>
      </c>
      <c r="E15" s="71" t="s">
        <v>1432</v>
      </c>
      <c r="F15" s="72" t="s">
        <v>1429</v>
      </c>
      <c r="G15" s="73" t="s">
        <v>1434</v>
      </c>
      <c r="H15" s="74" t="s">
        <v>1431</v>
      </c>
      <c r="I15" s="71">
        <v>499</v>
      </c>
      <c r="J15" s="71">
        <v>0</v>
      </c>
      <c r="K15" s="71">
        <v>0</v>
      </c>
      <c r="L15" s="74" t="s">
        <v>195</v>
      </c>
      <c r="M15" s="74" t="s">
        <v>1420</v>
      </c>
    </row>
    <row r="16" spans="1:13">
      <c r="A16">
        <v>2018</v>
      </c>
      <c r="B16">
        <v>9</v>
      </c>
      <c r="C16">
        <v>179</v>
      </c>
      <c r="D16" s="71">
        <v>15458774070</v>
      </c>
      <c r="E16" s="71" t="s">
        <v>1435</v>
      </c>
      <c r="F16" s="72" t="s">
        <v>1436</v>
      </c>
      <c r="G16" s="73" t="s">
        <v>1437</v>
      </c>
      <c r="H16" s="74" t="s">
        <v>1398</v>
      </c>
      <c r="I16" s="71">
        <v>179</v>
      </c>
      <c r="J16" s="71">
        <v>0</v>
      </c>
      <c r="K16" s="71">
        <v>0</v>
      </c>
      <c r="L16" s="74" t="s">
        <v>195</v>
      </c>
      <c r="M16" s="74" t="s">
        <v>1404</v>
      </c>
    </row>
    <row r="17" spans="1:13">
      <c r="A17">
        <v>2018</v>
      </c>
      <c r="B17">
        <v>8</v>
      </c>
      <c r="C17">
        <v>850</v>
      </c>
      <c r="D17" s="71">
        <v>14714196582</v>
      </c>
      <c r="E17" s="71" t="s">
        <v>1438</v>
      </c>
      <c r="F17" s="72" t="s">
        <v>1439</v>
      </c>
      <c r="G17" s="73" t="s">
        <v>1440</v>
      </c>
      <c r="H17" s="74" t="s">
        <v>1403</v>
      </c>
      <c r="I17" s="71">
        <v>850</v>
      </c>
      <c r="J17" s="71">
        <v>0</v>
      </c>
      <c r="K17" s="71">
        <v>0</v>
      </c>
      <c r="L17" s="74" t="s">
        <v>195</v>
      </c>
      <c r="M17" s="74" t="s">
        <v>1404</v>
      </c>
    </row>
    <row r="18" spans="1:13">
      <c r="A18">
        <v>2018</v>
      </c>
      <c r="B18">
        <v>8</v>
      </c>
      <c r="C18">
        <v>268</v>
      </c>
      <c r="D18" s="71">
        <v>83801447486</v>
      </c>
      <c r="E18" s="71" t="s">
        <v>1441</v>
      </c>
      <c r="F18" s="72" t="s">
        <v>1442</v>
      </c>
      <c r="G18" s="73" t="s">
        <v>1443</v>
      </c>
      <c r="H18" s="74" t="s">
        <v>1444</v>
      </c>
      <c r="I18" s="71">
        <v>268</v>
      </c>
      <c r="J18" s="71">
        <v>0</v>
      </c>
      <c r="K18" s="71">
        <v>0</v>
      </c>
      <c r="L18" s="74" t="s">
        <v>195</v>
      </c>
      <c r="M18" s="74" t="s">
        <v>1404</v>
      </c>
    </row>
    <row r="19" spans="1:13">
      <c r="A19">
        <v>2018</v>
      </c>
      <c r="B19">
        <v>8</v>
      </c>
      <c r="C19">
        <v>50</v>
      </c>
      <c r="D19" s="71">
        <v>66809130794</v>
      </c>
      <c r="E19" s="71" t="s">
        <v>1445</v>
      </c>
      <c r="F19" s="72" t="s">
        <v>1442</v>
      </c>
      <c r="G19" s="73" t="s">
        <v>1446</v>
      </c>
      <c r="H19" s="74" t="s">
        <v>1416</v>
      </c>
      <c r="I19" s="71">
        <v>50</v>
      </c>
      <c r="J19" s="71">
        <v>0</v>
      </c>
      <c r="K19" s="71">
        <v>0</v>
      </c>
      <c r="L19" s="74" t="s">
        <v>195</v>
      </c>
      <c r="M19" s="74" t="s">
        <v>1404</v>
      </c>
    </row>
    <row r="20" spans="1:13">
      <c r="A20">
        <v>2018</v>
      </c>
      <c r="B20">
        <v>8</v>
      </c>
      <c r="C20">
        <v>58</v>
      </c>
      <c r="D20" s="71">
        <v>2235146951</v>
      </c>
      <c r="E20" s="71" t="s">
        <v>1447</v>
      </c>
      <c r="F20" s="72" t="s">
        <v>1448</v>
      </c>
      <c r="G20" s="73" t="s">
        <v>1449</v>
      </c>
      <c r="H20" s="74" t="s">
        <v>80</v>
      </c>
      <c r="I20" s="71">
        <v>268</v>
      </c>
      <c r="J20" s="71">
        <v>210</v>
      </c>
      <c r="K20" s="71">
        <v>265.32</v>
      </c>
      <c r="L20" s="74" t="s">
        <v>195</v>
      </c>
      <c r="M20" s="74" t="s">
        <v>1404</v>
      </c>
    </row>
    <row r="21" spans="1:13">
      <c r="A21">
        <v>2018</v>
      </c>
      <c r="B21">
        <v>8</v>
      </c>
      <c r="C21">
        <v>50</v>
      </c>
      <c r="D21" s="71">
        <v>7105806958</v>
      </c>
      <c r="E21" s="71" t="s">
        <v>1450</v>
      </c>
      <c r="F21" s="72" t="s">
        <v>1451</v>
      </c>
      <c r="G21" s="73" t="s">
        <v>1452</v>
      </c>
      <c r="H21" s="74" t="s">
        <v>78</v>
      </c>
      <c r="I21" s="71">
        <v>50</v>
      </c>
      <c r="J21" s="71">
        <v>0</v>
      </c>
      <c r="K21" s="71">
        <v>45</v>
      </c>
      <c r="L21" s="74" t="s">
        <v>195</v>
      </c>
      <c r="M21" s="74" t="s">
        <v>1420</v>
      </c>
    </row>
    <row r="22" spans="1:13">
      <c r="A22">
        <v>2018</v>
      </c>
      <c r="B22">
        <v>8</v>
      </c>
      <c r="C22">
        <v>179</v>
      </c>
      <c r="D22" s="71">
        <v>81511071671</v>
      </c>
      <c r="E22" s="71" t="s">
        <v>1453</v>
      </c>
      <c r="F22" s="72" t="s">
        <v>1454</v>
      </c>
      <c r="G22" s="73" t="s">
        <v>1455</v>
      </c>
      <c r="H22" s="74" t="s">
        <v>1398</v>
      </c>
      <c r="I22" s="71">
        <v>179</v>
      </c>
      <c r="J22" s="71">
        <v>0</v>
      </c>
      <c r="K22" s="71">
        <v>0</v>
      </c>
      <c r="L22" s="74" t="s">
        <v>195</v>
      </c>
      <c r="M22" s="74" t="s">
        <v>1404</v>
      </c>
    </row>
    <row r="23" spans="1:13">
      <c r="A23">
        <v>2018</v>
      </c>
      <c r="B23">
        <v>8</v>
      </c>
      <c r="C23">
        <v>98</v>
      </c>
      <c r="D23" s="71">
        <v>18455085838</v>
      </c>
      <c r="E23" s="71" t="s">
        <v>1453</v>
      </c>
      <c r="F23" s="72" t="s">
        <v>1454</v>
      </c>
      <c r="G23" s="73" t="s">
        <v>1456</v>
      </c>
      <c r="H23" s="74" t="s">
        <v>1407</v>
      </c>
      <c r="I23" s="71">
        <v>98</v>
      </c>
      <c r="J23" s="71">
        <v>0</v>
      </c>
      <c r="K23" s="71">
        <v>0</v>
      </c>
      <c r="L23" s="74" t="s">
        <v>195</v>
      </c>
      <c r="M23" s="74" t="s">
        <v>1404</v>
      </c>
    </row>
    <row r="24" spans="1:13">
      <c r="A24">
        <v>2018</v>
      </c>
      <c r="B24">
        <v>8</v>
      </c>
      <c r="C24">
        <v>750</v>
      </c>
      <c r="D24" s="71">
        <v>59352132350</v>
      </c>
      <c r="E24" s="71" t="s">
        <v>1457</v>
      </c>
      <c r="F24" s="72" t="s">
        <v>1458</v>
      </c>
      <c r="G24" s="73" t="s">
        <v>1459</v>
      </c>
      <c r="H24" s="74" t="s">
        <v>1460</v>
      </c>
      <c r="I24" s="71">
        <v>750</v>
      </c>
      <c r="J24" s="71">
        <v>0</v>
      </c>
      <c r="K24" s="71">
        <v>0</v>
      </c>
      <c r="L24" s="74" t="s">
        <v>195</v>
      </c>
      <c r="M24" s="74" t="s">
        <v>1420</v>
      </c>
    </row>
    <row r="25" spans="1:13">
      <c r="A25">
        <v>2018</v>
      </c>
      <c r="B25">
        <v>8</v>
      </c>
      <c r="C25">
        <v>98</v>
      </c>
      <c r="D25" s="71">
        <v>67481454520</v>
      </c>
      <c r="E25" s="71" t="s">
        <v>1461</v>
      </c>
      <c r="F25" s="72" t="s">
        <v>1462</v>
      </c>
      <c r="G25" s="73" t="s">
        <v>1463</v>
      </c>
      <c r="H25" s="74" t="s">
        <v>1407</v>
      </c>
      <c r="I25" s="71">
        <v>98</v>
      </c>
      <c r="J25" s="71">
        <v>0</v>
      </c>
      <c r="K25" s="71">
        <v>0</v>
      </c>
      <c r="L25" s="74" t="s">
        <v>195</v>
      </c>
      <c r="M25" s="74" t="s">
        <v>1404</v>
      </c>
    </row>
    <row r="26" spans="1:13">
      <c r="A26">
        <v>2018</v>
      </c>
      <c r="B26">
        <v>8</v>
      </c>
      <c r="C26">
        <v>50</v>
      </c>
      <c r="D26" s="71">
        <v>35391260773</v>
      </c>
      <c r="E26" s="71" t="s">
        <v>1464</v>
      </c>
      <c r="F26" s="72" t="s">
        <v>1465</v>
      </c>
      <c r="G26" s="73" t="s">
        <v>1466</v>
      </c>
      <c r="H26" s="74" t="s">
        <v>1416</v>
      </c>
      <c r="I26" s="71">
        <v>50</v>
      </c>
      <c r="J26" s="71">
        <v>0</v>
      </c>
      <c r="K26" s="71">
        <v>0</v>
      </c>
      <c r="L26" s="74" t="s">
        <v>195</v>
      </c>
      <c r="M26" s="74" t="s">
        <v>1420</v>
      </c>
    </row>
    <row r="27" spans="1:13">
      <c r="A27">
        <v>2018</v>
      </c>
      <c r="B27">
        <v>8</v>
      </c>
      <c r="C27">
        <v>50</v>
      </c>
      <c r="D27" s="71">
        <v>65055941280</v>
      </c>
      <c r="E27" s="71" t="s">
        <v>1467</v>
      </c>
      <c r="F27" s="72" t="s">
        <v>1465</v>
      </c>
      <c r="G27" s="73" t="s">
        <v>1468</v>
      </c>
      <c r="H27" s="74" t="s">
        <v>1416</v>
      </c>
      <c r="I27" s="71">
        <v>50</v>
      </c>
      <c r="J27" s="71">
        <v>0</v>
      </c>
      <c r="K27" s="71">
        <v>0</v>
      </c>
      <c r="L27" s="74" t="s">
        <v>195</v>
      </c>
      <c r="M27" s="74" t="s">
        <v>1420</v>
      </c>
    </row>
    <row r="28" spans="1:13">
      <c r="A28">
        <v>2018</v>
      </c>
      <c r="B28">
        <v>8</v>
      </c>
      <c r="C28">
        <v>98</v>
      </c>
      <c r="D28" s="71">
        <v>63953221869</v>
      </c>
      <c r="E28" s="71" t="s">
        <v>1469</v>
      </c>
      <c r="F28" s="72" t="s">
        <v>1470</v>
      </c>
      <c r="G28" s="73" t="s">
        <v>1471</v>
      </c>
      <c r="H28" s="74" t="s">
        <v>1407</v>
      </c>
      <c r="I28" s="71">
        <v>98</v>
      </c>
      <c r="J28" s="71">
        <v>0</v>
      </c>
      <c r="K28" s="71">
        <v>0</v>
      </c>
      <c r="L28" s="74" t="s">
        <v>195</v>
      </c>
      <c r="M28" s="74" t="s">
        <v>1404</v>
      </c>
    </row>
    <row r="29" spans="1:13">
      <c r="A29">
        <v>2018</v>
      </c>
      <c r="B29">
        <v>8</v>
      </c>
      <c r="C29">
        <v>98</v>
      </c>
      <c r="D29" s="71">
        <v>80800027342</v>
      </c>
      <c r="E29" s="71" t="s">
        <v>1472</v>
      </c>
      <c r="F29" s="72" t="s">
        <v>1470</v>
      </c>
      <c r="G29" s="73" t="s">
        <v>1473</v>
      </c>
      <c r="H29" s="74" t="s">
        <v>1407</v>
      </c>
      <c r="I29" s="71">
        <v>98</v>
      </c>
      <c r="J29" s="71">
        <v>0</v>
      </c>
      <c r="K29" s="71">
        <v>0</v>
      </c>
      <c r="L29" s="74" t="s">
        <v>195</v>
      </c>
      <c r="M29" s="74" t="s">
        <v>1404</v>
      </c>
    </row>
    <row r="30" spans="1:13">
      <c r="A30">
        <v>2018</v>
      </c>
      <c r="B30">
        <v>8</v>
      </c>
      <c r="C30">
        <v>499</v>
      </c>
      <c r="D30" s="71">
        <v>34270791366</v>
      </c>
      <c r="E30" s="71" t="s">
        <v>1474</v>
      </c>
      <c r="F30" s="72" t="s">
        <v>1470</v>
      </c>
      <c r="G30" s="73" t="s">
        <v>1475</v>
      </c>
      <c r="H30" s="74" t="s">
        <v>1431</v>
      </c>
      <c r="I30" s="71">
        <v>499</v>
      </c>
      <c r="J30" s="71">
        <v>0</v>
      </c>
      <c r="K30" s="71">
        <v>0</v>
      </c>
      <c r="L30" s="74" t="s">
        <v>195</v>
      </c>
      <c r="M30" s="74" t="s">
        <v>1420</v>
      </c>
    </row>
    <row r="31" spans="1:13">
      <c r="A31">
        <v>2018</v>
      </c>
      <c r="B31">
        <v>8</v>
      </c>
      <c r="C31">
        <v>179</v>
      </c>
      <c r="D31" s="71">
        <v>79485711623</v>
      </c>
      <c r="E31" s="71" t="s">
        <v>1476</v>
      </c>
      <c r="F31" s="72" t="s">
        <v>1477</v>
      </c>
      <c r="G31" s="73" t="s">
        <v>1478</v>
      </c>
      <c r="H31" s="74" t="s">
        <v>1398</v>
      </c>
      <c r="I31" s="71">
        <v>179</v>
      </c>
      <c r="J31" s="71">
        <v>0</v>
      </c>
      <c r="K31" s="71">
        <v>0</v>
      </c>
      <c r="L31" s="74" t="s">
        <v>195</v>
      </c>
      <c r="M31" s="74" t="s">
        <v>1404</v>
      </c>
    </row>
    <row r="32" spans="1:13">
      <c r="A32">
        <v>2018</v>
      </c>
      <c r="B32">
        <v>8</v>
      </c>
      <c r="C32">
        <v>98</v>
      </c>
      <c r="D32" s="71">
        <v>46173607157</v>
      </c>
      <c r="E32" s="71" t="s">
        <v>1476</v>
      </c>
      <c r="F32" s="72" t="s">
        <v>1477</v>
      </c>
      <c r="G32" s="73" t="s">
        <v>1479</v>
      </c>
      <c r="H32" s="74" t="s">
        <v>1407</v>
      </c>
      <c r="I32" s="71">
        <v>98</v>
      </c>
      <c r="J32" s="71">
        <v>0</v>
      </c>
      <c r="K32" s="71">
        <v>0</v>
      </c>
      <c r="L32" s="74" t="s">
        <v>195</v>
      </c>
      <c r="M32" s="74" t="s">
        <v>1404</v>
      </c>
    </row>
    <row r="33" spans="1:13">
      <c r="A33">
        <v>2018</v>
      </c>
      <c r="B33">
        <v>8</v>
      </c>
      <c r="C33">
        <v>179</v>
      </c>
      <c r="D33" s="71">
        <v>29512313258</v>
      </c>
      <c r="E33" s="71" t="s">
        <v>1480</v>
      </c>
      <c r="F33" s="72" t="s">
        <v>1477</v>
      </c>
      <c r="G33" s="73" t="s">
        <v>1481</v>
      </c>
      <c r="H33" s="74" t="s">
        <v>1398</v>
      </c>
      <c r="I33" s="71">
        <v>179</v>
      </c>
      <c r="J33" s="71">
        <v>0</v>
      </c>
      <c r="K33" s="71">
        <v>0</v>
      </c>
      <c r="L33" s="74" t="s">
        <v>195</v>
      </c>
      <c r="M33" s="74" t="s">
        <v>1404</v>
      </c>
    </row>
    <row r="34" spans="1:13">
      <c r="A34">
        <v>2018</v>
      </c>
      <c r="B34">
        <v>8</v>
      </c>
      <c r="C34">
        <v>98</v>
      </c>
      <c r="D34" s="71">
        <v>5028066334</v>
      </c>
      <c r="E34" s="71" t="s">
        <v>1480</v>
      </c>
      <c r="F34" s="72" t="s">
        <v>1477</v>
      </c>
      <c r="G34" s="73" t="s">
        <v>1482</v>
      </c>
      <c r="H34" s="74" t="s">
        <v>1407</v>
      </c>
      <c r="I34" s="71">
        <v>98</v>
      </c>
      <c r="J34" s="71">
        <v>0</v>
      </c>
      <c r="K34" s="71">
        <v>0</v>
      </c>
      <c r="L34" s="74" t="s">
        <v>195</v>
      </c>
      <c r="M34" s="74" t="s">
        <v>1404</v>
      </c>
    </row>
    <row r="35" spans="1:13">
      <c r="A35">
        <v>2018</v>
      </c>
      <c r="B35">
        <v>8</v>
      </c>
      <c r="C35">
        <v>98</v>
      </c>
      <c r="D35" s="71">
        <v>35353270627</v>
      </c>
      <c r="E35" s="71" t="s">
        <v>1483</v>
      </c>
      <c r="F35" s="72" t="s">
        <v>1484</v>
      </c>
      <c r="G35" s="73" t="s">
        <v>1485</v>
      </c>
      <c r="H35" s="74" t="s">
        <v>1407</v>
      </c>
      <c r="I35" s="71">
        <v>98</v>
      </c>
      <c r="J35" s="71">
        <v>0</v>
      </c>
      <c r="K35" s="71">
        <v>0</v>
      </c>
      <c r="L35" s="74" t="s">
        <v>195</v>
      </c>
      <c r="M35" s="74" t="s">
        <v>1404</v>
      </c>
    </row>
    <row r="36" spans="1:13">
      <c r="A36">
        <v>2018</v>
      </c>
      <c r="B36">
        <v>8</v>
      </c>
      <c r="C36">
        <v>128</v>
      </c>
      <c r="D36" s="71">
        <v>210803761</v>
      </c>
      <c r="E36" s="71" t="s">
        <v>1480</v>
      </c>
      <c r="F36" s="72" t="s">
        <v>1484</v>
      </c>
      <c r="G36" s="73" t="s">
        <v>1486</v>
      </c>
      <c r="H36" s="74" t="s">
        <v>1487</v>
      </c>
      <c r="I36" s="71">
        <v>128</v>
      </c>
      <c r="J36" s="71">
        <v>0</v>
      </c>
      <c r="K36" s="71">
        <v>0</v>
      </c>
      <c r="L36" s="74" t="s">
        <v>195</v>
      </c>
      <c r="M36" s="74" t="s">
        <v>1404</v>
      </c>
    </row>
    <row r="37" spans="1:13">
      <c r="A37">
        <v>2018</v>
      </c>
      <c r="B37">
        <v>8</v>
      </c>
      <c r="C37">
        <v>128</v>
      </c>
      <c r="D37" s="71">
        <v>12922906728</v>
      </c>
      <c r="E37" s="71" t="s">
        <v>1488</v>
      </c>
      <c r="F37" s="72" t="s">
        <v>1484</v>
      </c>
      <c r="G37" s="73" t="s">
        <v>1489</v>
      </c>
      <c r="H37" s="74" t="s">
        <v>1487</v>
      </c>
      <c r="I37" s="71">
        <v>128</v>
      </c>
      <c r="J37" s="71">
        <v>0</v>
      </c>
      <c r="K37" s="71">
        <v>0</v>
      </c>
      <c r="L37" s="74" t="s">
        <v>195</v>
      </c>
      <c r="M37" s="74" t="s">
        <v>1404</v>
      </c>
    </row>
    <row r="38" spans="1:13">
      <c r="A38">
        <v>2018</v>
      </c>
      <c r="B38">
        <v>8</v>
      </c>
      <c r="C38">
        <v>98</v>
      </c>
      <c r="D38" s="71">
        <v>71588764603</v>
      </c>
      <c r="E38" s="71" t="s">
        <v>1490</v>
      </c>
      <c r="F38" s="72" t="s">
        <v>1491</v>
      </c>
      <c r="G38" s="73" t="s">
        <v>1492</v>
      </c>
      <c r="H38" s="74" t="s">
        <v>1407</v>
      </c>
      <c r="I38" s="71">
        <v>98</v>
      </c>
      <c r="J38" s="71">
        <v>0</v>
      </c>
      <c r="K38" s="71">
        <v>0</v>
      </c>
      <c r="L38" s="74" t="s">
        <v>195</v>
      </c>
      <c r="M38" s="74" t="s">
        <v>1404</v>
      </c>
    </row>
    <row r="39" spans="1:13">
      <c r="A39">
        <v>2018</v>
      </c>
      <c r="B39">
        <v>8</v>
      </c>
      <c r="C39">
        <v>98</v>
      </c>
      <c r="D39" s="71">
        <v>57839462634</v>
      </c>
      <c r="E39" s="71" t="s">
        <v>1493</v>
      </c>
      <c r="F39" s="72" t="s">
        <v>1491</v>
      </c>
      <c r="G39" s="73" t="s">
        <v>1494</v>
      </c>
      <c r="H39" s="74" t="s">
        <v>1407</v>
      </c>
      <c r="I39" s="71">
        <v>98</v>
      </c>
      <c r="J39" s="71">
        <v>0</v>
      </c>
      <c r="K39" s="71">
        <v>0</v>
      </c>
      <c r="L39" s="74" t="s">
        <v>195</v>
      </c>
      <c r="M39" s="74" t="s">
        <v>1404</v>
      </c>
    </row>
    <row r="40" spans="1:13">
      <c r="A40">
        <v>2018</v>
      </c>
      <c r="B40">
        <v>8</v>
      </c>
      <c r="C40">
        <v>179</v>
      </c>
      <c r="D40" s="71">
        <v>12419336181</v>
      </c>
      <c r="E40" s="71" t="s">
        <v>1495</v>
      </c>
      <c r="F40" s="72" t="s">
        <v>1491</v>
      </c>
      <c r="G40" s="73" t="s">
        <v>1496</v>
      </c>
      <c r="H40" s="74" t="s">
        <v>1398</v>
      </c>
      <c r="I40" s="71">
        <v>179</v>
      </c>
      <c r="J40" s="71">
        <v>0</v>
      </c>
      <c r="K40" s="71">
        <v>0</v>
      </c>
      <c r="L40" s="74" t="s">
        <v>195</v>
      </c>
      <c r="M40" s="74" t="s">
        <v>1404</v>
      </c>
    </row>
    <row r="41" spans="1:13">
      <c r="A41">
        <v>2018</v>
      </c>
      <c r="B41">
        <v>8</v>
      </c>
      <c r="C41">
        <v>98</v>
      </c>
      <c r="D41" s="71">
        <v>24768034503</v>
      </c>
      <c r="E41" s="71" t="s">
        <v>1495</v>
      </c>
      <c r="F41" s="72" t="s">
        <v>1491</v>
      </c>
      <c r="G41" s="73" t="s">
        <v>1497</v>
      </c>
      <c r="H41" s="74" t="s">
        <v>1407</v>
      </c>
      <c r="I41" s="71">
        <v>98</v>
      </c>
      <c r="J41" s="71">
        <v>0</v>
      </c>
      <c r="K41" s="71">
        <v>0</v>
      </c>
      <c r="L41" s="74" t="s">
        <v>195</v>
      </c>
      <c r="M41" s="74" t="s">
        <v>1404</v>
      </c>
    </row>
    <row r="42" spans="1:13">
      <c r="D42" s="71"/>
      <c r="E42" s="71"/>
      <c r="F42" s="72"/>
      <c r="G42" s="73"/>
      <c r="H42" s="74"/>
      <c r="I42" s="71"/>
      <c r="J42" s="71"/>
      <c r="K42" s="71"/>
      <c r="L42" s="74"/>
      <c r="M42" s="74"/>
    </row>
    <row r="43" spans="1:13">
      <c r="D43" s="71"/>
      <c r="E43" s="71"/>
      <c r="F43" s="72"/>
      <c r="G43" s="73"/>
      <c r="H43" s="74"/>
      <c r="I43" s="71"/>
      <c r="J43" s="71"/>
      <c r="K43" s="71"/>
      <c r="L43" s="74"/>
      <c r="M43" s="74"/>
    </row>
    <row r="44" spans="1:13">
      <c r="D44" s="71"/>
      <c r="E44" s="71"/>
      <c r="F44" s="72"/>
      <c r="G44" s="73"/>
      <c r="H44" s="74"/>
      <c r="I44" s="71"/>
      <c r="J44" s="71"/>
      <c r="K44" s="71"/>
      <c r="L44" s="74"/>
      <c r="M44" s="74"/>
    </row>
    <row r="45" spans="1:13">
      <c r="D45" s="71"/>
      <c r="E45" s="71"/>
      <c r="F45" s="72"/>
      <c r="G45" s="73"/>
      <c r="H45" s="74"/>
      <c r="I45" s="71"/>
      <c r="J45" s="71"/>
      <c r="K45" s="71"/>
      <c r="L45" s="74"/>
      <c r="M45" s="74"/>
    </row>
    <row r="46" spans="1:13">
      <c r="D46" s="71"/>
      <c r="E46" s="71"/>
      <c r="F46" s="72"/>
      <c r="G46" s="73"/>
      <c r="H46" s="74"/>
      <c r="I46" s="71"/>
      <c r="J46" s="71"/>
      <c r="K46" s="71"/>
      <c r="L46" s="74"/>
      <c r="M46" s="74"/>
    </row>
    <row r="47" spans="1:13">
      <c r="D47" s="71"/>
      <c r="E47" s="71"/>
      <c r="F47" s="72"/>
      <c r="G47" s="73"/>
      <c r="H47" s="74"/>
      <c r="I47" s="71"/>
      <c r="J47" s="71"/>
      <c r="K47" s="71"/>
      <c r="L47" s="74"/>
      <c r="M47" s="74"/>
    </row>
    <row r="48" spans="1:13">
      <c r="D48" s="71"/>
      <c r="E48" s="71"/>
      <c r="F48" s="72"/>
      <c r="G48" s="73"/>
      <c r="H48" s="74"/>
      <c r="I48" s="71"/>
      <c r="J48" s="71"/>
      <c r="K48" s="71"/>
      <c r="L48" s="74"/>
      <c r="M48" s="74"/>
    </row>
    <row r="49" spans="4:13">
      <c r="D49" s="71"/>
      <c r="E49" s="71"/>
      <c r="F49" s="72"/>
      <c r="G49" s="73"/>
      <c r="H49" s="74"/>
      <c r="I49" s="71"/>
      <c r="J49" s="71"/>
      <c r="K49" s="71"/>
      <c r="L49" s="74"/>
      <c r="M49" s="74"/>
    </row>
    <row r="50" spans="4:13">
      <c r="D50" s="71"/>
      <c r="E50" s="71"/>
      <c r="F50" s="72"/>
      <c r="G50" s="73"/>
      <c r="H50" s="74"/>
      <c r="I50" s="71"/>
      <c r="J50" s="71"/>
      <c r="K50" s="71"/>
      <c r="L50" s="74"/>
      <c r="M50" s="74"/>
    </row>
    <row r="51" spans="4:13">
      <c r="D51" s="71"/>
      <c r="E51" s="71"/>
      <c r="F51" s="72"/>
      <c r="G51" s="73"/>
      <c r="H51" s="74"/>
      <c r="I51" s="71"/>
      <c r="J51" s="71"/>
      <c r="K51" s="71"/>
      <c r="L51" s="74"/>
      <c r="M51" s="74"/>
    </row>
    <row r="52" spans="4:13">
      <c r="D52" s="71"/>
      <c r="E52" s="71"/>
      <c r="F52" s="72"/>
      <c r="G52" s="73"/>
      <c r="H52" s="74"/>
      <c r="I52" s="71"/>
      <c r="J52" s="71"/>
      <c r="K52" s="71"/>
      <c r="L52" s="74"/>
      <c r="M52" s="74"/>
    </row>
    <row r="53" spans="4:13">
      <c r="D53" s="71"/>
      <c r="E53" s="71"/>
      <c r="F53" s="72"/>
      <c r="G53" s="73"/>
      <c r="H53" s="74"/>
      <c r="I53" s="71"/>
      <c r="J53" s="71"/>
      <c r="K53" s="71"/>
      <c r="L53" s="74"/>
      <c r="M53" s="74"/>
    </row>
    <row r="54" spans="4:13">
      <c r="D54" s="71"/>
      <c r="E54" s="71"/>
      <c r="F54" s="72"/>
      <c r="G54" s="73"/>
      <c r="H54" s="74"/>
      <c r="I54" s="71"/>
      <c r="J54" s="71"/>
      <c r="K54" s="71"/>
      <c r="L54" s="74"/>
      <c r="M54" s="74"/>
    </row>
    <row r="55" spans="4:13">
      <c r="D55" s="71"/>
      <c r="E55" s="71"/>
      <c r="F55" s="72"/>
      <c r="G55" s="73"/>
      <c r="H55" s="74"/>
      <c r="I55" s="71"/>
      <c r="J55" s="71"/>
      <c r="K55" s="71"/>
      <c r="L55" s="74"/>
      <c r="M55" s="74"/>
    </row>
    <row r="56" spans="4:13">
      <c r="D56" s="71"/>
      <c r="E56" s="71"/>
      <c r="F56" s="72"/>
      <c r="G56" s="73"/>
      <c r="H56" s="74"/>
      <c r="I56" s="71"/>
      <c r="J56" s="71"/>
      <c r="K56" s="71"/>
      <c r="L56" s="74"/>
      <c r="M56" s="74"/>
    </row>
    <row r="57" spans="4:13">
      <c r="D57" s="71"/>
      <c r="E57" s="71"/>
      <c r="F57" s="72"/>
      <c r="G57" s="73"/>
      <c r="H57" s="74"/>
      <c r="I57" s="71"/>
      <c r="J57" s="71"/>
      <c r="K57" s="71"/>
      <c r="L57" s="74"/>
      <c r="M57" s="74"/>
    </row>
    <row r="58" spans="4:13">
      <c r="D58" s="71"/>
      <c r="E58" s="71"/>
      <c r="F58" s="72"/>
      <c r="G58" s="73"/>
      <c r="H58" s="74"/>
      <c r="I58" s="71"/>
      <c r="J58" s="71"/>
      <c r="K58" s="71"/>
      <c r="L58" s="74"/>
      <c r="M58" s="74"/>
    </row>
    <row r="59" spans="4:13">
      <c r="D59" s="71"/>
      <c r="E59" s="71"/>
      <c r="F59" s="72"/>
      <c r="G59" s="73"/>
      <c r="H59" s="74"/>
      <c r="I59" s="71"/>
      <c r="J59" s="71"/>
      <c r="K59" s="71"/>
      <c r="L59" s="74"/>
      <c r="M59" s="74"/>
    </row>
    <row r="60" spans="4:13">
      <c r="D60" s="71"/>
      <c r="E60" s="71"/>
      <c r="F60" s="72"/>
      <c r="G60" s="73"/>
      <c r="H60" s="74"/>
      <c r="I60" s="71"/>
      <c r="J60" s="71"/>
      <c r="K60" s="71"/>
      <c r="L60" s="74"/>
      <c r="M60" s="74"/>
    </row>
    <row r="61" spans="4:13">
      <c r="D61" s="71"/>
      <c r="E61" s="71"/>
      <c r="F61" s="72"/>
      <c r="G61" s="73"/>
      <c r="H61" s="74"/>
      <c r="I61" s="71"/>
      <c r="J61" s="71"/>
      <c r="K61" s="71"/>
      <c r="L61" s="74"/>
      <c r="M61" s="74"/>
    </row>
    <row r="62" spans="4:13">
      <c r="D62" s="71"/>
      <c r="E62" s="71"/>
      <c r="F62" s="72"/>
      <c r="G62" s="73"/>
      <c r="H62" s="74"/>
      <c r="I62" s="71"/>
      <c r="J62" s="71"/>
      <c r="K62" s="71"/>
      <c r="L62" s="74"/>
      <c r="M62" s="74"/>
    </row>
    <row r="63" spans="4:13">
      <c r="D63" s="71"/>
      <c r="E63" s="71"/>
      <c r="F63" s="72"/>
      <c r="G63" s="73"/>
      <c r="H63" s="74"/>
      <c r="I63" s="71"/>
      <c r="J63" s="71"/>
      <c r="K63" s="71"/>
      <c r="L63" s="74"/>
      <c r="M63" s="74"/>
    </row>
    <row r="64" spans="4:13">
      <c r="D64" s="71"/>
      <c r="E64" s="71"/>
      <c r="F64" s="72"/>
      <c r="G64" s="73"/>
      <c r="H64" s="74"/>
      <c r="I64" s="71"/>
      <c r="J64" s="71"/>
      <c r="K64" s="71"/>
      <c r="L64" s="74"/>
      <c r="M64" s="74"/>
    </row>
    <row r="65" spans="4:13">
      <c r="D65" s="71"/>
      <c r="E65" s="71"/>
      <c r="F65" s="72"/>
      <c r="G65" s="73"/>
      <c r="H65" s="74"/>
      <c r="I65" s="71"/>
      <c r="J65" s="71"/>
      <c r="K65" s="71"/>
      <c r="L65" s="74"/>
      <c r="M65" s="74"/>
    </row>
    <row r="66" spans="4:13">
      <c r="D66" s="71"/>
      <c r="E66" s="71"/>
      <c r="F66" s="72"/>
      <c r="G66" s="73"/>
      <c r="H66" s="74"/>
      <c r="I66" s="71"/>
      <c r="J66" s="71"/>
      <c r="K66" s="71"/>
      <c r="L66" s="74"/>
      <c r="M66" s="74"/>
    </row>
    <row r="67" spans="4:13">
      <c r="D67" s="71"/>
      <c r="E67" s="71"/>
      <c r="F67" s="72"/>
      <c r="G67" s="73"/>
      <c r="H67" s="74"/>
      <c r="I67" s="71"/>
      <c r="J67" s="71"/>
      <c r="K67" s="71"/>
      <c r="L67" s="74"/>
      <c r="M67" s="74"/>
    </row>
    <row r="68" spans="4:13">
      <c r="D68" s="71"/>
      <c r="E68" s="71"/>
      <c r="F68" s="72"/>
      <c r="G68" s="73"/>
      <c r="H68" s="74"/>
      <c r="I68" s="71"/>
      <c r="J68" s="71"/>
      <c r="K68" s="71"/>
      <c r="L68" s="74"/>
      <c r="M68" s="74"/>
    </row>
    <row r="69" spans="4:13">
      <c r="D69" s="71"/>
      <c r="E69" s="71"/>
      <c r="F69" s="72"/>
      <c r="G69" s="73"/>
      <c r="H69" s="74"/>
      <c r="I69" s="71"/>
      <c r="J69" s="71"/>
      <c r="K69" s="71"/>
      <c r="L69" s="74"/>
      <c r="M69" s="74"/>
    </row>
    <row r="70" spans="4:13">
      <c r="D70" s="71"/>
      <c r="E70" s="71"/>
      <c r="F70" s="72"/>
      <c r="G70" s="73"/>
      <c r="H70" s="74"/>
      <c r="I70" s="71"/>
      <c r="J70" s="71"/>
      <c r="K70" s="71"/>
      <c r="L70" s="74"/>
      <c r="M70" s="74"/>
    </row>
    <row r="71" spans="4:13">
      <c r="D71" s="71"/>
      <c r="E71" s="71"/>
      <c r="F71" s="72"/>
      <c r="G71" s="73"/>
      <c r="H71" s="74"/>
      <c r="I71" s="71"/>
      <c r="J71" s="71"/>
      <c r="K71" s="71"/>
      <c r="L71" s="74"/>
      <c r="M71" s="74"/>
    </row>
    <row r="72" spans="4:13">
      <c r="D72" s="71"/>
      <c r="E72" s="71"/>
      <c r="F72" s="72"/>
      <c r="G72" s="73"/>
      <c r="H72" s="74"/>
      <c r="I72" s="71"/>
      <c r="J72" s="71"/>
      <c r="K72" s="71"/>
      <c r="L72" s="74"/>
      <c r="M72" s="74"/>
    </row>
    <row r="73" spans="4:13">
      <c r="D73" s="71"/>
      <c r="E73" s="71"/>
      <c r="F73" s="72"/>
      <c r="G73" s="73"/>
      <c r="H73" s="74"/>
      <c r="I73" s="71"/>
      <c r="J73" s="71"/>
      <c r="K73" s="71"/>
      <c r="L73" s="74"/>
      <c r="M73" s="74"/>
    </row>
    <row r="74" spans="4:13">
      <c r="D74" s="71"/>
      <c r="E74" s="71"/>
      <c r="F74" s="72"/>
      <c r="G74" s="73"/>
      <c r="H74" s="74"/>
      <c r="I74" s="71"/>
      <c r="J74" s="71"/>
      <c r="K74" s="71"/>
      <c r="L74" s="74"/>
      <c r="M74" s="74"/>
    </row>
    <row r="75" spans="4:13">
      <c r="D75" s="71"/>
      <c r="E75" s="71"/>
      <c r="F75" s="72"/>
      <c r="G75" s="73"/>
      <c r="H75" s="74"/>
      <c r="I75" s="71"/>
      <c r="J75" s="71"/>
      <c r="K75" s="71"/>
      <c r="L75" s="74"/>
      <c r="M75" s="74"/>
    </row>
    <row r="76" spans="4:13">
      <c r="D76" s="71"/>
      <c r="E76" s="71"/>
      <c r="F76" s="72"/>
      <c r="G76" s="73"/>
      <c r="H76" s="74"/>
      <c r="I76" s="71"/>
      <c r="J76" s="71"/>
      <c r="K76" s="71"/>
      <c r="L76" s="74"/>
      <c r="M76" s="74"/>
    </row>
    <row r="77" spans="4:13">
      <c r="D77" s="71"/>
      <c r="E77" s="71"/>
      <c r="F77" s="72"/>
      <c r="G77" s="73"/>
      <c r="H77" s="74"/>
      <c r="I77" s="71"/>
      <c r="J77" s="71"/>
      <c r="K77" s="71"/>
      <c r="L77" s="74"/>
      <c r="M77" s="74"/>
    </row>
    <row r="78" spans="4:13">
      <c r="D78" s="71"/>
      <c r="E78" s="71"/>
      <c r="F78" s="72"/>
      <c r="G78" s="73"/>
      <c r="H78" s="74"/>
      <c r="I78" s="71"/>
      <c r="J78" s="71"/>
      <c r="K78" s="71"/>
      <c r="L78" s="74"/>
      <c r="M78" s="74"/>
    </row>
    <row r="79" spans="4:13">
      <c r="D79" s="71"/>
      <c r="E79" s="71"/>
      <c r="F79" s="72"/>
      <c r="G79" s="73"/>
      <c r="H79" s="74"/>
      <c r="I79" s="71"/>
      <c r="J79" s="71"/>
      <c r="K79" s="71"/>
      <c r="L79" s="74"/>
      <c r="M79" s="74"/>
    </row>
    <row r="80" spans="4:13">
      <c r="D80" s="71"/>
      <c r="E80" s="71"/>
      <c r="F80" s="72"/>
      <c r="G80" s="73"/>
      <c r="H80" s="74"/>
      <c r="I80" s="71"/>
      <c r="J80" s="71"/>
      <c r="K80" s="71"/>
      <c r="L80" s="74"/>
      <c r="M80" s="74"/>
    </row>
    <row r="81" spans="4:13">
      <c r="D81" s="71"/>
      <c r="E81" s="71"/>
      <c r="F81" s="72"/>
      <c r="G81" s="73"/>
      <c r="H81" s="74"/>
      <c r="I81" s="71"/>
      <c r="J81" s="71"/>
      <c r="K81" s="71"/>
      <c r="L81" s="74"/>
      <c r="M81" s="74"/>
    </row>
    <row r="82" spans="4:13">
      <c r="D82" s="71"/>
      <c r="E82" s="71"/>
      <c r="F82" s="72"/>
      <c r="G82" s="73"/>
      <c r="H82" s="74"/>
      <c r="I82" s="71"/>
      <c r="J82" s="71"/>
      <c r="K82" s="71"/>
      <c r="L82" s="74"/>
      <c r="M82" s="74"/>
    </row>
    <row r="83" spans="4:13">
      <c r="D83" s="71"/>
      <c r="E83" s="71"/>
      <c r="F83" s="72"/>
      <c r="G83" s="73"/>
      <c r="H83" s="74"/>
      <c r="I83" s="71"/>
      <c r="J83" s="71"/>
      <c r="K83" s="71"/>
      <c r="L83" s="74"/>
      <c r="M83" s="74"/>
    </row>
    <row r="84" spans="4:13">
      <c r="D84" s="114"/>
      <c r="E84" s="114"/>
      <c r="F84" s="115"/>
      <c r="G84" s="116"/>
      <c r="H84" s="117"/>
      <c r="I84" s="114"/>
      <c r="J84" s="114"/>
      <c r="K84" s="114"/>
      <c r="L84" s="117"/>
      <c r="M84" s="117"/>
    </row>
    <row r="85" spans="4:13">
      <c r="D85" s="114"/>
      <c r="E85" s="114"/>
      <c r="F85" s="115"/>
      <c r="G85" s="116"/>
      <c r="H85" s="117"/>
      <c r="I85" s="114"/>
      <c r="J85" s="114"/>
      <c r="K85" s="114"/>
      <c r="L85" s="117"/>
      <c r="M85" s="117"/>
    </row>
    <row r="86" spans="4:13">
      <c r="D86" s="114"/>
      <c r="E86" s="114"/>
      <c r="F86" s="115"/>
      <c r="G86" s="116"/>
      <c r="H86" s="117"/>
      <c r="I86" s="114"/>
      <c r="J86" s="114"/>
      <c r="K86" s="114"/>
      <c r="L86" s="117"/>
      <c r="M86" s="117"/>
    </row>
    <row r="87" spans="4:13">
      <c r="D87" s="114"/>
      <c r="E87" s="114"/>
      <c r="F87" s="115"/>
      <c r="G87" s="116"/>
      <c r="H87" s="117"/>
      <c r="I87" s="114"/>
      <c r="J87" s="114"/>
      <c r="K87" s="114"/>
      <c r="L87" s="117"/>
      <c r="M87" s="117"/>
    </row>
    <row r="88" spans="4:13">
      <c r="D88" s="114"/>
      <c r="E88" s="114"/>
      <c r="F88" s="115"/>
      <c r="G88" s="116"/>
      <c r="H88" s="117"/>
      <c r="I88" s="114"/>
      <c r="J88" s="114"/>
      <c r="K88" s="114"/>
      <c r="L88" s="117"/>
      <c r="M88" s="117"/>
    </row>
    <row r="89" spans="4:13">
      <c r="D89" s="114"/>
      <c r="E89" s="114"/>
      <c r="F89" s="115"/>
      <c r="G89" s="116"/>
      <c r="H89" s="117"/>
      <c r="I89" s="114"/>
      <c r="J89" s="114"/>
      <c r="K89" s="114"/>
      <c r="L89" s="117"/>
      <c r="M89" s="117"/>
    </row>
    <row r="90" spans="4:13">
      <c r="D90" s="114"/>
      <c r="E90" s="114"/>
      <c r="F90" s="115"/>
      <c r="G90" s="116"/>
      <c r="H90" s="117"/>
      <c r="I90" s="114"/>
      <c r="J90" s="114"/>
      <c r="K90" s="114"/>
      <c r="L90" s="117"/>
      <c r="M90" s="117"/>
    </row>
    <row r="91" spans="4:13">
      <c r="D91" s="114"/>
      <c r="E91" s="114"/>
      <c r="F91" s="115"/>
      <c r="G91" s="116"/>
      <c r="H91" s="117"/>
      <c r="I91" s="114"/>
      <c r="J91" s="114"/>
      <c r="K91" s="114"/>
      <c r="L91" s="117"/>
      <c r="M91" s="117"/>
    </row>
    <row r="92" spans="4:13">
      <c r="D92" s="114"/>
      <c r="E92" s="114"/>
      <c r="F92" s="115"/>
      <c r="G92" s="116"/>
      <c r="H92" s="117"/>
      <c r="I92" s="114"/>
      <c r="J92" s="114"/>
      <c r="K92" s="114"/>
      <c r="L92" s="117"/>
      <c r="M92" s="117"/>
    </row>
    <row r="93" spans="4:13">
      <c r="D93" s="114"/>
      <c r="E93" s="114"/>
      <c r="F93" s="115"/>
      <c r="G93" s="116"/>
      <c r="H93" s="117"/>
      <c r="I93" s="114"/>
      <c r="J93" s="114"/>
      <c r="K93" s="114"/>
      <c r="L93" s="117"/>
      <c r="M93" s="117"/>
    </row>
  </sheetData>
  <phoneticPr fontId="10" type="noConversion"/>
  <pageMargins left="0.7" right="0.7" top="0.75" bottom="0.75" header="0.3" footer="0.3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3"/>
  <sheetViews>
    <sheetView zoomScale="99" workbookViewId="0">
      <selection activeCell="E16" sqref="E16"/>
    </sheetView>
  </sheetViews>
  <sheetFormatPr defaultColWidth="8.875" defaultRowHeight="13.5"/>
  <cols>
    <col min="1" max="1" width="12" style="137" bestFit="1" customWidth="1"/>
    <col min="2" max="2" width="10.875" style="137" customWidth="1"/>
    <col min="3" max="3" width="14.625" style="137" customWidth="1"/>
    <col min="4" max="4" width="10.875" style="137" customWidth="1"/>
    <col min="7" max="7" width="9.5" style="137" bestFit="1" customWidth="1"/>
    <col min="8" max="11" width="12.375" style="137" bestFit="1" customWidth="1"/>
    <col min="12" max="15" width="12.875" style="137" bestFit="1" customWidth="1"/>
    <col min="16" max="17" width="16.125" style="137" bestFit="1" customWidth="1"/>
    <col min="18" max="18" width="7.5" style="137" bestFit="1" customWidth="1"/>
    <col min="19" max="22" width="8.5" style="137" bestFit="1" customWidth="1"/>
    <col min="23" max="23" width="9.375" style="137" bestFit="1" customWidth="1"/>
    <col min="24" max="24" width="7.5" style="137" bestFit="1" customWidth="1"/>
    <col min="25" max="28" width="8.5" style="137" bestFit="1" customWidth="1"/>
    <col min="29" max="29" width="9.375" style="137" bestFit="1" customWidth="1"/>
    <col min="30" max="30" width="5.625" style="137" bestFit="1" customWidth="1"/>
  </cols>
  <sheetData>
    <row r="1" spans="1:11" ht="16.5" customHeight="1">
      <c r="A1" s="118" t="s">
        <v>161</v>
      </c>
      <c r="B1" s="118" t="s">
        <v>1498</v>
      </c>
      <c r="C1" s="118" t="s">
        <v>1499</v>
      </c>
      <c r="D1" s="118" t="s">
        <v>1500</v>
      </c>
      <c r="H1" s="37" t="s">
        <v>123</v>
      </c>
      <c r="I1" s="37" t="s">
        <v>161</v>
      </c>
      <c r="J1" s="37" t="s">
        <v>1501</v>
      </c>
    </row>
    <row r="2" spans="1:11" ht="16.5" customHeight="1">
      <c r="A2" s="64">
        <v>43195</v>
      </c>
      <c r="B2" s="64" t="s">
        <v>1502</v>
      </c>
      <c r="C2" s="65" t="s">
        <v>1503</v>
      </c>
      <c r="D2" s="65">
        <v>2690</v>
      </c>
      <c r="H2" t="s">
        <v>130</v>
      </c>
      <c r="J2" t="s">
        <v>131</v>
      </c>
    </row>
    <row r="3" spans="1:11" ht="16.5" customHeight="1">
      <c r="A3" s="64">
        <v>43199</v>
      </c>
      <c r="B3" s="64" t="s">
        <v>49</v>
      </c>
      <c r="C3" s="65" t="s">
        <v>49</v>
      </c>
      <c r="D3" s="65">
        <v>660</v>
      </c>
    </row>
    <row r="4" spans="1:11" ht="16.5" customHeight="1">
      <c r="A4" s="64">
        <v>43202</v>
      </c>
      <c r="B4" s="64" t="s">
        <v>44</v>
      </c>
      <c r="C4" s="65" t="s">
        <v>1504</v>
      </c>
      <c r="D4" s="65">
        <v>300</v>
      </c>
      <c r="G4" s="37" t="s">
        <v>1498</v>
      </c>
      <c r="H4" t="s">
        <v>1505</v>
      </c>
      <c r="I4" t="s">
        <v>1506</v>
      </c>
      <c r="J4" t="s">
        <v>1505</v>
      </c>
      <c r="K4" t="s">
        <v>1506</v>
      </c>
    </row>
    <row r="5" spans="1:11" ht="16.5" customHeight="1">
      <c r="A5" s="64">
        <v>43204</v>
      </c>
      <c r="B5" s="64" t="s">
        <v>1502</v>
      </c>
      <c r="C5" s="65" t="s">
        <v>1507</v>
      </c>
      <c r="D5" s="65">
        <v>1790</v>
      </c>
      <c r="G5" t="s">
        <v>51</v>
      </c>
      <c r="H5" s="103">
        <v>7</v>
      </c>
      <c r="I5" s="103">
        <v>12022</v>
      </c>
      <c r="J5" s="103">
        <v>2</v>
      </c>
      <c r="K5" s="103">
        <v>1766</v>
      </c>
    </row>
    <row r="6" spans="1:11" ht="16.5" customHeight="1">
      <c r="A6" s="64">
        <v>43204</v>
      </c>
      <c r="B6" s="64" t="s">
        <v>51</v>
      </c>
      <c r="C6" s="65" t="s">
        <v>1508</v>
      </c>
      <c r="D6" s="65">
        <v>1160</v>
      </c>
      <c r="G6" t="s">
        <v>44</v>
      </c>
      <c r="H6" s="103">
        <v>1</v>
      </c>
      <c r="I6" s="103">
        <v>300</v>
      </c>
      <c r="J6" s="103">
        <v>2</v>
      </c>
      <c r="K6" s="103">
        <v>500</v>
      </c>
    </row>
    <row r="7" spans="1:11" ht="16.5" customHeight="1">
      <c r="A7" s="64">
        <v>43196</v>
      </c>
      <c r="B7" s="64" t="s">
        <v>1502</v>
      </c>
      <c r="C7" s="65" t="s">
        <v>1509</v>
      </c>
      <c r="D7" s="65">
        <v>177</v>
      </c>
      <c r="G7" t="s">
        <v>43</v>
      </c>
      <c r="H7" s="103"/>
      <c r="I7" s="103"/>
      <c r="J7" s="103">
        <v>1</v>
      </c>
      <c r="K7" s="103">
        <v>557</v>
      </c>
    </row>
    <row r="8" spans="1:11" ht="16.5" customHeight="1">
      <c r="A8" s="64">
        <v>43211</v>
      </c>
      <c r="B8" s="64" t="s">
        <v>1502</v>
      </c>
      <c r="C8" s="65" t="s">
        <v>1510</v>
      </c>
      <c r="D8" s="65">
        <v>98</v>
      </c>
      <c r="G8" t="s">
        <v>66</v>
      </c>
      <c r="H8" s="103"/>
      <c r="I8" s="103"/>
      <c r="J8" s="103">
        <v>1</v>
      </c>
      <c r="K8" s="103">
        <v>458</v>
      </c>
    </row>
    <row r="9" spans="1:11" ht="16.5" customHeight="1">
      <c r="A9" s="64">
        <v>43223</v>
      </c>
      <c r="B9" s="64" t="s">
        <v>1502</v>
      </c>
      <c r="C9" s="65" t="s">
        <v>88</v>
      </c>
      <c r="D9" s="65">
        <v>300</v>
      </c>
      <c r="G9" t="s">
        <v>88</v>
      </c>
      <c r="H9" s="103">
        <v>3</v>
      </c>
      <c r="I9" s="103">
        <v>2968</v>
      </c>
      <c r="J9" s="103"/>
      <c r="K9" s="103"/>
    </row>
    <row r="10" spans="1:11" ht="16.5" customHeight="1">
      <c r="A10" s="64">
        <v>43227</v>
      </c>
      <c r="B10" s="64" t="s">
        <v>44</v>
      </c>
      <c r="C10" s="65" t="s">
        <v>1511</v>
      </c>
      <c r="D10" s="65">
        <v>200</v>
      </c>
      <c r="G10" t="s">
        <v>62</v>
      </c>
      <c r="H10" s="103">
        <v>1</v>
      </c>
      <c r="I10" s="103">
        <v>189</v>
      </c>
      <c r="J10" s="103"/>
      <c r="K10" s="103"/>
    </row>
    <row r="11" spans="1:11" ht="16.5" customHeight="1">
      <c r="A11" s="64">
        <v>43232</v>
      </c>
      <c r="B11" s="64" t="s">
        <v>1502</v>
      </c>
      <c r="C11" s="65" t="s">
        <v>1512</v>
      </c>
      <c r="D11" s="65">
        <v>1200</v>
      </c>
      <c r="G11" t="s">
        <v>42</v>
      </c>
      <c r="H11" s="103">
        <v>1</v>
      </c>
      <c r="I11" s="103">
        <v>2705</v>
      </c>
      <c r="J11" s="103"/>
      <c r="K11" s="103"/>
    </row>
    <row r="12" spans="1:11" ht="16.5" customHeight="1">
      <c r="A12" s="64">
        <v>43235</v>
      </c>
      <c r="B12" s="64" t="s">
        <v>1502</v>
      </c>
      <c r="C12" s="65" t="s">
        <v>1510</v>
      </c>
      <c r="D12" s="65">
        <v>78</v>
      </c>
      <c r="G12" t="s">
        <v>64</v>
      </c>
      <c r="H12" s="103">
        <v>1</v>
      </c>
      <c r="I12" s="103">
        <v>8160</v>
      </c>
      <c r="J12" s="103"/>
      <c r="K12" s="103"/>
    </row>
    <row r="13" spans="1:11" ht="16.5" customHeight="1">
      <c r="A13" s="64">
        <v>43239</v>
      </c>
      <c r="B13" s="64" t="s">
        <v>51</v>
      </c>
      <c r="C13" s="65" t="s">
        <v>1513</v>
      </c>
      <c r="D13" s="65">
        <v>16480</v>
      </c>
      <c r="G13" t="s">
        <v>142</v>
      </c>
      <c r="H13" s="103">
        <v>14</v>
      </c>
      <c r="I13" s="103">
        <v>26344</v>
      </c>
      <c r="J13" s="103">
        <v>6</v>
      </c>
      <c r="K13" s="103">
        <v>3281</v>
      </c>
    </row>
    <row r="14" spans="1:11" ht="16.5" customHeight="1">
      <c r="A14" s="64">
        <v>43243</v>
      </c>
      <c r="B14" s="64" t="s">
        <v>51</v>
      </c>
      <c r="C14" s="65" t="s">
        <v>1514</v>
      </c>
      <c r="D14" s="65">
        <v>2380</v>
      </c>
    </row>
    <row r="15" spans="1:11" ht="16.5" customHeight="1">
      <c r="A15" s="66">
        <v>43258</v>
      </c>
      <c r="B15" s="64" t="s">
        <v>51</v>
      </c>
      <c r="C15" s="67" t="s">
        <v>1515</v>
      </c>
      <c r="D15" s="67">
        <v>598</v>
      </c>
    </row>
    <row r="16" spans="1:11" ht="16.5" customHeight="1">
      <c r="A16" s="66">
        <v>43261</v>
      </c>
      <c r="B16" s="64" t="s">
        <v>44</v>
      </c>
      <c r="C16" s="67" t="s">
        <v>1516</v>
      </c>
      <c r="D16" s="67">
        <v>200</v>
      </c>
    </row>
    <row r="17" spans="1:4" ht="16.5" customHeight="1">
      <c r="A17" s="66">
        <v>43263</v>
      </c>
      <c r="B17" s="64" t="s">
        <v>44</v>
      </c>
      <c r="C17" s="67" t="s">
        <v>1516</v>
      </c>
      <c r="D17" s="67">
        <v>300</v>
      </c>
    </row>
    <row r="18" spans="1:4" ht="16.5" customHeight="1">
      <c r="A18" s="66">
        <v>43265</v>
      </c>
      <c r="B18" s="64" t="s">
        <v>47</v>
      </c>
      <c r="C18" s="67" t="s">
        <v>1517</v>
      </c>
      <c r="D18" s="67">
        <v>3650</v>
      </c>
    </row>
    <row r="19" spans="1:4" ht="16.5" customHeight="1">
      <c r="A19" s="66">
        <v>43266</v>
      </c>
      <c r="B19" s="64" t="s">
        <v>47</v>
      </c>
      <c r="C19" s="67" t="s">
        <v>1518</v>
      </c>
      <c r="D19" s="67">
        <v>300</v>
      </c>
    </row>
    <row r="20" spans="1:4" ht="16.5" customHeight="1">
      <c r="A20" s="66">
        <v>43274</v>
      </c>
      <c r="B20" s="64" t="s">
        <v>47</v>
      </c>
      <c r="C20" s="67" t="s">
        <v>1519</v>
      </c>
      <c r="D20" s="67">
        <v>300</v>
      </c>
    </row>
    <row r="21" spans="1:4" ht="16.5" customHeight="1">
      <c r="A21" s="66">
        <v>43274</v>
      </c>
      <c r="B21" s="64" t="s">
        <v>51</v>
      </c>
      <c r="C21" s="67" t="s">
        <v>1520</v>
      </c>
      <c r="D21" s="67">
        <v>8000</v>
      </c>
    </row>
    <row r="22" spans="1:4" ht="16.5" customHeight="1">
      <c r="A22" s="66">
        <v>43279</v>
      </c>
      <c r="B22" s="64" t="s">
        <v>43</v>
      </c>
      <c r="C22" s="67" t="s">
        <v>1521</v>
      </c>
      <c r="D22" s="67">
        <v>5973</v>
      </c>
    </row>
    <row r="23" spans="1:4" ht="16.5" customHeight="1">
      <c r="A23" s="66">
        <v>43280</v>
      </c>
      <c r="B23" s="64" t="s">
        <v>62</v>
      </c>
      <c r="C23" s="67" t="s">
        <v>1522</v>
      </c>
      <c r="D23" s="67">
        <v>300</v>
      </c>
    </row>
    <row r="24" spans="1:4" ht="16.5" customHeight="1">
      <c r="A24" s="66">
        <v>43286</v>
      </c>
      <c r="B24" s="64" t="s">
        <v>51</v>
      </c>
      <c r="C24" s="95" t="s">
        <v>1523</v>
      </c>
      <c r="D24" s="95">
        <v>1086</v>
      </c>
    </row>
    <row r="25" spans="1:4" ht="16.5" customHeight="1">
      <c r="A25" s="66">
        <v>43287</v>
      </c>
      <c r="B25" s="64" t="s">
        <v>51</v>
      </c>
      <c r="C25" s="67" t="s">
        <v>1524</v>
      </c>
      <c r="D25" s="67">
        <v>680</v>
      </c>
    </row>
    <row r="26" spans="1:4" ht="16.5" customHeight="1">
      <c r="A26" s="66">
        <v>43290</v>
      </c>
      <c r="B26" s="64" t="s">
        <v>51</v>
      </c>
      <c r="C26" s="67" t="s">
        <v>1515</v>
      </c>
      <c r="D26" s="67">
        <v>598</v>
      </c>
    </row>
    <row r="27" spans="1:4" ht="16.5" customHeight="1">
      <c r="A27" s="66">
        <v>43291</v>
      </c>
      <c r="B27" s="64" t="s">
        <v>64</v>
      </c>
      <c r="C27" s="67" t="s">
        <v>1525</v>
      </c>
      <c r="D27" s="67">
        <v>8160</v>
      </c>
    </row>
    <row r="28" spans="1:4" ht="16.5" customHeight="1">
      <c r="A28" s="66">
        <v>43291</v>
      </c>
      <c r="B28" s="64" t="s">
        <v>51</v>
      </c>
      <c r="C28" s="67" t="s">
        <v>1526</v>
      </c>
      <c r="D28" s="67">
        <v>680</v>
      </c>
    </row>
    <row r="29" spans="1:4" ht="16.5" customHeight="1">
      <c r="A29" s="66">
        <v>43292</v>
      </c>
      <c r="B29" s="64" t="s">
        <v>42</v>
      </c>
      <c r="C29" s="67" t="s">
        <v>42</v>
      </c>
      <c r="D29" s="67">
        <v>2705</v>
      </c>
    </row>
    <row r="30" spans="1:4" ht="16.5" customHeight="1">
      <c r="A30" s="66">
        <v>43294</v>
      </c>
      <c r="B30" s="64" t="s">
        <v>88</v>
      </c>
      <c r="C30" s="67" t="s">
        <v>1527</v>
      </c>
      <c r="D30" s="67">
        <v>2620</v>
      </c>
    </row>
    <row r="31" spans="1:4" ht="16.5" customHeight="1">
      <c r="A31" s="66">
        <v>43296</v>
      </c>
      <c r="B31" s="64" t="s">
        <v>51</v>
      </c>
      <c r="C31" s="67" t="s">
        <v>1528</v>
      </c>
      <c r="D31" s="67">
        <v>1960</v>
      </c>
    </row>
    <row r="32" spans="1:4" ht="16.5" customHeight="1">
      <c r="A32" s="66">
        <v>43301</v>
      </c>
      <c r="B32" s="64" t="s">
        <v>88</v>
      </c>
      <c r="C32" s="67" t="s">
        <v>88</v>
      </c>
      <c r="D32" s="67">
        <v>150</v>
      </c>
    </row>
    <row r="33" spans="1:4" ht="16.5" customHeight="1">
      <c r="A33" s="66">
        <v>43302</v>
      </c>
      <c r="B33" s="64" t="s">
        <v>51</v>
      </c>
      <c r="C33" s="67" t="s">
        <v>1524</v>
      </c>
      <c r="D33" s="67">
        <v>2380</v>
      </c>
    </row>
    <row r="34" spans="1:4" ht="16.5" customHeight="1">
      <c r="A34" s="66">
        <v>43308</v>
      </c>
      <c r="B34" s="64" t="s">
        <v>44</v>
      </c>
      <c r="C34" s="67" t="s">
        <v>1511</v>
      </c>
      <c r="D34" s="67">
        <v>300</v>
      </c>
    </row>
    <row r="35" spans="1:4" ht="16.5" customHeight="1">
      <c r="A35" s="66">
        <v>43308</v>
      </c>
      <c r="B35" s="64" t="s">
        <v>62</v>
      </c>
      <c r="C35" s="67" t="s">
        <v>1529</v>
      </c>
      <c r="D35" s="67">
        <v>189</v>
      </c>
    </row>
    <row r="36" spans="1:4" ht="16.5" customHeight="1">
      <c r="A36" s="66">
        <v>43310</v>
      </c>
      <c r="B36" s="64" t="s">
        <v>88</v>
      </c>
      <c r="C36" s="67" t="s">
        <v>1530</v>
      </c>
      <c r="D36" s="67">
        <v>198</v>
      </c>
    </row>
    <row r="37" spans="1:4" ht="16.5" customHeight="1">
      <c r="A37" s="66">
        <v>43310</v>
      </c>
      <c r="B37" s="64" t="s">
        <v>51</v>
      </c>
      <c r="C37" s="67" t="s">
        <v>1531</v>
      </c>
      <c r="D37" s="67">
        <v>4638</v>
      </c>
    </row>
    <row r="38" spans="1:4" ht="16.5" customHeight="1">
      <c r="A38" s="66">
        <v>43328</v>
      </c>
      <c r="B38" s="64" t="s">
        <v>51</v>
      </c>
      <c r="C38" s="67" t="s">
        <v>1523</v>
      </c>
      <c r="D38" s="67">
        <v>680</v>
      </c>
    </row>
    <row r="39" spans="1:4" ht="16.5" customHeight="1">
      <c r="A39" s="66">
        <v>43329</v>
      </c>
      <c r="B39" s="64" t="s">
        <v>44</v>
      </c>
      <c r="C39" s="67" t="s">
        <v>1532</v>
      </c>
      <c r="D39" s="67">
        <v>300</v>
      </c>
    </row>
    <row r="40" spans="1:4" ht="16.5" customHeight="1">
      <c r="A40" s="66">
        <v>43332</v>
      </c>
      <c r="B40" s="64" t="s">
        <v>43</v>
      </c>
      <c r="C40" s="67" t="s">
        <v>1533</v>
      </c>
      <c r="D40" s="67">
        <v>557</v>
      </c>
    </row>
    <row r="41" spans="1:4" ht="16.5" customHeight="1">
      <c r="A41" s="66">
        <v>43334</v>
      </c>
      <c r="B41" s="64" t="s">
        <v>51</v>
      </c>
      <c r="C41" s="67" t="s">
        <v>1534</v>
      </c>
      <c r="D41" s="67">
        <v>1086</v>
      </c>
    </row>
    <row r="42" spans="1:4" ht="16.5" customHeight="1">
      <c r="A42" s="66">
        <v>43339</v>
      </c>
      <c r="B42" s="64" t="s">
        <v>66</v>
      </c>
      <c r="C42" s="67" t="s">
        <v>1535</v>
      </c>
      <c r="D42" s="67">
        <v>458</v>
      </c>
    </row>
    <row r="43" spans="1:4" ht="16.5" customHeight="1">
      <c r="A43" s="66">
        <v>43343</v>
      </c>
      <c r="B43" s="64" t="s">
        <v>44</v>
      </c>
      <c r="C43" s="67" t="s">
        <v>1536</v>
      </c>
      <c r="D43" s="67">
        <v>200</v>
      </c>
    </row>
  </sheetData>
  <phoneticPr fontId="10" type="noConversion"/>
  <pageMargins left="0.7" right="0.7" top="0.75" bottom="0.75" header="0.3" footer="0.3"/>
  <pageSetup paperSize="9" orientation="portrait" horizontalDpi="0" verticalDpi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8"/>
  <sheetViews>
    <sheetView tabSelected="1" zoomScale="120" zoomScaleNormal="120" workbookViewId="0">
      <selection activeCell="G8" sqref="G8"/>
    </sheetView>
  </sheetViews>
  <sheetFormatPr defaultColWidth="8.875" defaultRowHeight="16.5"/>
  <cols>
    <col min="1" max="2" width="9" style="136" bestFit="1" customWidth="1"/>
    <col min="3" max="3" width="14" style="136" customWidth="1"/>
    <col min="4" max="5" width="8.875" style="136" customWidth="1"/>
    <col min="6" max="6" width="11.375" style="136" customWidth="1"/>
    <col min="7" max="7" width="17.625" style="136" customWidth="1"/>
    <col min="8" max="8" width="8.875" style="136" customWidth="1"/>
    <col min="9" max="9" width="23.375" style="136" customWidth="1"/>
    <col min="10" max="12" width="8.875" style="136" customWidth="1"/>
    <col min="13" max="13" width="18.375" style="136" customWidth="1"/>
    <col min="14" max="14" width="16.375" style="136" customWidth="1"/>
    <col min="15" max="15" width="20.125" style="136" customWidth="1"/>
  </cols>
  <sheetData>
    <row r="1" spans="1:15">
      <c r="A1" s="3" t="s">
        <v>121</v>
      </c>
      <c r="B1" s="3" t="s">
        <v>123</v>
      </c>
      <c r="C1" s="3" t="s">
        <v>129</v>
      </c>
      <c r="D1" s="3" t="s">
        <v>1388</v>
      </c>
      <c r="E1" s="3" t="s">
        <v>1537</v>
      </c>
      <c r="F1" s="3" t="s">
        <v>1538</v>
      </c>
      <c r="G1" s="3" t="s">
        <v>1539</v>
      </c>
      <c r="H1" s="3" t="s">
        <v>179</v>
      </c>
      <c r="I1" s="3" t="s">
        <v>1540</v>
      </c>
      <c r="J1" s="3" t="s">
        <v>96</v>
      </c>
      <c r="K1" s="3" t="s">
        <v>97</v>
      </c>
      <c r="L1" s="3" t="s">
        <v>98</v>
      </c>
      <c r="M1" s="3" t="s">
        <v>1541</v>
      </c>
      <c r="N1" s="3" t="s">
        <v>1542</v>
      </c>
      <c r="O1" s="3" t="s">
        <v>1387</v>
      </c>
    </row>
    <row r="2" spans="1:15">
      <c r="A2" s="40"/>
      <c r="B2" s="40"/>
      <c r="C2" s="26"/>
      <c r="D2" s="54"/>
      <c r="E2" s="52"/>
      <c r="F2" s="55"/>
      <c r="G2" s="55"/>
      <c r="H2" s="52"/>
      <c r="I2" s="52"/>
      <c r="J2" s="52"/>
      <c r="K2" s="52"/>
      <c r="L2" s="52"/>
      <c r="M2" s="55"/>
      <c r="N2" s="52"/>
      <c r="O2" s="52"/>
    </row>
    <row r="3" spans="1:15">
      <c r="A3" s="40"/>
      <c r="B3" s="40"/>
      <c r="C3" s="26"/>
      <c r="D3" s="54"/>
      <c r="E3" s="52"/>
      <c r="F3" s="55"/>
      <c r="G3" s="55"/>
      <c r="H3" s="52"/>
      <c r="I3" s="52"/>
      <c r="J3" s="52"/>
      <c r="K3" s="52"/>
      <c r="L3" s="52"/>
      <c r="M3" s="55"/>
      <c r="N3" s="52"/>
      <c r="O3" s="52"/>
    </row>
    <row r="4" spans="1:15">
      <c r="A4" s="40"/>
      <c r="B4" s="40"/>
      <c r="C4" s="26"/>
      <c r="D4" s="54"/>
      <c r="E4" s="52"/>
      <c r="F4" s="55"/>
      <c r="G4" s="55"/>
      <c r="H4" s="52"/>
      <c r="I4" s="52"/>
      <c r="J4" s="52"/>
      <c r="K4" s="52"/>
      <c r="L4" s="52"/>
      <c r="M4" s="55"/>
      <c r="N4" s="52"/>
      <c r="O4" s="52"/>
    </row>
    <row r="5" spans="1:15">
      <c r="A5" s="40"/>
      <c r="B5" s="40"/>
      <c r="C5" s="26"/>
      <c r="D5" s="54"/>
      <c r="E5" s="52"/>
      <c r="F5" s="55"/>
      <c r="G5" s="55"/>
      <c r="H5" s="52"/>
      <c r="I5" s="52"/>
      <c r="J5" s="52"/>
      <c r="K5" s="52"/>
      <c r="L5" s="52"/>
      <c r="M5" s="55"/>
      <c r="N5" s="52"/>
      <c r="O5" s="52"/>
    </row>
    <row r="6" spans="1:15">
      <c r="A6" s="40"/>
      <c r="B6" s="40"/>
      <c r="C6" s="26"/>
      <c r="D6" s="54"/>
      <c r="E6" s="52"/>
      <c r="F6" s="55"/>
      <c r="G6" s="55"/>
      <c r="H6" s="52"/>
      <c r="I6" s="52"/>
      <c r="J6" s="52"/>
      <c r="K6" s="52"/>
      <c r="L6" s="52"/>
      <c r="M6" s="55"/>
      <c r="N6" s="52"/>
      <c r="O6" s="52"/>
    </row>
    <row r="7" spans="1:15">
      <c r="A7" s="40"/>
      <c r="B7" s="40"/>
      <c r="C7" s="26"/>
      <c r="D7" s="54"/>
      <c r="E7" s="52"/>
      <c r="F7" s="55"/>
      <c r="G7" s="55"/>
      <c r="H7" s="52"/>
      <c r="I7" s="52"/>
      <c r="J7" s="52"/>
      <c r="K7" s="52"/>
      <c r="L7" s="52"/>
      <c r="M7" s="55"/>
      <c r="N7" s="52"/>
      <c r="O7" s="52"/>
    </row>
    <row r="8" spans="1:15">
      <c r="A8" s="40"/>
      <c r="B8" s="40"/>
      <c r="C8" s="26"/>
      <c r="D8" s="54"/>
      <c r="E8" s="52"/>
      <c r="F8" s="55"/>
      <c r="G8" s="55"/>
      <c r="H8" s="52"/>
      <c r="I8" s="52"/>
      <c r="J8" s="52"/>
      <c r="K8" s="52"/>
      <c r="L8" s="52"/>
      <c r="M8" s="55"/>
      <c r="N8" s="52"/>
      <c r="O8" s="52"/>
    </row>
    <row r="9" spans="1:15">
      <c r="A9" s="40"/>
      <c r="B9" s="40"/>
      <c r="C9" s="26"/>
      <c r="D9" s="54"/>
      <c r="E9" s="52"/>
      <c r="F9" s="55"/>
      <c r="G9" s="55"/>
      <c r="H9" s="52"/>
      <c r="I9" s="52"/>
      <c r="J9" s="52"/>
      <c r="K9" s="52"/>
      <c r="L9" s="52"/>
      <c r="M9" s="55"/>
      <c r="N9" s="52"/>
      <c r="O9" s="52"/>
    </row>
    <row r="10" spans="1:15">
      <c r="A10" s="40"/>
      <c r="B10" s="40"/>
      <c r="C10" s="26"/>
      <c r="D10" s="54"/>
      <c r="E10" s="52"/>
      <c r="F10" s="55"/>
      <c r="G10" s="55"/>
      <c r="H10" s="52"/>
      <c r="I10" s="52"/>
      <c r="J10" s="52"/>
      <c r="K10" s="52"/>
      <c r="L10" s="52"/>
      <c r="M10" s="55"/>
      <c r="N10" s="52"/>
      <c r="O10" s="52"/>
    </row>
    <row r="11" spans="1:15">
      <c r="A11" s="40"/>
      <c r="B11" s="40"/>
      <c r="C11" s="26"/>
      <c r="D11" s="54"/>
      <c r="E11" s="52"/>
      <c r="F11" s="55"/>
      <c r="G11" s="55"/>
      <c r="H11" s="52"/>
      <c r="I11" s="52"/>
      <c r="J11" s="52"/>
      <c r="K11" s="52"/>
      <c r="L11" s="52"/>
      <c r="M11" s="55"/>
      <c r="N11" s="52"/>
      <c r="O11" s="52"/>
    </row>
    <row r="12" spans="1:15">
      <c r="A12" s="40"/>
      <c r="B12" s="40"/>
      <c r="C12" s="26"/>
      <c r="D12" s="54"/>
      <c r="E12" s="52"/>
      <c r="F12" s="55"/>
      <c r="G12" s="55"/>
      <c r="H12" s="52"/>
      <c r="I12" s="52"/>
      <c r="J12" s="52"/>
      <c r="K12" s="52"/>
      <c r="L12" s="52"/>
      <c r="M12" s="55"/>
      <c r="N12" s="52"/>
      <c r="O12" s="52"/>
    </row>
    <row r="13" spans="1:15">
      <c r="A13" s="40"/>
      <c r="B13" s="40"/>
      <c r="C13" s="26"/>
      <c r="D13" s="54"/>
      <c r="E13" s="52"/>
      <c r="F13" s="55"/>
      <c r="G13" s="55"/>
      <c r="H13" s="52"/>
      <c r="I13" s="52"/>
      <c r="J13" s="52"/>
      <c r="K13" s="52"/>
      <c r="L13" s="52"/>
      <c r="M13" s="55"/>
      <c r="N13" s="52"/>
      <c r="O13" s="52"/>
    </row>
    <row r="14" spans="1:15">
      <c r="A14" s="40"/>
      <c r="B14" s="40"/>
      <c r="C14" s="26"/>
      <c r="D14" s="54"/>
      <c r="E14" s="52"/>
      <c r="F14" s="55"/>
      <c r="G14" s="55"/>
      <c r="H14" s="52"/>
      <c r="I14" s="52"/>
      <c r="J14" s="52"/>
      <c r="K14" s="52"/>
      <c r="L14" s="52"/>
      <c r="M14" s="55"/>
      <c r="N14" s="52"/>
      <c r="O14" s="52"/>
    </row>
    <row r="15" spans="1:15">
      <c r="A15" s="40"/>
      <c r="B15" s="40"/>
      <c r="C15" s="26"/>
      <c r="D15" s="54"/>
      <c r="E15" s="52"/>
      <c r="F15" s="55"/>
      <c r="G15" s="55"/>
      <c r="H15" s="52"/>
      <c r="I15" s="52"/>
      <c r="J15" s="52"/>
      <c r="K15" s="52"/>
      <c r="L15" s="52"/>
      <c r="M15" s="55"/>
      <c r="N15" s="52"/>
      <c r="O15" s="52"/>
    </row>
    <row r="16" spans="1:15">
      <c r="A16" s="40"/>
      <c r="B16" s="40"/>
      <c r="C16" s="26"/>
      <c r="D16" s="54"/>
      <c r="E16" s="52"/>
      <c r="F16" s="55"/>
      <c r="G16" s="55"/>
      <c r="H16" s="52"/>
      <c r="I16" s="52"/>
      <c r="J16" s="52"/>
      <c r="K16" s="52"/>
      <c r="L16" s="52"/>
      <c r="M16" s="55"/>
      <c r="N16" s="52"/>
      <c r="O16" s="52"/>
    </row>
    <row r="17" spans="1:15">
      <c r="A17" s="40"/>
      <c r="B17" s="40"/>
      <c r="C17" s="26"/>
      <c r="D17" s="54"/>
      <c r="E17" s="52"/>
      <c r="F17" s="55"/>
      <c r="G17" s="55"/>
      <c r="H17" s="52"/>
      <c r="I17" s="52"/>
      <c r="J17" s="52"/>
      <c r="K17" s="52"/>
      <c r="L17" s="52"/>
      <c r="M17" s="55"/>
      <c r="N17" s="52"/>
      <c r="O17" s="52"/>
    </row>
    <row r="18" spans="1:15">
      <c r="A18" s="40"/>
      <c r="B18" s="40"/>
      <c r="C18" s="26"/>
      <c r="D18" s="54"/>
      <c r="E18" s="52"/>
      <c r="F18" s="55"/>
      <c r="G18" s="55"/>
      <c r="H18" s="52"/>
      <c r="I18" s="52"/>
      <c r="J18" s="52"/>
      <c r="K18" s="52"/>
      <c r="L18" s="52"/>
      <c r="M18" s="55"/>
      <c r="N18" s="52"/>
      <c r="O18" s="52"/>
    </row>
    <row r="19" spans="1:15">
      <c r="A19" s="40"/>
      <c r="B19" s="40"/>
      <c r="C19" s="26"/>
      <c r="D19" s="54"/>
      <c r="E19" s="52"/>
      <c r="F19" s="55"/>
      <c r="G19" s="55"/>
      <c r="H19" s="52"/>
      <c r="I19" s="52"/>
      <c r="J19" s="52"/>
      <c r="K19" s="52"/>
      <c r="L19" s="52"/>
      <c r="M19" s="55"/>
      <c r="N19" s="52"/>
      <c r="O19" s="52"/>
    </row>
    <row r="20" spans="1:15">
      <c r="A20" s="40"/>
      <c r="B20" s="40"/>
      <c r="C20" s="26"/>
      <c r="D20" s="54"/>
      <c r="E20" s="52"/>
      <c r="F20" s="55"/>
      <c r="G20" s="55"/>
      <c r="H20" s="52"/>
      <c r="I20" s="52"/>
      <c r="J20" s="52"/>
      <c r="K20" s="52"/>
      <c r="L20" s="52"/>
      <c r="M20" s="55"/>
      <c r="N20" s="52"/>
      <c r="O20" s="52"/>
    </row>
    <row r="21" spans="1:15">
      <c r="A21" s="40"/>
      <c r="B21" s="40"/>
      <c r="C21" s="26"/>
      <c r="D21" s="54"/>
      <c r="E21" s="52"/>
      <c r="F21" s="55"/>
      <c r="G21" s="55"/>
      <c r="H21" s="52"/>
      <c r="I21" s="52"/>
      <c r="J21" s="52"/>
      <c r="K21" s="52"/>
      <c r="L21" s="52"/>
      <c r="M21" s="55"/>
      <c r="N21" s="52"/>
      <c r="O21" s="52"/>
    </row>
    <row r="22" spans="1:15">
      <c r="A22" s="40"/>
      <c r="B22" s="40"/>
      <c r="C22" s="26"/>
      <c r="D22" s="54"/>
      <c r="E22" s="52"/>
      <c r="F22" s="55"/>
      <c r="G22" s="55"/>
      <c r="H22" s="52"/>
      <c r="I22" s="52"/>
      <c r="J22" s="52"/>
      <c r="K22" s="52"/>
      <c r="L22" s="52"/>
      <c r="M22" s="55"/>
      <c r="N22" s="52"/>
      <c r="O22" s="52"/>
    </row>
    <row r="23" spans="1:15">
      <c r="A23" s="40"/>
      <c r="B23" s="40"/>
      <c r="C23" s="26"/>
      <c r="D23" s="54"/>
      <c r="E23" s="52"/>
      <c r="F23" s="55"/>
      <c r="G23" s="55"/>
      <c r="H23" s="52"/>
      <c r="I23" s="52"/>
      <c r="J23" s="52"/>
      <c r="K23" s="52"/>
      <c r="L23" s="52"/>
      <c r="M23" s="55"/>
      <c r="N23" s="52"/>
      <c r="O23" s="52"/>
    </row>
    <row r="24" spans="1:15">
      <c r="A24" s="40"/>
      <c r="B24" s="40"/>
      <c r="C24" s="26"/>
      <c r="D24" s="54"/>
      <c r="E24" s="52"/>
      <c r="F24" s="55"/>
      <c r="G24" s="55"/>
      <c r="H24" s="52"/>
      <c r="I24" s="52"/>
      <c r="J24" s="52"/>
      <c r="K24" s="52"/>
      <c r="L24" s="52"/>
      <c r="M24" s="55"/>
      <c r="N24" s="52"/>
      <c r="O24" s="52"/>
    </row>
    <row r="25" spans="1:15">
      <c r="A25" s="40"/>
      <c r="B25" s="40"/>
      <c r="C25" s="26"/>
      <c r="D25" s="54"/>
      <c r="E25" s="52"/>
      <c r="F25" s="55"/>
      <c r="G25" s="55"/>
      <c r="H25" s="52"/>
      <c r="I25" s="52"/>
      <c r="J25" s="52"/>
      <c r="K25" s="52"/>
      <c r="L25" s="52"/>
      <c r="M25" s="55"/>
      <c r="N25" s="52"/>
      <c r="O25" s="52"/>
    </row>
    <row r="26" spans="1:15">
      <c r="A26" s="40"/>
      <c r="B26" s="40"/>
      <c r="C26" s="26"/>
      <c r="D26" s="54"/>
      <c r="E26" s="52"/>
      <c r="F26" s="55"/>
      <c r="G26" s="55"/>
      <c r="H26" s="52"/>
      <c r="I26" s="52"/>
      <c r="J26" s="52"/>
      <c r="K26" s="52"/>
      <c r="L26" s="52"/>
      <c r="M26" s="55"/>
      <c r="N26" s="52"/>
      <c r="O26" s="52"/>
    </row>
    <row r="27" spans="1:15">
      <c r="A27" s="40"/>
      <c r="B27" s="40"/>
      <c r="C27" s="26"/>
      <c r="D27" s="54"/>
      <c r="E27" s="52"/>
      <c r="F27" s="55"/>
      <c r="G27" s="55"/>
      <c r="H27" s="52"/>
      <c r="I27" s="52"/>
      <c r="J27" s="52"/>
      <c r="K27" s="52"/>
      <c r="L27" s="52"/>
      <c r="M27" s="55"/>
      <c r="N27" s="52"/>
      <c r="O27" s="52"/>
    </row>
    <row r="28" spans="1:15">
      <c r="A28" s="40"/>
      <c r="B28" s="40"/>
      <c r="C28" s="26"/>
      <c r="D28" s="54"/>
      <c r="E28" s="52"/>
      <c r="F28" s="55"/>
      <c r="G28" s="55"/>
      <c r="H28" s="52"/>
      <c r="I28" s="52"/>
      <c r="J28" s="52"/>
      <c r="K28" s="52"/>
      <c r="L28" s="52"/>
      <c r="M28" s="55"/>
      <c r="N28" s="52"/>
      <c r="O28" s="52"/>
    </row>
    <row r="29" spans="1:15">
      <c r="A29" s="40"/>
      <c r="B29" s="40"/>
      <c r="C29" s="26"/>
      <c r="D29" s="54"/>
      <c r="E29" s="52"/>
      <c r="F29" s="55"/>
      <c r="G29" s="55"/>
      <c r="H29" s="52"/>
      <c r="I29" s="52"/>
      <c r="J29" s="52"/>
      <c r="K29" s="52"/>
      <c r="L29" s="52"/>
      <c r="M29" s="55"/>
      <c r="N29" s="52"/>
      <c r="O29" s="52"/>
    </row>
    <row r="30" spans="1:15">
      <c r="A30" s="40"/>
      <c r="B30" s="40"/>
      <c r="C30" s="26"/>
      <c r="D30" s="54"/>
      <c r="E30" s="52"/>
      <c r="F30" s="55"/>
      <c r="G30" s="55"/>
      <c r="H30" s="52"/>
      <c r="I30" s="52"/>
      <c r="J30" s="52"/>
      <c r="K30" s="52"/>
      <c r="L30" s="52"/>
      <c r="M30" s="55"/>
      <c r="N30" s="52"/>
      <c r="O30" s="52"/>
    </row>
    <row r="31" spans="1:15">
      <c r="A31" s="40"/>
      <c r="B31" s="40"/>
      <c r="C31" s="26"/>
      <c r="D31" s="54"/>
      <c r="E31" s="52"/>
      <c r="F31" s="55"/>
      <c r="G31" s="55"/>
      <c r="H31" s="52"/>
      <c r="I31" s="52"/>
      <c r="J31" s="52"/>
      <c r="K31" s="52"/>
      <c r="L31" s="52"/>
      <c r="M31" s="55"/>
      <c r="N31" s="52"/>
      <c r="O31" s="52"/>
    </row>
    <row r="32" spans="1:15">
      <c r="A32" s="40"/>
      <c r="B32" s="40"/>
      <c r="C32" s="26"/>
      <c r="D32" s="54"/>
      <c r="E32" s="52"/>
      <c r="F32" s="55"/>
      <c r="G32" s="55"/>
      <c r="H32" s="52"/>
      <c r="I32" s="52"/>
      <c r="J32" s="52"/>
      <c r="K32" s="52"/>
      <c r="L32" s="52"/>
      <c r="M32" s="55"/>
      <c r="N32" s="52"/>
      <c r="O32" s="52"/>
    </row>
    <row r="33" spans="1:15">
      <c r="A33" s="40"/>
      <c r="B33" s="40"/>
      <c r="C33" s="26"/>
      <c r="D33" s="54"/>
      <c r="E33" s="52"/>
      <c r="F33" s="55"/>
      <c r="G33" s="55"/>
      <c r="H33" s="52"/>
      <c r="I33" s="52"/>
      <c r="J33" s="52"/>
      <c r="K33" s="52"/>
      <c r="L33" s="52"/>
      <c r="M33" s="55"/>
      <c r="N33" s="52"/>
      <c r="O33" s="52"/>
    </row>
    <row r="34" spans="1:15">
      <c r="A34" s="40"/>
      <c r="B34" s="40"/>
      <c r="C34" s="26"/>
      <c r="D34" s="54"/>
      <c r="E34" s="52"/>
      <c r="F34" s="55"/>
      <c r="G34" s="55"/>
      <c r="H34" s="52"/>
      <c r="I34" s="52"/>
      <c r="J34" s="52"/>
      <c r="K34" s="52"/>
      <c r="L34" s="52"/>
      <c r="M34" s="55"/>
      <c r="N34" s="52"/>
      <c r="O34" s="52"/>
    </row>
    <row r="35" spans="1:15">
      <c r="A35" s="40"/>
      <c r="B35" s="40"/>
      <c r="C35" s="26"/>
      <c r="D35" s="54"/>
      <c r="E35" s="52"/>
      <c r="F35" s="55"/>
      <c r="G35" s="55"/>
      <c r="H35" s="52"/>
      <c r="I35" s="52"/>
      <c r="J35" s="52"/>
      <c r="K35" s="52"/>
      <c r="L35" s="52"/>
      <c r="M35" s="55"/>
      <c r="N35" s="52"/>
      <c r="O35" s="52"/>
    </row>
    <row r="36" spans="1:15">
      <c r="A36" s="40"/>
      <c r="B36" s="40"/>
      <c r="C36" s="26"/>
      <c r="D36" s="54"/>
      <c r="E36" s="52"/>
      <c r="F36" s="55"/>
      <c r="G36" s="55"/>
      <c r="H36" s="52"/>
      <c r="I36" s="52"/>
      <c r="J36" s="52"/>
      <c r="K36" s="52"/>
      <c r="L36" s="52"/>
      <c r="M36" s="55"/>
      <c r="N36" s="52"/>
      <c r="O36" s="52"/>
    </row>
    <row r="37" spans="1:15">
      <c r="A37" s="40"/>
      <c r="B37" s="40"/>
      <c r="C37" s="26"/>
      <c r="D37" s="54"/>
      <c r="E37" s="52"/>
      <c r="F37" s="55"/>
      <c r="G37" s="55"/>
      <c r="H37" s="52"/>
      <c r="I37" s="52"/>
      <c r="J37" s="52"/>
      <c r="K37" s="52"/>
      <c r="L37" s="52"/>
      <c r="M37" s="55"/>
      <c r="N37" s="52"/>
      <c r="O37" s="52"/>
    </row>
    <row r="38" spans="1:15">
      <c r="A38" s="40"/>
      <c r="B38" s="40"/>
      <c r="C38" s="26"/>
      <c r="D38" s="54"/>
      <c r="E38" s="52"/>
      <c r="F38" s="55"/>
      <c r="G38" s="55"/>
      <c r="H38" s="52"/>
      <c r="I38" s="52"/>
      <c r="J38" s="52"/>
      <c r="K38" s="52"/>
      <c r="L38" s="52"/>
      <c r="M38" s="67"/>
      <c r="N38" s="52"/>
      <c r="O38" s="52"/>
    </row>
  </sheetData>
  <phoneticPr fontId="10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6"/>
  <sheetViews>
    <sheetView zoomScale="120" zoomScaleNormal="120" workbookViewId="0">
      <selection activeCell="H12" sqref="H12"/>
    </sheetView>
  </sheetViews>
  <sheetFormatPr defaultColWidth="9" defaultRowHeight="16.5"/>
  <cols>
    <col min="1" max="2" width="9" style="133" customWidth="1"/>
    <col min="3" max="3" width="13.125" style="133" customWidth="1"/>
    <col min="4" max="5" width="9" style="133" customWidth="1"/>
    <col min="6" max="6" width="14.125" style="133" customWidth="1"/>
    <col min="7" max="7" width="17.125" style="133" customWidth="1"/>
    <col min="8" max="8" width="9" style="133" customWidth="1"/>
    <col min="9" max="9" width="21.125" style="133" customWidth="1"/>
    <col min="10" max="10" width="9" style="133" customWidth="1"/>
    <col min="11" max="11" width="14" style="133" customWidth="1"/>
    <col min="12" max="12" width="20.625" style="133" customWidth="1"/>
    <col min="13" max="13" width="22.625" style="133" customWidth="1"/>
    <col min="14" max="14" width="13.625" style="133" customWidth="1"/>
    <col min="15" max="15" width="16.625" style="133" customWidth="1"/>
    <col min="16" max="23" width="9" style="133" customWidth="1"/>
    <col min="24" max="16384" width="9" style="133"/>
  </cols>
  <sheetData>
    <row r="1" spans="1:15">
      <c r="A1" s="3" t="s">
        <v>121</v>
      </c>
      <c r="B1" s="3" t="s">
        <v>123</v>
      </c>
      <c r="C1" s="3" t="s">
        <v>129</v>
      </c>
      <c r="D1" s="3" t="s">
        <v>1388</v>
      </c>
      <c r="E1" s="3" t="s">
        <v>1537</v>
      </c>
      <c r="F1" s="3" t="s">
        <v>1538</v>
      </c>
      <c r="G1" s="3" t="s">
        <v>1539</v>
      </c>
      <c r="H1" s="3" t="s">
        <v>179</v>
      </c>
      <c r="I1" s="3" t="s">
        <v>1540</v>
      </c>
      <c r="J1" s="3" t="s">
        <v>96</v>
      </c>
      <c r="K1" s="3" t="s">
        <v>97</v>
      </c>
      <c r="L1" s="3" t="s">
        <v>98</v>
      </c>
      <c r="M1" s="3" t="s">
        <v>1541</v>
      </c>
      <c r="N1" s="3" t="s">
        <v>1542</v>
      </c>
      <c r="O1" s="3" t="s">
        <v>1387</v>
      </c>
    </row>
    <row r="2" spans="1:15">
      <c r="A2" s="40"/>
      <c r="B2" s="40"/>
      <c r="C2" s="26"/>
      <c r="D2" s="54"/>
      <c r="E2" s="52"/>
      <c r="F2" s="55"/>
      <c r="G2" s="55"/>
      <c r="H2" s="52"/>
      <c r="I2" s="52"/>
      <c r="J2" s="55"/>
      <c r="K2" s="52"/>
      <c r="L2" s="52"/>
      <c r="M2" s="128"/>
      <c r="N2" s="128"/>
      <c r="O2" s="128"/>
    </row>
    <row r="3" spans="1:15">
      <c r="A3" s="40"/>
      <c r="B3" s="40"/>
      <c r="C3" s="26"/>
      <c r="D3" s="54"/>
      <c r="E3" s="52"/>
      <c r="F3" s="55"/>
      <c r="G3" s="55"/>
      <c r="H3" s="52"/>
      <c r="I3" s="52"/>
      <c r="J3" s="55"/>
      <c r="K3" s="52"/>
      <c r="L3" s="52"/>
      <c r="M3" s="128"/>
      <c r="N3" s="128"/>
      <c r="O3" s="128"/>
    </row>
    <row r="4" spans="1:15">
      <c r="A4" s="40"/>
      <c r="B4" s="40"/>
      <c r="C4" s="26"/>
      <c r="D4" s="54"/>
      <c r="E4" s="52"/>
      <c r="F4" s="55"/>
      <c r="G4" s="55"/>
      <c r="H4" s="52"/>
      <c r="I4" s="52"/>
      <c r="J4" s="55"/>
      <c r="K4" s="52"/>
      <c r="L4" s="52"/>
      <c r="M4" s="128"/>
      <c r="N4" s="128"/>
      <c r="O4" s="128"/>
    </row>
    <row r="5" spans="1:15">
      <c r="A5" s="40"/>
      <c r="B5" s="40"/>
      <c r="C5" s="26"/>
      <c r="D5" s="54"/>
      <c r="E5" s="52"/>
      <c r="F5" s="55"/>
      <c r="G5" s="55"/>
      <c r="H5" s="52"/>
      <c r="I5" s="52"/>
      <c r="J5" s="55"/>
      <c r="K5" s="52"/>
      <c r="L5" s="52"/>
      <c r="M5" s="128"/>
      <c r="N5" s="128"/>
      <c r="O5" s="128"/>
    </row>
    <row r="6" spans="1:15">
      <c r="A6" s="40"/>
      <c r="B6" s="40"/>
      <c r="C6" s="26"/>
      <c r="D6" s="54"/>
      <c r="E6" s="52"/>
      <c r="F6" s="55"/>
      <c r="G6" s="55"/>
      <c r="H6" s="52"/>
      <c r="I6" s="52"/>
      <c r="J6" s="55"/>
      <c r="K6" s="52"/>
      <c r="L6" s="52"/>
      <c r="M6" s="128"/>
      <c r="N6" s="128"/>
      <c r="O6" s="128"/>
    </row>
    <row r="7" spans="1:15">
      <c r="A7" s="40"/>
      <c r="B7" s="40"/>
      <c r="C7" s="26"/>
      <c r="D7" s="54"/>
      <c r="E7" s="52"/>
      <c r="F7" s="55"/>
      <c r="G7" s="55"/>
      <c r="H7" s="52"/>
      <c r="I7" s="52"/>
      <c r="J7" s="55"/>
      <c r="K7" s="52"/>
      <c r="L7" s="52"/>
      <c r="M7" s="128"/>
      <c r="N7" s="128"/>
      <c r="O7" s="128"/>
    </row>
    <row r="8" spans="1:15">
      <c r="A8" s="40"/>
      <c r="B8" s="40"/>
      <c r="C8" s="26"/>
      <c r="D8" s="54"/>
      <c r="E8" s="52"/>
      <c r="F8" s="55"/>
      <c r="G8" s="55"/>
      <c r="H8" s="52"/>
      <c r="I8" s="52"/>
      <c r="J8" s="55"/>
      <c r="K8" s="52"/>
      <c r="L8" s="52"/>
      <c r="M8" s="128"/>
      <c r="N8" s="128"/>
      <c r="O8" s="128"/>
    </row>
    <row r="9" spans="1:15">
      <c r="A9" s="40"/>
      <c r="B9" s="40"/>
      <c r="C9" s="26"/>
      <c r="D9" s="54"/>
      <c r="E9" s="52"/>
      <c r="F9" s="55"/>
      <c r="G9" s="55"/>
      <c r="H9" s="52"/>
      <c r="I9" s="52"/>
      <c r="J9" s="55"/>
      <c r="K9" s="52"/>
      <c r="L9" s="52"/>
      <c r="M9" s="128"/>
      <c r="N9" s="128"/>
      <c r="O9" s="128"/>
    </row>
    <row r="10" spans="1:15">
      <c r="A10" s="40"/>
      <c r="B10" s="40"/>
      <c r="C10" s="26"/>
      <c r="D10" s="54"/>
      <c r="E10" s="52"/>
      <c r="F10" s="55"/>
      <c r="G10" s="55"/>
      <c r="H10" s="52"/>
      <c r="I10" s="52"/>
      <c r="J10" s="55"/>
      <c r="K10" s="52"/>
      <c r="L10" s="52"/>
      <c r="M10" s="128"/>
      <c r="N10" s="128"/>
      <c r="O10" s="128"/>
    </row>
    <row r="11" spans="1:15">
      <c r="A11" s="40"/>
      <c r="B11" s="40"/>
      <c r="C11" s="26"/>
      <c r="D11" s="54"/>
      <c r="E11" s="52"/>
      <c r="F11" s="55"/>
      <c r="G11" s="55"/>
      <c r="H11" s="52"/>
      <c r="I11" s="52"/>
      <c r="J11" s="55"/>
      <c r="K11" s="52"/>
      <c r="L11" s="52"/>
      <c r="M11" s="128"/>
      <c r="N11" s="128"/>
      <c r="O11" s="128"/>
    </row>
    <row r="12" spans="1:15">
      <c r="A12" s="40"/>
      <c r="B12" s="40"/>
      <c r="C12" s="26"/>
      <c r="D12" s="54"/>
      <c r="E12" s="52"/>
      <c r="F12" s="55"/>
      <c r="G12" s="55"/>
      <c r="H12" s="52"/>
      <c r="I12" s="52"/>
      <c r="J12" s="55"/>
      <c r="K12" s="52"/>
      <c r="L12" s="52"/>
      <c r="M12" s="128"/>
      <c r="N12" s="128"/>
      <c r="O12" s="128"/>
    </row>
    <row r="13" spans="1:15">
      <c r="A13" s="40"/>
      <c r="B13" s="40"/>
      <c r="C13" s="26"/>
      <c r="D13" s="54"/>
      <c r="E13" s="52"/>
      <c r="F13" s="55"/>
      <c r="G13" s="55"/>
      <c r="H13" s="52"/>
      <c r="I13" s="52"/>
      <c r="J13" s="55"/>
      <c r="K13" s="52"/>
      <c r="L13" s="52"/>
      <c r="M13" s="128"/>
      <c r="N13" s="128"/>
      <c r="O13" s="128"/>
    </row>
    <row r="14" spans="1:15">
      <c r="A14" s="40"/>
      <c r="B14" s="40"/>
      <c r="C14" s="26"/>
      <c r="D14" s="54"/>
      <c r="E14" s="52"/>
      <c r="F14" s="55"/>
      <c r="G14" s="55"/>
      <c r="H14" s="52"/>
      <c r="I14" s="52"/>
      <c r="J14" s="55"/>
      <c r="K14" s="52"/>
      <c r="L14" s="52"/>
      <c r="M14" s="128"/>
      <c r="N14" s="128"/>
      <c r="O14" s="128"/>
    </row>
    <row r="15" spans="1:15">
      <c r="A15" s="40"/>
      <c r="B15" s="40"/>
      <c r="C15" s="26"/>
      <c r="D15" s="54"/>
      <c r="E15" s="52"/>
      <c r="F15" s="55"/>
      <c r="G15" s="55"/>
      <c r="H15" s="52"/>
      <c r="I15" s="52"/>
      <c r="J15" s="55"/>
      <c r="K15" s="52"/>
      <c r="L15" s="52"/>
      <c r="M15" s="128"/>
      <c r="N15" s="128"/>
      <c r="O15" s="128"/>
    </row>
    <row r="16" spans="1:15">
      <c r="A16" s="40"/>
      <c r="B16" s="40"/>
      <c r="C16" s="26"/>
      <c r="D16" s="54"/>
      <c r="E16" s="52"/>
      <c r="F16" s="55"/>
      <c r="G16" s="55"/>
      <c r="H16" s="52"/>
      <c r="I16" s="52"/>
      <c r="J16" s="55"/>
      <c r="K16" s="52"/>
      <c r="L16" s="52"/>
      <c r="M16" s="128"/>
      <c r="N16" s="128"/>
      <c r="O16" s="128"/>
    </row>
    <row r="17" spans="1:15">
      <c r="A17" s="40"/>
      <c r="B17" s="40"/>
      <c r="C17" s="26"/>
      <c r="D17" s="54"/>
      <c r="E17" s="52"/>
      <c r="F17" s="55"/>
      <c r="G17" s="55"/>
      <c r="H17" s="52"/>
      <c r="I17" s="52"/>
      <c r="J17" s="55"/>
      <c r="K17" s="52"/>
      <c r="L17" s="52"/>
      <c r="M17" s="128"/>
      <c r="N17" s="128"/>
      <c r="O17" s="128"/>
    </row>
    <row r="18" spans="1:15">
      <c r="A18" s="40"/>
      <c r="B18" s="40"/>
      <c r="C18" s="26"/>
      <c r="D18" s="54"/>
      <c r="E18" s="52"/>
      <c r="F18" s="55"/>
      <c r="G18" s="55"/>
      <c r="H18" s="52"/>
      <c r="I18" s="52"/>
      <c r="J18" s="55"/>
      <c r="K18" s="52"/>
      <c r="L18" s="52"/>
      <c r="M18" s="128"/>
      <c r="N18" s="128"/>
      <c r="O18" s="128"/>
    </row>
    <row r="19" spans="1:15">
      <c r="A19" s="40"/>
      <c r="B19" s="40"/>
      <c r="C19" s="26"/>
      <c r="D19" s="54"/>
      <c r="E19" s="52"/>
      <c r="F19" s="55"/>
      <c r="G19" s="55"/>
      <c r="H19" s="52"/>
      <c r="I19" s="52"/>
      <c r="J19" s="55"/>
      <c r="K19" s="52"/>
      <c r="L19" s="52"/>
      <c r="M19" s="128"/>
      <c r="N19" s="128"/>
      <c r="O19" s="128"/>
    </row>
    <row r="20" spans="1:15">
      <c r="A20" s="40"/>
      <c r="B20" s="40"/>
      <c r="C20" s="26"/>
      <c r="D20" s="54"/>
      <c r="E20" s="52"/>
      <c r="F20" s="55"/>
      <c r="G20" s="55"/>
      <c r="H20" s="52"/>
      <c r="I20" s="52"/>
      <c r="J20" s="55"/>
      <c r="K20" s="52"/>
      <c r="L20" s="52"/>
      <c r="M20" s="128"/>
      <c r="N20" s="128"/>
      <c r="O20" s="128"/>
    </row>
    <row r="21" spans="1:15">
      <c r="A21" s="40"/>
      <c r="B21" s="40"/>
      <c r="C21" s="26"/>
      <c r="D21" s="54"/>
      <c r="E21" s="52"/>
      <c r="F21" s="55"/>
      <c r="G21" s="55"/>
      <c r="H21" s="52"/>
      <c r="I21" s="52"/>
      <c r="J21" s="55"/>
      <c r="K21" s="52"/>
      <c r="L21" s="52"/>
      <c r="M21" s="128"/>
      <c r="N21" s="128"/>
      <c r="O21" s="128"/>
    </row>
    <row r="22" spans="1:15">
      <c r="A22" s="40"/>
      <c r="B22" s="40"/>
      <c r="C22" s="26"/>
      <c r="D22" s="54"/>
      <c r="E22" s="52"/>
      <c r="F22" s="55"/>
      <c r="G22" s="55"/>
      <c r="H22" s="52"/>
      <c r="I22" s="52"/>
      <c r="J22" s="55"/>
      <c r="K22" s="52"/>
      <c r="L22" s="52"/>
      <c r="M22" s="128"/>
      <c r="N22" s="128"/>
      <c r="O22" s="128"/>
    </row>
    <row r="23" spans="1:15">
      <c r="A23" s="40"/>
      <c r="B23" s="40"/>
      <c r="C23" s="26"/>
      <c r="D23" s="54"/>
      <c r="E23" s="52"/>
      <c r="F23" s="55"/>
      <c r="G23" s="55"/>
      <c r="H23" s="52"/>
      <c r="I23" s="52"/>
      <c r="J23" s="55"/>
      <c r="K23" s="52"/>
      <c r="L23" s="52"/>
      <c r="M23" s="128"/>
      <c r="N23" s="128"/>
      <c r="O23" s="128"/>
    </row>
    <row r="24" spans="1:15">
      <c r="A24" s="40"/>
      <c r="B24" s="40"/>
      <c r="C24" s="26"/>
      <c r="D24" s="54"/>
      <c r="E24" s="52"/>
      <c r="F24" s="55"/>
      <c r="G24" s="55"/>
      <c r="H24" s="52"/>
      <c r="I24" s="52"/>
      <c r="J24" s="55"/>
      <c r="K24" s="52"/>
      <c r="L24" s="52"/>
      <c r="M24" s="128"/>
      <c r="N24" s="128"/>
      <c r="O24" s="128"/>
    </row>
    <row r="25" spans="1:15">
      <c r="A25" s="40"/>
      <c r="B25" s="40"/>
      <c r="C25" s="26"/>
      <c r="D25" s="54"/>
      <c r="E25" s="52"/>
      <c r="F25" s="55"/>
      <c r="G25" s="55"/>
      <c r="H25" s="52"/>
      <c r="I25" s="52"/>
      <c r="J25" s="55"/>
      <c r="K25" s="52"/>
      <c r="L25" s="52"/>
      <c r="M25" s="128"/>
      <c r="N25" s="128"/>
      <c r="O25" s="128"/>
    </row>
    <row r="26" spans="1:15">
      <c r="A26" s="40"/>
      <c r="B26" s="40"/>
      <c r="C26" s="26"/>
      <c r="D26" s="54"/>
      <c r="E26" s="52"/>
      <c r="F26" s="55"/>
      <c r="G26" s="55"/>
      <c r="H26" s="52"/>
      <c r="I26" s="52"/>
      <c r="J26" s="55"/>
      <c r="K26" s="52"/>
      <c r="L26" s="52"/>
      <c r="M26" s="128"/>
      <c r="N26" s="128"/>
      <c r="O26" s="128"/>
    </row>
    <row r="27" spans="1:15">
      <c r="A27" s="40"/>
      <c r="B27" s="40"/>
      <c r="C27" s="26"/>
      <c r="D27" s="54"/>
      <c r="E27" s="52"/>
      <c r="F27" s="55"/>
      <c r="G27" s="55"/>
      <c r="H27" s="52"/>
      <c r="I27" s="52"/>
      <c r="J27" s="55"/>
      <c r="K27" s="52"/>
      <c r="L27" s="52"/>
      <c r="M27" s="128"/>
      <c r="N27" s="128"/>
      <c r="O27" s="128"/>
    </row>
    <row r="28" spans="1:15">
      <c r="A28" s="40"/>
      <c r="B28" s="40"/>
      <c r="C28" s="26"/>
      <c r="D28" s="54"/>
      <c r="E28" s="52"/>
      <c r="F28" s="55"/>
      <c r="G28" s="55"/>
      <c r="H28" s="52"/>
      <c r="I28" s="52"/>
      <c r="J28" s="55"/>
      <c r="K28" s="52"/>
      <c r="L28" s="52"/>
      <c r="M28" s="128"/>
      <c r="N28" s="128"/>
      <c r="O28" s="128"/>
    </row>
    <row r="29" spans="1:15">
      <c r="A29" s="40"/>
      <c r="B29" s="40"/>
      <c r="C29" s="26"/>
      <c r="D29" s="54"/>
      <c r="E29" s="52"/>
      <c r="F29" s="55"/>
      <c r="G29" s="55"/>
      <c r="H29" s="52"/>
      <c r="I29" s="52"/>
      <c r="J29" s="55"/>
      <c r="K29" s="52"/>
      <c r="L29" s="52"/>
      <c r="M29" s="128"/>
      <c r="N29" s="128"/>
      <c r="O29" s="128"/>
    </row>
    <row r="30" spans="1:15">
      <c r="A30" s="40"/>
      <c r="B30" s="40"/>
      <c r="C30" s="26"/>
      <c r="D30" s="54"/>
      <c r="E30" s="52"/>
      <c r="F30" s="55"/>
      <c r="G30" s="55"/>
      <c r="H30" s="52"/>
      <c r="I30" s="52"/>
      <c r="J30" s="55"/>
      <c r="K30" s="52"/>
      <c r="L30" s="52"/>
      <c r="M30" s="128"/>
      <c r="N30" s="128"/>
      <c r="O30" s="128"/>
    </row>
    <row r="31" spans="1:15">
      <c r="A31" s="40"/>
      <c r="B31" s="40"/>
      <c r="C31" s="26"/>
      <c r="D31" s="54"/>
      <c r="E31" s="52"/>
      <c r="F31" s="55"/>
      <c r="G31" s="55"/>
      <c r="H31" s="52"/>
      <c r="I31" s="52"/>
      <c r="J31" s="55"/>
      <c r="K31" s="52"/>
      <c r="L31" s="52"/>
      <c r="M31" s="128"/>
      <c r="N31" s="128"/>
      <c r="O31" s="128"/>
    </row>
    <row r="32" spans="1:15">
      <c r="A32" s="40"/>
      <c r="B32" s="40"/>
      <c r="C32" s="26"/>
      <c r="D32" s="54"/>
      <c r="E32" s="52"/>
      <c r="F32" s="55"/>
      <c r="G32" s="55"/>
      <c r="H32" s="52"/>
      <c r="I32" s="52"/>
      <c r="J32" s="55"/>
      <c r="K32" s="52"/>
      <c r="L32" s="52"/>
      <c r="M32" s="128"/>
      <c r="N32" s="128"/>
      <c r="O32" s="128"/>
    </row>
    <row r="33" spans="1:15">
      <c r="A33" s="40"/>
      <c r="B33" s="40"/>
      <c r="C33" s="26"/>
      <c r="D33" s="54"/>
      <c r="E33" s="52"/>
      <c r="F33" s="55"/>
      <c r="G33" s="55"/>
      <c r="H33" s="52"/>
      <c r="I33" s="52"/>
      <c r="J33" s="55"/>
      <c r="K33" s="52"/>
      <c r="L33" s="52"/>
      <c r="M33" s="128"/>
      <c r="N33" s="128"/>
      <c r="O33" s="128"/>
    </row>
    <row r="34" spans="1:15">
      <c r="A34" s="40"/>
      <c r="B34" s="40"/>
      <c r="C34" s="26"/>
      <c r="D34" s="54"/>
      <c r="E34" s="52"/>
      <c r="F34" s="55"/>
      <c r="G34" s="55"/>
      <c r="H34" s="52"/>
      <c r="I34" s="52"/>
      <c r="J34" s="55"/>
      <c r="K34" s="52"/>
      <c r="L34" s="52"/>
      <c r="M34" s="128"/>
      <c r="N34" s="128"/>
      <c r="O34" s="128"/>
    </row>
    <row r="35" spans="1:15">
      <c r="A35" s="40"/>
      <c r="B35" s="40"/>
      <c r="C35" s="26"/>
      <c r="D35" s="54"/>
      <c r="E35" s="52"/>
      <c r="F35" s="55"/>
      <c r="G35" s="55"/>
      <c r="H35" s="52"/>
      <c r="I35" s="52"/>
      <c r="J35" s="55"/>
      <c r="K35" s="52"/>
      <c r="L35" s="52"/>
      <c r="M35" s="128"/>
      <c r="N35" s="128"/>
      <c r="O35" s="128"/>
    </row>
    <row r="36" spans="1:15">
      <c r="A36" s="40"/>
      <c r="B36" s="40"/>
      <c r="C36" s="26"/>
      <c r="D36" s="54"/>
      <c r="E36" s="52"/>
      <c r="F36" s="55"/>
      <c r="G36" s="55"/>
      <c r="H36" s="52"/>
      <c r="I36" s="52"/>
      <c r="J36" s="52"/>
      <c r="K36" s="52"/>
      <c r="L36" s="52"/>
      <c r="M36" s="128"/>
      <c r="N36" s="128"/>
      <c r="O36" s="128"/>
    </row>
  </sheetData>
  <phoneticPr fontId="10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9"/>
  <sheetViews>
    <sheetView workbookViewId="0">
      <selection activeCell="G13" sqref="G13"/>
    </sheetView>
  </sheetViews>
  <sheetFormatPr defaultColWidth="9" defaultRowHeight="16.5"/>
  <cols>
    <col min="1" max="1" width="12.625" style="133" customWidth="1"/>
    <col min="2" max="13" width="11.625" style="133" customWidth="1"/>
    <col min="14" max="21" width="9" style="133" customWidth="1"/>
    <col min="22" max="16384" width="9" style="133"/>
  </cols>
  <sheetData>
    <row r="1" spans="1:13">
      <c r="A1" s="16" t="s">
        <v>125</v>
      </c>
      <c r="B1" s="16" t="s">
        <v>1546</v>
      </c>
      <c r="C1" s="16" t="s">
        <v>1547</v>
      </c>
      <c r="D1" s="16" t="s">
        <v>106</v>
      </c>
      <c r="E1" s="16" t="s">
        <v>109</v>
      </c>
      <c r="F1" s="16" t="s">
        <v>107</v>
      </c>
      <c r="G1" s="16" t="s">
        <v>108</v>
      </c>
      <c r="H1" s="16" t="s">
        <v>110</v>
      </c>
      <c r="I1" s="16" t="s">
        <v>1548</v>
      </c>
      <c r="J1" s="16" t="s">
        <v>1549</v>
      </c>
      <c r="K1" s="16" t="s">
        <v>1550</v>
      </c>
      <c r="L1" s="16" t="s">
        <v>1551</v>
      </c>
      <c r="M1" s="16" t="s">
        <v>1552</v>
      </c>
    </row>
    <row r="2" spans="1:13">
      <c r="A2" s="18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</row>
    <row r="3" spans="1:13">
      <c r="A3" s="18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</row>
    <row r="4" spans="1:13">
      <c r="A4" s="18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</row>
    <row r="5" spans="1:13">
      <c r="A5" s="18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</row>
    <row r="6" spans="1:13">
      <c r="A6" s="18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</row>
    <row r="7" spans="1:13">
      <c r="A7" s="18"/>
      <c r="B7" s="16"/>
      <c r="C7" s="16"/>
      <c r="D7" s="16"/>
      <c r="E7" s="17"/>
      <c r="F7" s="16"/>
      <c r="G7" s="16"/>
      <c r="H7" s="16"/>
      <c r="I7" s="16"/>
      <c r="J7" s="16"/>
      <c r="K7" s="16"/>
      <c r="L7" s="16"/>
      <c r="M7" s="16"/>
    </row>
    <row r="8" spans="1:13">
      <c r="A8" s="18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</row>
    <row r="9" spans="1:13">
      <c r="A9" s="18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</row>
    <row r="10" spans="1:13">
      <c r="A10" s="18"/>
      <c r="B10" s="16"/>
      <c r="C10" s="16"/>
      <c r="D10" s="16"/>
      <c r="E10" s="17"/>
      <c r="F10" s="16"/>
      <c r="G10" s="16"/>
      <c r="H10" s="16"/>
      <c r="I10" s="16"/>
      <c r="J10" s="16"/>
      <c r="K10" s="16"/>
      <c r="L10" s="16"/>
      <c r="M10" s="16"/>
    </row>
    <row r="11" spans="1:13">
      <c r="A11" s="18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</row>
    <row r="12" spans="1:13">
      <c r="A12" s="18"/>
      <c r="B12" s="16"/>
      <c r="C12" s="16"/>
      <c r="D12" s="16"/>
      <c r="E12" s="17"/>
      <c r="F12" s="16"/>
      <c r="G12" s="16"/>
      <c r="H12" s="16"/>
      <c r="I12" s="16"/>
      <c r="J12" s="16"/>
      <c r="K12" s="16"/>
      <c r="L12" s="16"/>
      <c r="M12" s="16"/>
    </row>
    <row r="13" spans="1:13">
      <c r="A13" s="18"/>
      <c r="B13" s="16"/>
      <c r="C13" s="16"/>
      <c r="D13" s="16"/>
      <c r="E13" s="17"/>
      <c r="F13" s="16"/>
      <c r="G13" s="16"/>
      <c r="H13" s="16"/>
      <c r="I13" s="16"/>
      <c r="J13" s="16"/>
      <c r="K13" s="16"/>
      <c r="L13" s="16"/>
      <c r="M13" s="16"/>
    </row>
    <row r="14" spans="1:13">
      <c r="A14" s="18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</row>
    <row r="15" spans="1:13">
      <c r="A15" s="18"/>
      <c r="B15" s="16"/>
      <c r="C15" s="16"/>
      <c r="D15" s="16"/>
      <c r="E15" s="17"/>
      <c r="F15" s="16"/>
      <c r="G15" s="16"/>
      <c r="H15" s="16"/>
      <c r="I15" s="16"/>
      <c r="J15" s="16"/>
      <c r="K15" s="16"/>
      <c r="L15" s="16"/>
      <c r="M15" s="16"/>
    </row>
    <row r="16" spans="1:13">
      <c r="A16" s="18"/>
      <c r="B16" s="16"/>
      <c r="C16" s="16"/>
      <c r="D16" s="16"/>
      <c r="E16" s="17"/>
      <c r="F16" s="16"/>
      <c r="G16" s="16"/>
      <c r="H16" s="16"/>
      <c r="I16" s="16"/>
      <c r="J16" s="16"/>
      <c r="K16" s="16"/>
      <c r="L16" s="16"/>
      <c r="M16" s="16"/>
    </row>
    <row r="17" spans="1:13">
      <c r="A17" s="18"/>
      <c r="B17" s="16"/>
      <c r="C17" s="16"/>
      <c r="D17" s="16"/>
      <c r="E17" s="17"/>
      <c r="F17" s="16"/>
      <c r="G17" s="16"/>
      <c r="H17" s="16"/>
      <c r="I17" s="16"/>
      <c r="J17" s="16"/>
      <c r="K17" s="16"/>
      <c r="L17" s="16"/>
      <c r="M17" s="16"/>
    </row>
    <row r="18" spans="1:13">
      <c r="A18" s="18"/>
      <c r="B18" s="16"/>
      <c r="C18" s="16"/>
      <c r="D18" s="16"/>
      <c r="E18" s="17"/>
      <c r="F18" s="16"/>
      <c r="G18" s="16"/>
      <c r="H18" s="16"/>
      <c r="I18" s="16"/>
      <c r="J18" s="16"/>
      <c r="K18" s="16"/>
      <c r="L18" s="16"/>
      <c r="M18" s="16"/>
    </row>
    <row r="19" spans="1:13">
      <c r="A19" s="18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</row>
    <row r="20" spans="1:13">
      <c r="A20" s="18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</row>
    <row r="21" spans="1:13">
      <c r="A21" s="18"/>
      <c r="B21" s="16"/>
      <c r="C21" s="16"/>
      <c r="D21" s="16"/>
      <c r="E21" s="17"/>
      <c r="F21" s="16"/>
      <c r="G21" s="16"/>
      <c r="H21" s="16"/>
      <c r="I21" s="16"/>
      <c r="J21" s="16"/>
      <c r="K21" s="16"/>
      <c r="L21" s="16"/>
      <c r="M21" s="16"/>
    </row>
    <row r="22" spans="1:13">
      <c r="A22" s="18"/>
      <c r="B22" s="16"/>
      <c r="C22" s="16"/>
      <c r="D22" s="16"/>
      <c r="E22" s="17"/>
      <c r="F22" s="16"/>
      <c r="G22" s="16"/>
      <c r="H22" s="16"/>
      <c r="I22" s="16"/>
      <c r="J22" s="16"/>
      <c r="K22" s="16"/>
      <c r="L22" s="16"/>
      <c r="M22" s="16"/>
    </row>
    <row r="23" spans="1:13">
      <c r="A23" s="18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</row>
    <row r="24" spans="1:13">
      <c r="A24" s="18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</row>
    <row r="25" spans="1:13">
      <c r="A25" s="18"/>
      <c r="B25" s="16"/>
      <c r="C25" s="16"/>
      <c r="D25" s="16"/>
      <c r="E25" s="17"/>
      <c r="F25" s="16"/>
      <c r="G25" s="16"/>
      <c r="H25" s="16"/>
      <c r="I25" s="16"/>
      <c r="J25" s="16"/>
      <c r="K25" s="16"/>
      <c r="L25" s="16"/>
      <c r="M25" s="16"/>
    </row>
    <row r="26" spans="1:13">
      <c r="A26" s="18"/>
      <c r="B26" s="16"/>
      <c r="C26" s="16"/>
      <c r="D26" s="16"/>
      <c r="E26" s="17"/>
      <c r="F26" s="16"/>
      <c r="G26" s="16"/>
      <c r="H26" s="16"/>
      <c r="I26" s="16"/>
      <c r="J26" s="16"/>
      <c r="K26" s="16"/>
      <c r="L26" s="16"/>
      <c r="M26" s="16"/>
    </row>
    <row r="27" spans="1:13">
      <c r="A27" s="18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</row>
    <row r="28" spans="1:13">
      <c r="A28" s="18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</row>
    <row r="29" spans="1:13">
      <c r="A29" s="18"/>
      <c r="B29" s="16"/>
      <c r="C29" s="16"/>
      <c r="D29" s="16"/>
      <c r="E29" s="17"/>
      <c r="F29" s="16"/>
      <c r="G29" s="16"/>
      <c r="H29" s="16"/>
      <c r="I29" s="16"/>
      <c r="J29" s="16"/>
      <c r="K29" s="16"/>
      <c r="L29" s="16"/>
      <c r="M29" s="16"/>
    </row>
    <row r="30" spans="1:13">
      <c r="A30" s="18"/>
      <c r="B30" s="16"/>
      <c r="C30" s="16"/>
      <c r="D30" s="16"/>
      <c r="E30" s="17"/>
      <c r="F30" s="16"/>
      <c r="G30" s="16"/>
      <c r="H30" s="16"/>
      <c r="I30" s="16"/>
      <c r="J30" s="16"/>
      <c r="K30" s="16"/>
      <c r="L30" s="16"/>
      <c r="M30" s="16"/>
    </row>
    <row r="31" spans="1:13">
      <c r="A31" s="18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</row>
    <row r="32" spans="1:13">
      <c r="A32" s="18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</row>
    <row r="33" spans="1:13">
      <c r="A33" s="18"/>
      <c r="B33" s="16"/>
      <c r="C33" s="16"/>
      <c r="D33" s="16"/>
      <c r="E33" s="17"/>
      <c r="F33" s="16"/>
      <c r="G33" s="16"/>
      <c r="H33" s="16"/>
      <c r="I33" s="16"/>
      <c r="J33" s="16"/>
      <c r="K33" s="16"/>
      <c r="L33" s="16"/>
      <c r="M33" s="16"/>
    </row>
    <row r="34" spans="1:13">
      <c r="A34" s="18"/>
      <c r="B34" s="16"/>
      <c r="C34" s="16"/>
      <c r="D34" s="16"/>
      <c r="E34" s="17"/>
      <c r="F34" s="16"/>
      <c r="G34" s="16"/>
      <c r="H34" s="16"/>
      <c r="I34" s="16"/>
      <c r="J34" s="16"/>
      <c r="K34" s="16"/>
      <c r="L34" s="16"/>
      <c r="M34" s="16"/>
    </row>
    <row r="35" spans="1:13">
      <c r="A35" s="18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</row>
    <row r="36" spans="1:13">
      <c r="A36" s="18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</row>
    <row r="37" spans="1:13">
      <c r="A37" s="18"/>
      <c r="B37" s="16"/>
      <c r="C37" s="16"/>
      <c r="D37" s="16"/>
      <c r="E37" s="17"/>
      <c r="F37" s="16"/>
      <c r="G37" s="16"/>
      <c r="H37" s="16"/>
      <c r="I37" s="16"/>
      <c r="J37" s="16"/>
      <c r="K37" s="16"/>
      <c r="L37" s="16"/>
      <c r="M37" s="16"/>
    </row>
    <row r="38" spans="1:13">
      <c r="A38" s="18"/>
      <c r="B38" s="16"/>
      <c r="C38" s="16"/>
      <c r="D38" s="16"/>
      <c r="E38" s="17"/>
      <c r="F38" s="16"/>
      <c r="G38" s="16"/>
      <c r="H38" s="16"/>
      <c r="I38" s="16"/>
      <c r="J38" s="16"/>
      <c r="K38" s="16"/>
      <c r="L38" s="16"/>
      <c r="M38" s="16"/>
    </row>
    <row r="39" spans="1:13">
      <c r="A39" s="18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</row>
    <row r="40" spans="1:13">
      <c r="A40" s="18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</row>
    <row r="41" spans="1:13">
      <c r="A41" s="18"/>
      <c r="B41" s="16"/>
      <c r="C41" s="16"/>
      <c r="D41" s="16"/>
      <c r="E41" s="17"/>
      <c r="F41" s="16"/>
      <c r="G41" s="16"/>
      <c r="H41" s="16"/>
      <c r="I41" s="16"/>
      <c r="J41" s="16"/>
      <c r="K41" s="16"/>
      <c r="L41" s="16"/>
      <c r="M41" s="16"/>
    </row>
    <row r="42" spans="1:13">
      <c r="A42" s="18"/>
      <c r="B42" s="16"/>
      <c r="C42" s="16"/>
      <c r="D42" s="16"/>
      <c r="E42" s="17"/>
      <c r="F42" s="16"/>
      <c r="G42" s="16"/>
      <c r="H42" s="16"/>
      <c r="I42" s="16"/>
      <c r="J42" s="16"/>
      <c r="K42" s="16"/>
      <c r="L42" s="16"/>
      <c r="M42" s="16"/>
    </row>
    <row r="43" spans="1:13">
      <c r="A43" s="18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</row>
    <row r="44" spans="1:13">
      <c r="A44" s="18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</row>
    <row r="45" spans="1:13">
      <c r="A45" s="18"/>
      <c r="B45" s="16"/>
      <c r="C45" s="16"/>
      <c r="D45" s="16"/>
      <c r="E45" s="17"/>
      <c r="F45" s="16"/>
      <c r="G45" s="16"/>
      <c r="H45" s="16"/>
      <c r="I45" s="16"/>
      <c r="J45" s="16"/>
      <c r="K45" s="16"/>
      <c r="L45" s="16"/>
      <c r="M45" s="16"/>
    </row>
    <row r="46" spans="1:13">
      <c r="A46" s="18"/>
      <c r="B46" s="16"/>
      <c r="C46" s="16"/>
      <c r="D46" s="16"/>
      <c r="E46" s="17"/>
      <c r="F46" s="16"/>
      <c r="G46" s="16"/>
      <c r="H46" s="16"/>
      <c r="I46" s="16"/>
      <c r="J46" s="16"/>
      <c r="K46" s="16"/>
      <c r="L46" s="16"/>
      <c r="M46" s="16"/>
    </row>
    <row r="47" spans="1:13">
      <c r="A47" s="18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</row>
    <row r="48" spans="1:13">
      <c r="A48" s="18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</row>
    <row r="49" spans="1:13">
      <c r="A49" s="18"/>
      <c r="B49" s="16"/>
      <c r="C49" s="16"/>
      <c r="D49" s="16"/>
      <c r="E49" s="17"/>
      <c r="F49" s="16"/>
      <c r="G49" s="16"/>
      <c r="H49" s="16"/>
      <c r="I49" s="16"/>
      <c r="J49" s="16"/>
      <c r="K49" s="16"/>
      <c r="L49" s="16"/>
      <c r="M49" s="16"/>
    </row>
    <row r="50" spans="1:13">
      <c r="A50" s="18"/>
      <c r="B50" s="16"/>
      <c r="C50" s="16"/>
      <c r="D50" s="16"/>
      <c r="E50" s="17"/>
      <c r="F50" s="16"/>
      <c r="G50" s="16"/>
      <c r="H50" s="16"/>
      <c r="I50" s="16"/>
      <c r="J50" s="16"/>
      <c r="K50" s="16"/>
      <c r="L50" s="16"/>
      <c r="M50" s="16"/>
    </row>
    <row r="51" spans="1:13">
      <c r="A51" s="18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</row>
    <row r="52" spans="1:13">
      <c r="A52" s="18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</row>
    <row r="53" spans="1:13">
      <c r="A53" s="18"/>
      <c r="B53" s="16"/>
      <c r="C53" s="16"/>
      <c r="D53" s="16"/>
      <c r="E53" s="17"/>
      <c r="F53" s="16"/>
      <c r="G53" s="16"/>
      <c r="H53" s="16"/>
      <c r="I53" s="16"/>
      <c r="J53" s="16"/>
      <c r="K53" s="16"/>
      <c r="L53" s="16"/>
      <c r="M53" s="16"/>
    </row>
    <row r="54" spans="1:13">
      <c r="A54" s="18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</row>
    <row r="55" spans="1:13">
      <c r="A55" s="18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</row>
    <row r="56" spans="1:13">
      <c r="A56" s="18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</row>
    <row r="57" spans="1:13">
      <c r="A57" s="18"/>
      <c r="B57" s="16"/>
      <c r="C57" s="16"/>
      <c r="D57" s="16"/>
      <c r="E57" s="17"/>
      <c r="F57" s="16"/>
      <c r="G57" s="16"/>
      <c r="H57" s="16"/>
      <c r="I57" s="16"/>
      <c r="J57" s="16"/>
      <c r="K57" s="16"/>
      <c r="L57" s="16"/>
      <c r="M57" s="16"/>
    </row>
    <row r="58" spans="1:13">
      <c r="A58" s="18"/>
      <c r="B58" s="16"/>
      <c r="C58" s="16"/>
      <c r="D58" s="16"/>
      <c r="E58" s="17"/>
      <c r="F58" s="16"/>
      <c r="G58" s="16"/>
      <c r="H58" s="16"/>
      <c r="I58" s="16"/>
      <c r="J58" s="16"/>
      <c r="K58" s="16"/>
      <c r="L58" s="16"/>
      <c r="M58" s="16"/>
    </row>
    <row r="59" spans="1:13">
      <c r="A59" s="18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</row>
    <row r="60" spans="1:13">
      <c r="A60" s="18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</row>
    <row r="61" spans="1:13">
      <c r="A61" s="18"/>
      <c r="B61" s="16"/>
      <c r="C61" s="16"/>
      <c r="D61" s="16"/>
      <c r="E61" s="17"/>
      <c r="F61" s="16"/>
      <c r="G61" s="16"/>
      <c r="H61" s="16"/>
      <c r="I61" s="16"/>
      <c r="J61" s="16"/>
      <c r="K61" s="16"/>
      <c r="L61" s="16"/>
      <c r="M61" s="16"/>
    </row>
    <row r="62" spans="1:13">
      <c r="A62" s="18"/>
      <c r="B62" s="16"/>
      <c r="C62" s="16"/>
      <c r="D62" s="16"/>
      <c r="E62" s="17"/>
      <c r="F62" s="16"/>
      <c r="G62" s="16"/>
      <c r="H62" s="16"/>
      <c r="I62" s="16"/>
      <c r="J62" s="16"/>
      <c r="K62" s="16"/>
      <c r="L62" s="16"/>
      <c r="M62" s="16"/>
    </row>
    <row r="63" spans="1:13">
      <c r="A63" s="18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</row>
    <row r="64" spans="1:13">
      <c r="A64" s="18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</row>
    <row r="65" spans="1:13">
      <c r="A65" s="18"/>
      <c r="B65" s="16"/>
      <c r="C65" s="16"/>
      <c r="D65" s="16"/>
      <c r="E65" s="17"/>
      <c r="F65" s="16"/>
      <c r="G65" s="16"/>
      <c r="H65" s="16"/>
      <c r="I65" s="16"/>
      <c r="J65" s="16"/>
      <c r="K65" s="16"/>
      <c r="L65" s="16"/>
      <c r="M65" s="16"/>
    </row>
    <row r="66" spans="1:13">
      <c r="A66" s="18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</row>
    <row r="67" spans="1:13">
      <c r="A67" s="18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</row>
    <row r="68" spans="1:13">
      <c r="A68" s="18"/>
      <c r="B68" s="16"/>
      <c r="C68" s="16"/>
      <c r="D68" s="16"/>
      <c r="E68" s="17"/>
      <c r="F68" s="16"/>
      <c r="G68" s="16"/>
      <c r="H68" s="16"/>
      <c r="I68" s="16"/>
      <c r="J68" s="16"/>
      <c r="K68" s="16"/>
      <c r="L68" s="16"/>
      <c r="M68" s="16"/>
    </row>
    <row r="69" spans="1:13">
      <c r="A69" s="18"/>
      <c r="B69" s="16"/>
      <c r="C69" s="16"/>
      <c r="D69" s="16"/>
      <c r="E69" s="17"/>
      <c r="F69" s="16"/>
      <c r="G69" s="16"/>
      <c r="H69" s="16"/>
      <c r="I69" s="16"/>
      <c r="J69" s="16"/>
      <c r="K69" s="16"/>
      <c r="L69" s="16"/>
      <c r="M69" s="16"/>
    </row>
    <row r="70" spans="1:13">
      <c r="A70" s="18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</row>
    <row r="71" spans="1:13">
      <c r="A71" s="18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</row>
    <row r="72" spans="1:13">
      <c r="A72" s="18"/>
      <c r="B72" s="16"/>
      <c r="C72" s="16"/>
      <c r="D72" s="16"/>
      <c r="E72" s="17"/>
      <c r="F72" s="16"/>
      <c r="G72" s="16"/>
      <c r="H72" s="16"/>
      <c r="I72" s="16"/>
      <c r="J72" s="16"/>
      <c r="K72" s="16"/>
      <c r="L72" s="16"/>
      <c r="M72" s="16"/>
    </row>
    <row r="73" spans="1:13">
      <c r="A73" s="18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</row>
    <row r="74" spans="1:13">
      <c r="A74" s="18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</row>
    <row r="75" spans="1:13">
      <c r="A75" s="18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</row>
    <row r="76" spans="1:13">
      <c r="A76" s="18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</row>
    <row r="77" spans="1:13">
      <c r="A77" s="18"/>
      <c r="B77" s="16"/>
      <c r="C77" s="16"/>
      <c r="D77" s="16"/>
      <c r="E77" s="17"/>
      <c r="F77" s="16"/>
      <c r="G77" s="16"/>
      <c r="H77" s="16"/>
      <c r="I77" s="16"/>
      <c r="J77" s="16"/>
      <c r="K77" s="16"/>
      <c r="L77" s="16"/>
      <c r="M77" s="16"/>
    </row>
    <row r="78" spans="1:13">
      <c r="A78" s="18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</row>
    <row r="79" spans="1:13">
      <c r="A79" s="18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</row>
    <row r="80" spans="1:13">
      <c r="A80" s="18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</row>
    <row r="81" spans="1:13">
      <c r="A81" s="18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</row>
    <row r="82" spans="1:13">
      <c r="A82" s="18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</row>
    <row r="83" spans="1:13">
      <c r="A83" s="18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</row>
    <row r="84" spans="1:13">
      <c r="A84" s="18"/>
      <c r="B84" s="16"/>
      <c r="C84" s="16"/>
      <c r="D84" s="16"/>
      <c r="E84" s="17"/>
      <c r="F84" s="16"/>
      <c r="G84" s="16"/>
      <c r="H84" s="16"/>
      <c r="I84" s="16"/>
      <c r="J84" s="16"/>
      <c r="K84" s="16"/>
      <c r="L84" s="16"/>
      <c r="M84" s="16"/>
    </row>
    <row r="85" spans="1:13">
      <c r="A85" s="18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</row>
    <row r="86" spans="1:13">
      <c r="A86" s="18"/>
      <c r="B86" s="16"/>
      <c r="C86" s="16"/>
      <c r="D86" s="16"/>
      <c r="E86" s="17"/>
      <c r="F86" s="16"/>
      <c r="G86" s="16"/>
      <c r="H86" s="16"/>
      <c r="I86" s="16"/>
      <c r="J86" s="16"/>
      <c r="K86" s="16"/>
      <c r="L86" s="16"/>
      <c r="M86" s="16"/>
    </row>
    <row r="87" spans="1:13">
      <c r="A87" s="18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</row>
    <row r="88" spans="1:13">
      <c r="A88" s="18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</row>
    <row r="89" spans="1:13">
      <c r="A89" s="18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</row>
    <row r="90" spans="1:13">
      <c r="A90" s="18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</row>
    <row r="91" spans="1:13">
      <c r="A91" s="18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</row>
    <row r="92" spans="1:13">
      <c r="A92" s="18"/>
      <c r="B92" s="16"/>
      <c r="C92" s="16"/>
      <c r="D92" s="16"/>
      <c r="E92" s="17"/>
      <c r="F92" s="16"/>
      <c r="G92" s="16"/>
      <c r="H92" s="16"/>
      <c r="I92" s="16"/>
      <c r="J92" s="16"/>
      <c r="K92" s="16"/>
      <c r="L92" s="16"/>
      <c r="M92" s="16"/>
    </row>
    <row r="93" spans="1:13">
      <c r="A93" s="18"/>
      <c r="B93" s="16"/>
      <c r="C93" s="16"/>
      <c r="D93" s="16"/>
      <c r="E93" s="17"/>
      <c r="F93" s="16"/>
      <c r="G93" s="16"/>
      <c r="H93" s="16"/>
      <c r="I93" s="16"/>
      <c r="J93" s="16"/>
      <c r="K93" s="16"/>
      <c r="L93" s="16"/>
      <c r="M93" s="16"/>
    </row>
    <row r="94" spans="1:13">
      <c r="A94" s="18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</row>
    <row r="95" spans="1:13">
      <c r="A95" s="18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</row>
    <row r="96" spans="1:13">
      <c r="A96" s="18"/>
      <c r="B96" s="16"/>
      <c r="C96" s="16"/>
      <c r="D96" s="16"/>
      <c r="E96" s="17"/>
      <c r="F96" s="16"/>
      <c r="G96" s="16"/>
      <c r="H96" s="16"/>
      <c r="I96" s="16"/>
      <c r="J96" s="16"/>
      <c r="K96" s="16"/>
      <c r="L96" s="16"/>
      <c r="M96" s="16"/>
    </row>
    <row r="97" spans="1:13">
      <c r="A97" s="18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</row>
    <row r="98" spans="1:13">
      <c r="A98" s="18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</row>
    <row r="99" spans="1:13">
      <c r="A99" s="18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</row>
    <row r="100" spans="1:13">
      <c r="A100" s="18"/>
      <c r="B100" s="16"/>
      <c r="C100" s="16"/>
      <c r="D100" s="16"/>
      <c r="E100" s="17"/>
      <c r="F100" s="16"/>
      <c r="G100" s="16"/>
      <c r="H100" s="16"/>
      <c r="I100" s="16"/>
      <c r="J100" s="16"/>
      <c r="K100" s="16"/>
      <c r="L100" s="16"/>
      <c r="M100" s="16"/>
    </row>
    <row r="101" spans="1:13">
      <c r="A101" s="18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</row>
    <row r="102" spans="1:13">
      <c r="A102" s="18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</row>
    <row r="103" spans="1:13">
      <c r="A103" s="18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</row>
    <row r="104" spans="1:13">
      <c r="A104" s="18"/>
      <c r="B104" s="16"/>
      <c r="C104" s="16"/>
      <c r="D104" s="16"/>
      <c r="E104" s="17"/>
      <c r="F104" s="16"/>
      <c r="G104" s="16"/>
      <c r="H104" s="16"/>
      <c r="I104" s="16"/>
      <c r="J104" s="16"/>
      <c r="K104" s="16"/>
      <c r="L104" s="16"/>
      <c r="M104" s="16"/>
    </row>
    <row r="105" spans="1:13">
      <c r="A105" s="18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</row>
    <row r="106" spans="1:13">
      <c r="A106" s="18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</row>
    <row r="107" spans="1:13">
      <c r="A107" s="18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</row>
    <row r="108" spans="1:13">
      <c r="A108" s="18"/>
      <c r="B108" s="16"/>
      <c r="C108" s="16"/>
      <c r="D108" s="16"/>
      <c r="E108" s="17"/>
      <c r="F108" s="16"/>
      <c r="G108" s="16"/>
      <c r="H108" s="16"/>
      <c r="I108" s="16"/>
      <c r="J108" s="16"/>
      <c r="K108" s="16"/>
      <c r="L108" s="16"/>
      <c r="M108" s="16"/>
    </row>
    <row r="109" spans="1:13">
      <c r="A109" s="18"/>
      <c r="B109" s="16"/>
      <c r="C109" s="16"/>
      <c r="D109" s="16"/>
      <c r="E109" s="17"/>
      <c r="F109" s="16"/>
      <c r="G109" s="16"/>
      <c r="H109" s="16"/>
      <c r="I109" s="16"/>
      <c r="J109" s="16"/>
      <c r="K109" s="16"/>
      <c r="L109" s="16"/>
      <c r="M109" s="16"/>
    </row>
    <row r="110" spans="1:13">
      <c r="A110" s="18"/>
      <c r="B110" s="16"/>
      <c r="C110" s="16"/>
      <c r="D110" s="16"/>
      <c r="E110" s="17"/>
      <c r="F110" s="16"/>
      <c r="G110" s="16"/>
      <c r="H110" s="16"/>
      <c r="I110" s="16"/>
      <c r="J110" s="16"/>
      <c r="K110" s="16"/>
      <c r="L110" s="16"/>
      <c r="M110" s="16"/>
    </row>
    <row r="111" spans="1:13">
      <c r="A111" s="18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</row>
    <row r="112" spans="1:13">
      <c r="A112" s="18"/>
      <c r="B112" s="16"/>
      <c r="C112" s="16"/>
      <c r="D112" s="16"/>
      <c r="E112" s="17"/>
      <c r="F112" s="16"/>
      <c r="G112" s="16"/>
      <c r="H112" s="16"/>
      <c r="I112" s="16"/>
      <c r="J112" s="16"/>
      <c r="K112" s="16"/>
      <c r="L112" s="16"/>
      <c r="M112" s="16"/>
    </row>
    <row r="113" spans="1:13">
      <c r="A113" s="18"/>
      <c r="B113" s="16"/>
      <c r="C113" s="16"/>
      <c r="D113" s="16"/>
      <c r="E113" s="17"/>
      <c r="F113" s="16"/>
      <c r="G113" s="16"/>
      <c r="H113" s="16"/>
      <c r="I113" s="16"/>
      <c r="J113" s="16"/>
      <c r="K113" s="16"/>
      <c r="L113" s="16"/>
      <c r="M113" s="16"/>
    </row>
    <row r="114" spans="1:13">
      <c r="A114" s="18"/>
      <c r="B114" s="16"/>
      <c r="C114" s="16"/>
      <c r="D114" s="16"/>
      <c r="E114" s="17"/>
      <c r="F114" s="16"/>
      <c r="G114" s="16"/>
      <c r="H114" s="16"/>
      <c r="I114" s="16"/>
      <c r="J114" s="16"/>
      <c r="K114" s="16"/>
      <c r="L114" s="16"/>
      <c r="M114" s="16"/>
    </row>
    <row r="115" spans="1:13">
      <c r="A115" s="18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</row>
    <row r="116" spans="1:13">
      <c r="A116" s="18"/>
      <c r="B116" s="16"/>
      <c r="C116" s="16"/>
      <c r="D116" s="16"/>
      <c r="E116" s="17"/>
      <c r="F116" s="16"/>
      <c r="G116" s="16"/>
      <c r="H116" s="16"/>
      <c r="I116" s="16"/>
      <c r="J116" s="16"/>
      <c r="K116" s="16"/>
      <c r="L116" s="16"/>
      <c r="M116" s="16"/>
    </row>
    <row r="117" spans="1:13">
      <c r="A117" s="18"/>
      <c r="B117" s="16"/>
      <c r="C117" s="16"/>
      <c r="D117" s="16"/>
      <c r="E117" s="17"/>
      <c r="F117" s="16"/>
      <c r="G117" s="16"/>
      <c r="H117" s="16"/>
      <c r="I117" s="16"/>
      <c r="J117" s="16"/>
      <c r="K117" s="16"/>
      <c r="L117" s="16"/>
      <c r="M117" s="16"/>
    </row>
    <row r="118" spans="1:13">
      <c r="A118" s="18"/>
      <c r="B118" s="16"/>
      <c r="C118" s="16"/>
      <c r="D118" s="16"/>
      <c r="E118" s="17"/>
      <c r="F118" s="16"/>
      <c r="G118" s="16"/>
      <c r="H118" s="16"/>
      <c r="I118" s="16"/>
      <c r="J118" s="16"/>
      <c r="K118" s="16"/>
      <c r="L118" s="16"/>
      <c r="M118" s="16"/>
    </row>
    <row r="119" spans="1:13">
      <c r="A119" s="18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</row>
    <row r="120" spans="1:13">
      <c r="A120" s="18"/>
      <c r="B120" s="16"/>
      <c r="C120" s="16"/>
      <c r="D120" s="16"/>
      <c r="E120" s="17"/>
      <c r="F120" s="16"/>
      <c r="G120" s="16"/>
      <c r="H120" s="16"/>
      <c r="I120" s="16"/>
      <c r="J120" s="16"/>
      <c r="K120" s="16"/>
      <c r="L120" s="16"/>
      <c r="M120" s="16"/>
    </row>
    <row r="121" spans="1:13">
      <c r="A121" s="18"/>
      <c r="B121" s="16"/>
      <c r="C121" s="16"/>
      <c r="D121" s="16"/>
      <c r="E121" s="17"/>
      <c r="F121" s="16"/>
      <c r="G121" s="16"/>
      <c r="H121" s="16"/>
      <c r="I121" s="16"/>
      <c r="J121" s="16"/>
      <c r="K121" s="16"/>
      <c r="L121" s="16"/>
      <c r="M121" s="16"/>
    </row>
    <row r="122" spans="1:13">
      <c r="A122" s="18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</row>
    <row r="123" spans="1:13">
      <c r="A123" s="18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</row>
    <row r="124" spans="1:13">
      <c r="A124" s="18"/>
      <c r="B124" s="16"/>
      <c r="C124" s="16"/>
      <c r="D124" s="16"/>
      <c r="E124" s="17"/>
      <c r="F124" s="16"/>
      <c r="G124" s="16"/>
      <c r="H124" s="16"/>
      <c r="I124" s="16"/>
      <c r="J124" s="16"/>
      <c r="K124" s="16"/>
      <c r="L124" s="16"/>
      <c r="M124" s="16"/>
    </row>
    <row r="125" spans="1:13">
      <c r="A125" s="18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</row>
    <row r="126" spans="1:13">
      <c r="A126" s="18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</row>
    <row r="127" spans="1:13">
      <c r="A127" s="18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</row>
    <row r="128" spans="1:13">
      <c r="A128" s="18"/>
      <c r="B128" s="16"/>
      <c r="C128" s="16"/>
      <c r="D128" s="16"/>
      <c r="E128" s="17"/>
      <c r="F128" s="16"/>
      <c r="G128" s="16"/>
      <c r="H128" s="16"/>
      <c r="I128" s="16"/>
      <c r="J128" s="16"/>
      <c r="K128" s="16"/>
      <c r="L128" s="16"/>
      <c r="M128" s="16"/>
    </row>
    <row r="129" spans="1:13">
      <c r="A129" s="18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</row>
    <row r="130" spans="1:13">
      <c r="A130" s="18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</row>
    <row r="131" spans="1:13">
      <c r="A131" s="18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</row>
    <row r="132" spans="1:13">
      <c r="A132" s="18"/>
      <c r="B132" s="16"/>
      <c r="C132" s="16"/>
      <c r="D132" s="16"/>
      <c r="E132" s="17"/>
      <c r="F132" s="16"/>
      <c r="G132" s="16"/>
      <c r="H132" s="16"/>
      <c r="I132" s="16"/>
      <c r="J132" s="16"/>
      <c r="K132" s="16"/>
      <c r="L132" s="16"/>
      <c r="M132" s="16"/>
    </row>
    <row r="133" spans="1:13">
      <c r="A133" s="18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</row>
    <row r="134" spans="1:13">
      <c r="A134" s="18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</row>
    <row r="135" spans="1:13">
      <c r="A135" s="18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</row>
    <row r="136" spans="1:13">
      <c r="A136" s="18"/>
      <c r="B136" s="16"/>
      <c r="C136" s="16"/>
      <c r="D136" s="16"/>
      <c r="E136" s="17"/>
      <c r="F136" s="16"/>
      <c r="G136" s="16"/>
      <c r="H136" s="16"/>
      <c r="I136" s="16"/>
      <c r="J136" s="16"/>
      <c r="K136" s="16"/>
      <c r="L136" s="16"/>
      <c r="M136" s="16"/>
    </row>
    <row r="137" spans="1:13">
      <c r="A137" s="18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</row>
    <row r="138" spans="1:13">
      <c r="A138" s="18"/>
      <c r="B138" s="16"/>
      <c r="C138" s="16"/>
      <c r="D138" s="16"/>
      <c r="E138" s="17"/>
      <c r="F138" s="16"/>
      <c r="G138" s="16"/>
      <c r="H138" s="16"/>
      <c r="I138" s="16"/>
      <c r="J138" s="16"/>
      <c r="K138" s="16"/>
      <c r="L138" s="16"/>
      <c r="M138" s="16"/>
    </row>
    <row r="139" spans="1:13">
      <c r="A139" s="18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</row>
    <row r="140" spans="1:13">
      <c r="A140" s="18"/>
      <c r="B140" s="16"/>
      <c r="C140" s="16"/>
      <c r="D140" s="16"/>
      <c r="E140" s="17"/>
      <c r="F140" s="16"/>
      <c r="G140" s="16"/>
      <c r="H140" s="16"/>
      <c r="I140" s="16"/>
      <c r="J140" s="16"/>
      <c r="K140" s="16"/>
      <c r="L140" s="16"/>
      <c r="M140" s="16"/>
    </row>
    <row r="141" spans="1:13">
      <c r="A141" s="18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</row>
    <row r="142" spans="1:13">
      <c r="A142" s="18"/>
      <c r="B142" s="16"/>
      <c r="C142" s="16"/>
      <c r="D142" s="16"/>
      <c r="E142" s="17"/>
      <c r="F142" s="16"/>
      <c r="G142" s="16"/>
      <c r="H142" s="16"/>
      <c r="I142" s="16"/>
      <c r="J142" s="16"/>
      <c r="K142" s="16"/>
      <c r="L142" s="16"/>
      <c r="M142" s="16"/>
    </row>
    <row r="143" spans="1:13">
      <c r="A143" s="18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</row>
    <row r="144" spans="1:13">
      <c r="A144" s="18"/>
      <c r="B144" s="16"/>
      <c r="C144" s="16"/>
      <c r="D144" s="16"/>
      <c r="E144" s="17"/>
      <c r="F144" s="16"/>
      <c r="G144" s="16"/>
      <c r="H144" s="16"/>
      <c r="I144" s="16"/>
      <c r="J144" s="16"/>
      <c r="K144" s="16"/>
      <c r="L144" s="16"/>
      <c r="M144" s="16"/>
    </row>
    <row r="145" spans="1:13">
      <c r="A145" s="18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</row>
    <row r="146" spans="1:13">
      <c r="A146" s="18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</row>
    <row r="147" spans="1:13">
      <c r="A147" s="18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</row>
    <row r="148" spans="1:13">
      <c r="A148" s="18"/>
      <c r="B148" s="16"/>
      <c r="C148" s="16"/>
      <c r="D148" s="16"/>
      <c r="E148" s="17"/>
      <c r="F148" s="16"/>
      <c r="G148" s="16"/>
      <c r="H148" s="16"/>
      <c r="I148" s="16"/>
      <c r="J148" s="16"/>
      <c r="K148" s="16"/>
      <c r="L148" s="16"/>
      <c r="M148" s="16"/>
    </row>
    <row r="149" spans="1:13">
      <c r="A149" s="18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</row>
    <row r="150" spans="1:13">
      <c r="A150" s="18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</row>
    <row r="151" spans="1:13">
      <c r="A151" s="18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</row>
    <row r="152" spans="1:13">
      <c r="A152" s="18"/>
      <c r="B152" s="16"/>
      <c r="C152" s="16"/>
      <c r="D152" s="16"/>
      <c r="E152" s="17"/>
      <c r="F152" s="16"/>
      <c r="G152" s="16"/>
      <c r="H152" s="16"/>
      <c r="I152" s="16"/>
      <c r="J152" s="16"/>
      <c r="K152" s="16"/>
      <c r="L152" s="16"/>
      <c r="M152" s="16"/>
    </row>
    <row r="153" spans="1:13">
      <c r="A153" s="18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</row>
    <row r="154" spans="1:13">
      <c r="A154" s="18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</row>
    <row r="155" spans="1:13">
      <c r="A155" s="18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</row>
    <row r="156" spans="1:13">
      <c r="A156" s="18"/>
      <c r="B156" s="16"/>
      <c r="C156" s="16"/>
      <c r="D156" s="16"/>
      <c r="E156" s="17"/>
      <c r="F156" s="16"/>
      <c r="G156" s="16"/>
      <c r="H156" s="16"/>
      <c r="I156" s="16"/>
      <c r="J156" s="16"/>
      <c r="K156" s="16"/>
      <c r="L156" s="16"/>
      <c r="M156" s="16"/>
    </row>
    <row r="157" spans="1:13">
      <c r="A157" s="18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</row>
    <row r="158" spans="1:13">
      <c r="A158" s="18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</row>
    <row r="159" spans="1:13">
      <c r="A159" s="18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</row>
    <row r="160" spans="1:13">
      <c r="A160" s="18"/>
      <c r="B160" s="16"/>
      <c r="C160" s="16"/>
      <c r="D160" s="16"/>
      <c r="E160" s="17"/>
      <c r="F160" s="16"/>
      <c r="G160" s="16"/>
      <c r="H160" s="16"/>
      <c r="I160" s="16"/>
      <c r="J160" s="16"/>
      <c r="K160" s="16"/>
      <c r="L160" s="16"/>
      <c r="M160" s="16"/>
    </row>
    <row r="161" spans="1:13">
      <c r="A161" s="18"/>
      <c r="B161" s="16"/>
      <c r="C161" s="16"/>
      <c r="D161" s="16"/>
      <c r="E161" s="17"/>
      <c r="F161" s="16"/>
      <c r="G161" s="16"/>
      <c r="H161" s="16"/>
      <c r="I161" s="16"/>
      <c r="J161" s="16"/>
      <c r="K161" s="16"/>
      <c r="L161" s="16"/>
      <c r="M161" s="16"/>
    </row>
    <row r="162" spans="1:13">
      <c r="A162" s="18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</row>
    <row r="163" spans="1:13">
      <c r="A163" s="18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</row>
    <row r="164" spans="1:13">
      <c r="A164" s="18"/>
      <c r="B164" s="16"/>
      <c r="C164" s="16"/>
      <c r="D164" s="16"/>
      <c r="E164" s="17"/>
      <c r="F164" s="16"/>
      <c r="G164" s="16"/>
      <c r="H164" s="16"/>
      <c r="I164" s="16"/>
      <c r="J164" s="16"/>
      <c r="K164" s="16"/>
      <c r="L164" s="16"/>
      <c r="M164" s="16"/>
    </row>
    <row r="165" spans="1:13">
      <c r="A165" s="18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</row>
    <row r="166" spans="1:13">
      <c r="A166" s="18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</row>
    <row r="167" spans="1:13">
      <c r="A167" s="18"/>
      <c r="B167" s="16"/>
      <c r="C167" s="16"/>
      <c r="D167" s="16"/>
      <c r="E167" s="17"/>
      <c r="F167" s="16"/>
      <c r="G167" s="16"/>
      <c r="H167" s="16"/>
      <c r="I167" s="16"/>
      <c r="J167" s="16"/>
      <c r="K167" s="16"/>
      <c r="L167" s="16"/>
      <c r="M167" s="16"/>
    </row>
    <row r="168" spans="1:13">
      <c r="A168" s="18"/>
      <c r="B168" s="16"/>
      <c r="C168" s="16"/>
      <c r="D168" s="16"/>
      <c r="E168" s="17"/>
      <c r="F168" s="16"/>
      <c r="G168" s="16"/>
      <c r="H168" s="16"/>
      <c r="I168" s="16"/>
      <c r="J168" s="16"/>
      <c r="K168" s="16"/>
      <c r="L168" s="16"/>
      <c r="M168" s="16"/>
    </row>
    <row r="169" spans="1:13">
      <c r="A169" s="18"/>
      <c r="B169" s="16"/>
      <c r="C169" s="16"/>
      <c r="D169" s="16"/>
      <c r="E169" s="17"/>
      <c r="F169" s="16"/>
      <c r="G169" s="16"/>
      <c r="H169" s="16"/>
      <c r="I169" s="16"/>
      <c r="J169" s="16"/>
      <c r="K169" s="16"/>
      <c r="L169" s="16"/>
      <c r="M169" s="16"/>
    </row>
    <row r="170" spans="1:13">
      <c r="A170" s="18"/>
      <c r="B170" s="16"/>
      <c r="C170" s="16"/>
      <c r="D170" s="16"/>
      <c r="E170" s="17"/>
      <c r="F170" s="16"/>
      <c r="G170" s="16"/>
      <c r="H170" s="16"/>
      <c r="I170" s="16"/>
      <c r="J170" s="16"/>
      <c r="K170" s="16"/>
      <c r="L170" s="16"/>
      <c r="M170" s="16"/>
    </row>
    <row r="171" spans="1:13">
      <c r="A171" s="18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</row>
    <row r="172" spans="1:13">
      <c r="A172" s="18"/>
      <c r="B172" s="16"/>
      <c r="C172" s="16"/>
      <c r="D172" s="16"/>
      <c r="E172" s="17"/>
      <c r="F172" s="16"/>
      <c r="G172" s="16"/>
      <c r="H172" s="16"/>
      <c r="I172" s="16"/>
      <c r="J172" s="16"/>
      <c r="K172" s="16"/>
      <c r="L172" s="16"/>
      <c r="M172" s="16"/>
    </row>
    <row r="173" spans="1:13">
      <c r="A173" s="18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</row>
    <row r="174" spans="1:13">
      <c r="A174" s="18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</row>
    <row r="175" spans="1:13">
      <c r="A175" s="18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</row>
    <row r="176" spans="1:13">
      <c r="A176" s="18"/>
      <c r="B176" s="16"/>
      <c r="C176" s="16"/>
      <c r="D176" s="16"/>
      <c r="E176" s="17"/>
      <c r="F176" s="16"/>
      <c r="G176" s="16"/>
      <c r="H176" s="16"/>
      <c r="I176" s="16"/>
      <c r="J176" s="16"/>
      <c r="K176" s="16"/>
      <c r="L176" s="16"/>
      <c r="M176" s="16"/>
    </row>
    <row r="177" spans="1:13">
      <c r="A177" s="18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</row>
    <row r="178" spans="1:13">
      <c r="A178" s="18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</row>
    <row r="179" spans="1:13">
      <c r="A179" s="18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</row>
    <row r="180" spans="1:13">
      <c r="A180" s="18"/>
      <c r="B180" s="16"/>
      <c r="C180" s="16"/>
      <c r="D180" s="16"/>
      <c r="E180" s="17"/>
      <c r="F180" s="16"/>
      <c r="G180" s="16"/>
      <c r="H180" s="16"/>
      <c r="I180" s="16"/>
      <c r="J180" s="16"/>
      <c r="K180" s="16"/>
      <c r="L180" s="16"/>
      <c r="M180" s="16"/>
    </row>
    <row r="181" spans="1:13">
      <c r="A181" s="18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</row>
    <row r="182" spans="1:13">
      <c r="A182" s="18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</row>
    <row r="183" spans="1:13">
      <c r="A183" s="18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</row>
    <row r="184" spans="1:13">
      <c r="A184" s="18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</row>
    <row r="185" spans="1:13">
      <c r="A185" s="18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</row>
    <row r="186" spans="1:13">
      <c r="A186" s="18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</row>
    <row r="187" spans="1:13">
      <c r="A187" s="18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</row>
    <row r="188" spans="1:13">
      <c r="A188" s="18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</row>
    <row r="189" spans="1:13">
      <c r="A189" s="18"/>
      <c r="B189" s="16"/>
      <c r="C189" s="16"/>
      <c r="D189" s="16"/>
      <c r="E189" s="17"/>
      <c r="F189" s="16"/>
      <c r="G189" s="16"/>
      <c r="H189" s="16"/>
      <c r="I189" s="16"/>
      <c r="J189" s="16"/>
      <c r="K189" s="16"/>
      <c r="L189" s="16"/>
      <c r="M189" s="16"/>
    </row>
    <row r="190" spans="1:13">
      <c r="A190" s="18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</row>
    <row r="191" spans="1:13">
      <c r="A191" s="18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</row>
    <row r="192" spans="1:13">
      <c r="A192" s="18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</row>
    <row r="193" spans="1:13">
      <c r="A193" s="18"/>
      <c r="B193" s="16"/>
      <c r="C193" s="16"/>
      <c r="D193" s="16"/>
      <c r="E193" s="17"/>
      <c r="F193" s="16"/>
      <c r="G193" s="16"/>
      <c r="H193" s="16"/>
      <c r="I193" s="16"/>
      <c r="J193" s="16"/>
      <c r="K193" s="16"/>
      <c r="L193" s="16"/>
      <c r="M193" s="16"/>
    </row>
    <row r="194" spans="1:13">
      <c r="A194" s="18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</row>
    <row r="195" spans="1:13">
      <c r="A195" s="18"/>
      <c r="B195" s="16"/>
      <c r="C195" s="16"/>
      <c r="D195" s="16"/>
      <c r="E195" s="17"/>
      <c r="F195" s="16"/>
      <c r="G195" s="16"/>
      <c r="H195" s="16"/>
      <c r="I195" s="16"/>
      <c r="J195" s="16"/>
      <c r="K195" s="16"/>
      <c r="L195" s="16"/>
      <c r="M195" s="16"/>
    </row>
    <row r="196" spans="1:13">
      <c r="A196" s="18"/>
      <c r="B196" s="16"/>
      <c r="C196" s="16"/>
      <c r="D196" s="16"/>
      <c r="E196" s="17"/>
      <c r="F196" s="16"/>
      <c r="G196" s="16"/>
      <c r="H196" s="16"/>
      <c r="I196" s="16"/>
      <c r="J196" s="16"/>
      <c r="K196" s="16"/>
      <c r="L196" s="16"/>
      <c r="M196" s="16"/>
    </row>
    <row r="197" spans="1:13">
      <c r="A197" s="18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</row>
    <row r="198" spans="1:13">
      <c r="A198" s="18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</row>
    <row r="199" spans="1:13">
      <c r="A199" s="18"/>
      <c r="B199" s="16"/>
      <c r="C199" s="16"/>
      <c r="D199" s="16"/>
      <c r="E199" s="17"/>
      <c r="F199" s="16"/>
      <c r="G199" s="16"/>
      <c r="H199" s="16"/>
      <c r="I199" s="16"/>
      <c r="J199" s="16"/>
      <c r="K199" s="16"/>
      <c r="L199" s="16"/>
      <c r="M199" s="16"/>
    </row>
  </sheetData>
  <phoneticPr fontId="10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B1:K9"/>
  <sheetViews>
    <sheetView showGridLines="0" workbookViewId="0">
      <selection activeCell="P11" sqref="P11"/>
    </sheetView>
  </sheetViews>
  <sheetFormatPr defaultColWidth="9" defaultRowHeight="16.5"/>
  <cols>
    <col min="1" max="1" width="6" style="133" customWidth="1"/>
    <col min="2" max="2" width="13.125" style="133" customWidth="1"/>
    <col min="3" max="11" width="11.125" style="133" customWidth="1"/>
    <col min="12" max="19" width="9" style="133" customWidth="1"/>
    <col min="20" max="16384" width="9" style="133"/>
  </cols>
  <sheetData>
    <row r="1" spans="2:11" ht="18.75" customHeight="1">
      <c r="B1" s="112" t="s">
        <v>26</v>
      </c>
    </row>
    <row r="2" spans="2:11" ht="19.5" customHeight="1" thickBot="1">
      <c r="B2" s="113" t="s">
        <v>27</v>
      </c>
    </row>
    <row r="3" spans="2:11" ht="22.5" customHeight="1" thickBot="1">
      <c r="B3" s="166" t="s">
        <v>28</v>
      </c>
      <c r="C3" s="168" t="s">
        <v>29</v>
      </c>
      <c r="D3" s="167"/>
      <c r="E3" s="167"/>
      <c r="F3" s="168" t="s">
        <v>30</v>
      </c>
      <c r="G3" s="167"/>
      <c r="H3" s="167"/>
      <c r="I3" s="168" t="s">
        <v>31</v>
      </c>
      <c r="J3" s="167"/>
      <c r="K3" s="167"/>
    </row>
    <row r="4" spans="2:11" ht="22.5" customHeight="1" thickBot="1">
      <c r="B4" s="167"/>
      <c r="C4" s="30" t="str">
        <f>透视表!$J$29</f>
        <v>8月</v>
      </c>
      <c r="D4" s="30" t="str">
        <f>透视表!$J$30</f>
        <v>7月</v>
      </c>
      <c r="E4" s="30" t="s">
        <v>32</v>
      </c>
      <c r="F4" s="30" t="str">
        <f>透视表!$J$29</f>
        <v>8月</v>
      </c>
      <c r="G4" s="30" t="str">
        <f>透视表!$J$30</f>
        <v>7月</v>
      </c>
      <c r="H4" s="30" t="s">
        <v>32</v>
      </c>
      <c r="I4" s="30" t="str">
        <f>透视表!$J$29</f>
        <v>8月</v>
      </c>
      <c r="J4" s="30" t="str">
        <f>透视表!$J$30</f>
        <v>7月</v>
      </c>
      <c r="K4" s="30" t="s">
        <v>32</v>
      </c>
    </row>
    <row r="5" spans="2:11" ht="22.5" customHeight="1" thickBot="1">
      <c r="B5" s="8" t="s">
        <v>33</v>
      </c>
      <c r="C5" s="7">
        <v>1</v>
      </c>
      <c r="D5" s="7">
        <v>1</v>
      </c>
      <c r="E5" s="7">
        <f>D5-C5</f>
        <v>0</v>
      </c>
      <c r="F5" s="7">
        <v>1</v>
      </c>
      <c r="G5" s="7">
        <v>1</v>
      </c>
      <c r="H5" s="7">
        <f>G5-F5</f>
        <v>0</v>
      </c>
      <c r="I5" s="7">
        <v>15</v>
      </c>
      <c r="J5" s="7">
        <v>12</v>
      </c>
      <c r="K5" s="7">
        <f>J5-I5</f>
        <v>-3</v>
      </c>
    </row>
    <row r="6" spans="2:11" ht="22.5" customHeight="1" thickBot="1">
      <c r="B6" s="8" t="s">
        <v>34</v>
      </c>
      <c r="C6" s="7">
        <v>1</v>
      </c>
      <c r="D6" s="7">
        <v>1</v>
      </c>
      <c r="E6" s="7">
        <f>D6-C6</f>
        <v>0</v>
      </c>
      <c r="F6" s="7">
        <v>1</v>
      </c>
      <c r="G6" s="7">
        <v>1</v>
      </c>
      <c r="H6" s="7">
        <f>G6-F6</f>
        <v>0</v>
      </c>
      <c r="I6" s="7">
        <v>14</v>
      </c>
      <c r="J6" s="7">
        <v>12</v>
      </c>
      <c r="K6" s="7">
        <f>J6-I6</f>
        <v>-2</v>
      </c>
    </row>
    <row r="7" spans="2:11" ht="22.5" customHeight="1" thickBot="1">
      <c r="B7" s="8" t="s">
        <v>35</v>
      </c>
      <c r="C7" s="7">
        <v>1</v>
      </c>
      <c r="D7" s="7">
        <v>1</v>
      </c>
      <c r="E7" s="7">
        <f>D7-C7</f>
        <v>0</v>
      </c>
      <c r="F7" s="7">
        <v>1</v>
      </c>
      <c r="G7" s="7">
        <v>1</v>
      </c>
      <c r="H7" s="7">
        <f>G7-F7</f>
        <v>0</v>
      </c>
      <c r="I7" s="7">
        <v>16</v>
      </c>
      <c r="J7" s="7">
        <v>12</v>
      </c>
      <c r="K7" s="7">
        <f>J7-I7</f>
        <v>-4</v>
      </c>
    </row>
    <row r="8" spans="2:11" ht="22.5" customHeight="1" thickBot="1">
      <c r="B8" s="132" t="s">
        <v>36</v>
      </c>
      <c r="C8" s="56">
        <v>1</v>
      </c>
      <c r="D8" s="56">
        <v>1</v>
      </c>
      <c r="E8" s="7">
        <f>D8-C8</f>
        <v>0</v>
      </c>
      <c r="F8" s="56">
        <v>1</v>
      </c>
      <c r="G8" s="56">
        <v>1</v>
      </c>
      <c r="H8" s="7">
        <f>G8-F8</f>
        <v>0</v>
      </c>
      <c r="I8" s="56">
        <v>16</v>
      </c>
      <c r="J8" s="56">
        <v>13</v>
      </c>
      <c r="K8" s="7">
        <f>J8-I8</f>
        <v>-3</v>
      </c>
    </row>
    <row r="9" spans="2:11" ht="27.95" customHeight="1">
      <c r="B9" s="169" t="s">
        <v>37</v>
      </c>
      <c r="C9" s="167"/>
      <c r="D9" s="167"/>
      <c r="E9" s="167"/>
      <c r="F9" s="167"/>
      <c r="G9" s="167"/>
      <c r="H9" s="167"/>
      <c r="I9" s="167"/>
      <c r="J9" s="167"/>
      <c r="K9" s="167"/>
    </row>
  </sheetData>
  <mergeCells count="5">
    <mergeCell ref="B3:B4"/>
    <mergeCell ref="C3:E3"/>
    <mergeCell ref="F3:H3"/>
    <mergeCell ref="I3:K3"/>
    <mergeCell ref="B9:K9"/>
  </mergeCells>
  <phoneticPr fontId="10" type="noConversion"/>
  <conditionalFormatting sqref="E5:E8">
    <cfRule type="cellIs" dxfId="47" priority="3" operator="lessThan">
      <formula>0</formula>
    </cfRule>
  </conditionalFormatting>
  <conditionalFormatting sqref="H5:H8">
    <cfRule type="cellIs" dxfId="46" priority="2" operator="lessThan">
      <formula>0</formula>
    </cfRule>
  </conditionalFormatting>
  <conditionalFormatting sqref="K5:K8">
    <cfRule type="cellIs" dxfId="45" priority="1" operator="lessThan">
      <formula>0</formula>
    </cfRule>
  </conditionalFormatting>
  <pageMargins left="0.7" right="0.7" top="0.75" bottom="0.75" header="0.3" footer="0.3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B1:K19"/>
  <sheetViews>
    <sheetView showGridLines="0" workbookViewId="0">
      <selection activeCell="E22" sqref="E22"/>
    </sheetView>
  </sheetViews>
  <sheetFormatPr defaultColWidth="9" defaultRowHeight="16.5"/>
  <cols>
    <col min="1" max="1" width="3.625" style="133" customWidth="1"/>
    <col min="2" max="2" width="18.625" style="133" customWidth="1"/>
    <col min="3" max="3" width="14.625" style="133" customWidth="1"/>
    <col min="4" max="5" width="13.375" style="133" customWidth="1"/>
    <col min="6" max="6" width="17.625" style="133" customWidth="1"/>
    <col min="7" max="7" width="9" style="133" customWidth="1"/>
    <col min="8" max="8" width="13" style="108" customWidth="1"/>
    <col min="9" max="9" width="11.5" style="108" customWidth="1"/>
    <col min="10" max="10" width="12" style="108" customWidth="1"/>
    <col min="11" max="11" width="13" style="108" customWidth="1"/>
    <col min="12" max="19" width="9" style="133" customWidth="1"/>
    <col min="20" max="16384" width="9" style="133"/>
  </cols>
  <sheetData>
    <row r="1" spans="2:11" ht="17.25" customHeight="1" thickBot="1">
      <c r="B1" s="32" t="s">
        <v>38</v>
      </c>
      <c r="C1" s="32"/>
    </row>
    <row r="2" spans="2:11" ht="24" customHeight="1">
      <c r="B2" s="170" t="s">
        <v>39</v>
      </c>
      <c r="C2" s="81" t="s">
        <v>40</v>
      </c>
      <c r="D2" s="82" t="str">
        <f>透视表!$J$29</f>
        <v>8月</v>
      </c>
      <c r="E2" s="82" t="str">
        <f>透视表!$J$28</f>
        <v>环比</v>
      </c>
      <c r="F2" s="82" t="str">
        <f>透视表!$J$30</f>
        <v>7月</v>
      </c>
      <c r="H2" s="82" t="s">
        <v>41</v>
      </c>
      <c r="I2" s="82" t="str">
        <f>透视表!$J$29</f>
        <v>8月</v>
      </c>
      <c r="J2" s="82" t="str">
        <f>透视表!$J$28</f>
        <v>环比</v>
      </c>
      <c r="K2" s="82" t="str">
        <f>透视表!$J$30</f>
        <v>7月</v>
      </c>
    </row>
    <row r="3" spans="2:11" ht="24.6" customHeight="1">
      <c r="B3" s="167"/>
      <c r="C3" s="80" t="s">
        <v>10</v>
      </c>
      <c r="D3" s="36">
        <f>透视表!$K$25</f>
        <v>0</v>
      </c>
      <c r="E3" s="87" t="str">
        <f>IFERROR((D3/透视表!$J$31)/(F3/透视表!$J$32)-1,"-")</f>
        <v>-</v>
      </c>
      <c r="F3" s="36">
        <f>透视表!$L$25</f>
        <v>0</v>
      </c>
      <c r="H3" s="76" t="s">
        <v>42</v>
      </c>
      <c r="I3" s="76">
        <v>11</v>
      </c>
      <c r="J3" s="87">
        <f t="shared" ref="J3:J19" si="0">I3/K3-1</f>
        <v>10</v>
      </c>
      <c r="K3" s="76">
        <v>1</v>
      </c>
    </row>
    <row r="4" spans="2:11" ht="24.6" customHeight="1">
      <c r="B4" s="167"/>
      <c r="C4" s="93" t="s">
        <v>12</v>
      </c>
      <c r="D4" s="94">
        <f>关键指标!D9</f>
        <v>28</v>
      </c>
      <c r="E4" s="87">
        <f>IFERROR((D4/透视表!$J$31)/(F4/透视表!$J$32)-1,"-")</f>
        <v>-0.26315789473684215</v>
      </c>
      <c r="F4" s="94">
        <f>关键指标!F9</f>
        <v>38</v>
      </c>
      <c r="H4" s="76" t="s">
        <v>43</v>
      </c>
      <c r="I4" s="76">
        <v>7</v>
      </c>
      <c r="J4" s="87">
        <f t="shared" si="0"/>
        <v>1.3333333333333335</v>
      </c>
      <c r="K4" s="76">
        <v>3</v>
      </c>
    </row>
    <row r="5" spans="2:11" ht="24.6" customHeight="1">
      <c r="B5" s="167"/>
      <c r="C5" s="86" t="s">
        <v>13</v>
      </c>
      <c r="D5" s="141" t="e">
        <f>D4/D3</f>
        <v>#DIV/0!</v>
      </c>
      <c r="E5" s="87" t="e">
        <f>D5-F5</f>
        <v>#DIV/0!</v>
      </c>
      <c r="F5" s="141" t="e">
        <f>F4/F3</f>
        <v>#DIV/0!</v>
      </c>
      <c r="H5" s="76" t="s">
        <v>44</v>
      </c>
      <c r="I5" s="76">
        <v>6</v>
      </c>
      <c r="J5" s="87">
        <f t="shared" si="0"/>
        <v>-0.1428571428571429</v>
      </c>
      <c r="K5" s="76">
        <v>7</v>
      </c>
    </row>
    <row r="6" spans="2:11" ht="24.6" customHeight="1">
      <c r="B6" s="171" t="s">
        <v>45</v>
      </c>
      <c r="C6" s="86" t="s">
        <v>46</v>
      </c>
      <c r="D6" s="36">
        <f>D8+D7</f>
        <v>0</v>
      </c>
      <c r="E6" s="87" t="str">
        <f>IFERROR((D6/透视表!$J$31)/(F6/透视表!$J$32)-1,"-")</f>
        <v>-</v>
      </c>
      <c r="F6" s="36">
        <f>F8+F7</f>
        <v>0</v>
      </c>
      <c r="H6" s="76" t="s">
        <v>47</v>
      </c>
      <c r="I6" s="76">
        <v>5</v>
      </c>
      <c r="J6" s="87">
        <f t="shared" si="0"/>
        <v>-0.2857142857142857</v>
      </c>
      <c r="K6" s="76">
        <v>7</v>
      </c>
    </row>
    <row r="7" spans="2:11" ht="24.6" customHeight="1">
      <c r="B7" s="167"/>
      <c r="C7" s="86" t="s">
        <v>48</v>
      </c>
      <c r="D7" s="36">
        <f>VLOOKUP(C7,透视表!$J$18:$K$25,2,0)</f>
        <v>0</v>
      </c>
      <c r="E7" s="87" t="str">
        <f>IFERROR((D7/透视表!$J$31)/(F7/透视表!$J$32)-1,"-")</f>
        <v>-</v>
      </c>
      <c r="F7" s="36">
        <f>VLOOKUP(C7,透视表!$J$18:$L$26,3,0)</f>
        <v>0</v>
      </c>
      <c r="H7" s="76" t="s">
        <v>49</v>
      </c>
      <c r="I7" s="76">
        <v>5</v>
      </c>
      <c r="J7" s="87">
        <f t="shared" si="0"/>
        <v>1.5</v>
      </c>
      <c r="K7" s="76">
        <v>2</v>
      </c>
    </row>
    <row r="8" spans="2:11" ht="24.6" customHeight="1">
      <c r="B8" s="167"/>
      <c r="C8" s="86" t="s">
        <v>50</v>
      </c>
      <c r="D8" s="36">
        <f>VLOOKUP(C8,透视表!$J$18:$K$25,2,0)</f>
        <v>0</v>
      </c>
      <c r="E8" s="87" t="str">
        <f>IFERROR((D8/透视表!$J$31)/(F8/透视表!$J$32)-1,"-")</f>
        <v>-</v>
      </c>
      <c r="F8" s="36">
        <f>VLOOKUP(C8,透视表!$J$18:$L$26,3,0)</f>
        <v>0</v>
      </c>
      <c r="H8" s="76" t="s">
        <v>51</v>
      </c>
      <c r="I8" s="76">
        <v>5</v>
      </c>
      <c r="J8" s="87">
        <f t="shared" si="0"/>
        <v>-0.44444444444444442</v>
      </c>
      <c r="K8" s="76">
        <v>9</v>
      </c>
    </row>
    <row r="9" spans="2:11" ht="24.6" customHeight="1">
      <c r="B9" s="172" t="s">
        <v>52</v>
      </c>
      <c r="C9" s="86" t="s">
        <v>46</v>
      </c>
      <c r="D9" s="36">
        <f>D10+D11</f>
        <v>0</v>
      </c>
      <c r="E9" s="87" t="str">
        <f>IFERROR((D9/透视表!$J$31)/(F9/透视表!$J$32)-1,"-")</f>
        <v>-</v>
      </c>
      <c r="F9" s="36">
        <f>F10+F11</f>
        <v>0</v>
      </c>
      <c r="H9" s="76" t="s">
        <v>53</v>
      </c>
      <c r="I9" s="76">
        <v>4</v>
      </c>
      <c r="J9" s="87">
        <f t="shared" si="0"/>
        <v>3</v>
      </c>
      <c r="K9" s="76">
        <v>1</v>
      </c>
    </row>
    <row r="10" spans="2:11" ht="24.6" customHeight="1">
      <c r="B10" s="167"/>
      <c r="C10" s="86" t="s">
        <v>54</v>
      </c>
      <c r="D10" s="36">
        <f>VLOOKUP(C10,透视表!$J$18:$K$25,2,0)</f>
        <v>0</v>
      </c>
      <c r="E10" s="87" t="str">
        <f>IFERROR((D10/透视表!$J$31)/(F10/透视表!$J$32)-1,"-")</f>
        <v>-</v>
      </c>
      <c r="F10" s="36">
        <f>VLOOKUP(C10,透视表!$J$18:$L$26,3,0)</f>
        <v>0</v>
      </c>
      <c r="H10" s="76" t="s">
        <v>55</v>
      </c>
      <c r="I10" s="76">
        <v>4</v>
      </c>
      <c r="J10" s="87">
        <f t="shared" si="0"/>
        <v>0.33333333333333326</v>
      </c>
      <c r="K10" s="76">
        <v>3</v>
      </c>
    </row>
    <row r="11" spans="2:11" ht="24.6" customHeight="1">
      <c r="B11" s="167"/>
      <c r="C11" s="86" t="s">
        <v>56</v>
      </c>
      <c r="D11" s="36">
        <f>VLOOKUP(C11,透视表!$J$18:$K$25,2,0)</f>
        <v>0</v>
      </c>
      <c r="E11" s="87" t="str">
        <f>IFERROR((D11/透视表!$J$31)/(F11/透视表!$J$32)-1,"-")</f>
        <v>-</v>
      </c>
      <c r="F11" s="36">
        <f>VLOOKUP(C11,透视表!$J$18:$L$26,3,0)</f>
        <v>0</v>
      </c>
      <c r="H11" s="76" t="s">
        <v>57</v>
      </c>
      <c r="I11" s="76">
        <v>2</v>
      </c>
      <c r="J11" s="87" t="e">
        <f t="shared" si="0"/>
        <v>#DIV/0!</v>
      </c>
      <c r="K11" s="76"/>
    </row>
    <row r="12" spans="2:11" ht="24.6" customHeight="1">
      <c r="B12" s="134" t="s">
        <v>58</v>
      </c>
      <c r="C12" s="125" t="s">
        <v>46</v>
      </c>
      <c r="D12" s="126">
        <f>GETPIVOTDATA("姓名",透视表!$F$6)</f>
        <v>0</v>
      </c>
      <c r="E12" s="127" t="str">
        <f>IFERROR((D12/透视表!$J$31)/(F12/透视表!$J$32)-1,"-")</f>
        <v>-</v>
      </c>
      <c r="F12" s="126">
        <f>GETPIVOTDATA("姓名",透视表!$F$16)</f>
        <v>0</v>
      </c>
      <c r="H12" s="76" t="s">
        <v>59</v>
      </c>
      <c r="I12" s="76">
        <v>2</v>
      </c>
      <c r="J12" s="87">
        <f t="shared" si="0"/>
        <v>0</v>
      </c>
      <c r="K12" s="76">
        <v>2</v>
      </c>
    </row>
    <row r="13" spans="2:11" ht="24.6" customHeight="1">
      <c r="B13" s="169" t="s">
        <v>60</v>
      </c>
      <c r="C13" s="167"/>
      <c r="D13" s="167"/>
      <c r="E13" s="167"/>
      <c r="F13" s="167"/>
      <c r="H13" s="76" t="s">
        <v>61</v>
      </c>
      <c r="I13" s="76">
        <v>2</v>
      </c>
      <c r="J13" s="87">
        <f t="shared" si="0"/>
        <v>0</v>
      </c>
      <c r="K13" s="76">
        <v>2</v>
      </c>
    </row>
    <row r="14" spans="2:11" ht="21.95" customHeight="1">
      <c r="B14" s="167"/>
      <c r="C14" s="167"/>
      <c r="D14" s="167"/>
      <c r="E14" s="167"/>
      <c r="F14" s="167"/>
      <c r="H14" s="76" t="s">
        <v>62</v>
      </c>
      <c r="I14" s="76">
        <v>1</v>
      </c>
      <c r="J14" s="87" t="e">
        <f t="shared" si="0"/>
        <v>#DIV/0!</v>
      </c>
      <c r="K14" s="76"/>
    </row>
    <row r="15" spans="2:11" ht="24" customHeight="1">
      <c r="B15" s="167"/>
      <c r="C15" s="167"/>
      <c r="D15" s="167"/>
      <c r="E15" s="167"/>
      <c r="F15" s="167"/>
      <c r="H15" s="76" t="s">
        <v>63</v>
      </c>
      <c r="I15" s="76">
        <v>1</v>
      </c>
      <c r="J15" s="87">
        <f t="shared" si="0"/>
        <v>-0.5</v>
      </c>
      <c r="K15" s="76">
        <v>2</v>
      </c>
    </row>
    <row r="16" spans="2:11" ht="23.1" customHeight="1">
      <c r="H16" s="76" t="s">
        <v>64</v>
      </c>
      <c r="I16" s="76">
        <v>1</v>
      </c>
      <c r="J16" s="87">
        <f t="shared" si="0"/>
        <v>-0.5</v>
      </c>
      <c r="K16" s="76">
        <v>2</v>
      </c>
    </row>
    <row r="17" spans="8:11">
      <c r="H17" s="76" t="s">
        <v>65</v>
      </c>
      <c r="I17" s="76">
        <v>1</v>
      </c>
      <c r="J17" s="87" t="e">
        <f t="shared" si="0"/>
        <v>#DIV/0!</v>
      </c>
      <c r="K17" s="76"/>
    </row>
    <row r="18" spans="8:11">
      <c r="H18" s="76" t="s">
        <v>66</v>
      </c>
      <c r="I18" s="76">
        <v>1</v>
      </c>
      <c r="J18" s="87" t="e">
        <f t="shared" si="0"/>
        <v>#DIV/0!</v>
      </c>
      <c r="K18" s="76"/>
    </row>
    <row r="19" spans="8:11">
      <c r="H19" s="76" t="s">
        <v>67</v>
      </c>
      <c r="I19" s="76"/>
      <c r="J19" s="87">
        <f t="shared" si="0"/>
        <v>-1</v>
      </c>
      <c r="K19" s="76">
        <v>1</v>
      </c>
    </row>
  </sheetData>
  <mergeCells count="4">
    <mergeCell ref="B2:B5"/>
    <mergeCell ref="B6:B8"/>
    <mergeCell ref="B13:F15"/>
    <mergeCell ref="B9:B11"/>
  </mergeCells>
  <phoneticPr fontId="10" type="noConversion"/>
  <conditionalFormatting sqref="E5">
    <cfRule type="cellIs" dxfId="44" priority="40" operator="lessThan">
      <formula>0</formula>
    </cfRule>
  </conditionalFormatting>
  <conditionalFormatting sqref="E7">
    <cfRule type="cellIs" dxfId="43" priority="17" operator="lessThan">
      <formula>0</formula>
    </cfRule>
    <cfRule type="cellIs" dxfId="42" priority="18" operator="lessThan">
      <formula>0</formula>
    </cfRule>
  </conditionalFormatting>
  <conditionalFormatting sqref="E8">
    <cfRule type="cellIs" dxfId="41" priority="15" operator="lessThan">
      <formula>0</formula>
    </cfRule>
    <cfRule type="cellIs" dxfId="40" priority="16" operator="lessThan">
      <formula>0</formula>
    </cfRule>
  </conditionalFormatting>
  <conditionalFormatting sqref="E9">
    <cfRule type="cellIs" dxfId="39" priority="13" operator="lessThan">
      <formula>0</formula>
    </cfRule>
    <cfRule type="cellIs" dxfId="38" priority="14" operator="lessThan">
      <formula>0</formula>
    </cfRule>
  </conditionalFormatting>
  <conditionalFormatting sqref="E2">
    <cfRule type="cellIs" dxfId="37" priority="29" operator="lessThan">
      <formula>0</formula>
    </cfRule>
  </conditionalFormatting>
  <conditionalFormatting sqref="J2">
    <cfRule type="cellIs" dxfId="36" priority="27" operator="lessThan">
      <formula>0</formula>
    </cfRule>
  </conditionalFormatting>
  <conditionalFormatting sqref="J3:J19">
    <cfRule type="cellIs" dxfId="35" priority="25" operator="lessThan">
      <formula>0</formula>
    </cfRule>
    <cfRule type="cellIs" dxfId="34" priority="26" operator="lessThan">
      <formula>0</formula>
    </cfRule>
  </conditionalFormatting>
  <conditionalFormatting sqref="E3">
    <cfRule type="cellIs" dxfId="33" priority="23" operator="lessThan">
      <formula>0</formula>
    </cfRule>
    <cfRule type="cellIs" dxfId="32" priority="24" operator="lessThan">
      <formula>0</formula>
    </cfRule>
  </conditionalFormatting>
  <conditionalFormatting sqref="E4">
    <cfRule type="cellIs" dxfId="31" priority="21" operator="lessThan">
      <formula>0</formula>
    </cfRule>
    <cfRule type="cellIs" dxfId="30" priority="22" operator="lessThan">
      <formula>0</formula>
    </cfRule>
  </conditionalFormatting>
  <conditionalFormatting sqref="E6">
    <cfRule type="cellIs" dxfId="29" priority="19" operator="lessThan">
      <formula>0</formula>
    </cfRule>
    <cfRule type="cellIs" dxfId="28" priority="20" operator="lessThan">
      <formula>0</formula>
    </cfRule>
  </conditionalFormatting>
  <conditionalFormatting sqref="E10">
    <cfRule type="cellIs" dxfId="27" priority="11" operator="lessThan">
      <formula>0</formula>
    </cfRule>
    <cfRule type="cellIs" dxfId="26" priority="12" operator="lessThan">
      <formula>0</formula>
    </cfRule>
  </conditionalFormatting>
  <conditionalFormatting sqref="E11">
    <cfRule type="cellIs" dxfId="25" priority="9" operator="lessThan">
      <formula>0</formula>
    </cfRule>
    <cfRule type="cellIs" dxfId="24" priority="10" operator="lessThan">
      <formula>0</formula>
    </cfRule>
  </conditionalFormatting>
  <conditionalFormatting sqref="E12">
    <cfRule type="cellIs" dxfId="23" priority="5" operator="lessThan">
      <formula>0</formula>
    </cfRule>
    <cfRule type="cellIs" dxfId="22" priority="6" operator="lessThan">
      <formula>0</formula>
    </cfRule>
  </conditionalFormatting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B2:H19"/>
  <sheetViews>
    <sheetView showGridLines="0" workbookViewId="0">
      <selection activeCell="B19" sqref="B19:H19"/>
    </sheetView>
  </sheetViews>
  <sheetFormatPr defaultColWidth="11" defaultRowHeight="16.5"/>
  <cols>
    <col min="1" max="1" width="3.625" style="136" customWidth="1"/>
    <col min="2" max="2" width="59.375" style="136" customWidth="1"/>
    <col min="3" max="3" width="11" style="136" customWidth="1"/>
    <col min="4" max="4" width="13.875" style="136" customWidth="1"/>
    <col min="5" max="5" width="15.125" style="136" customWidth="1"/>
    <col min="6" max="6" width="11" style="136" customWidth="1"/>
    <col min="7" max="7" width="14.375" style="136" customWidth="1"/>
    <col min="8" max="15" width="11" style="136" customWidth="1"/>
    <col min="16" max="16384" width="11" style="136"/>
  </cols>
  <sheetData>
    <row r="2" spans="2:8">
      <c r="B2" s="173" t="s">
        <v>68</v>
      </c>
      <c r="C2" s="173" t="s">
        <v>69</v>
      </c>
      <c r="D2" s="174"/>
      <c r="E2" s="174"/>
      <c r="F2" s="173" t="s">
        <v>70</v>
      </c>
      <c r="G2" s="174"/>
      <c r="H2" s="174"/>
    </row>
    <row r="3" spans="2:8" ht="29.25" customHeight="1">
      <c r="B3" s="174"/>
      <c r="C3" s="135" t="str">
        <f>透视表!$J$29</f>
        <v>8月</v>
      </c>
      <c r="D3" s="135" t="str">
        <f>透视表!$J$28</f>
        <v>环比</v>
      </c>
      <c r="E3" s="135" t="str">
        <f>透视表!$J$30</f>
        <v>7月</v>
      </c>
      <c r="F3" s="135" t="str">
        <f>透视表!$J$29</f>
        <v>8月</v>
      </c>
      <c r="G3" s="135" t="str">
        <f>透视表!$J$28</f>
        <v>环比</v>
      </c>
      <c r="H3" s="135" t="str">
        <f>透视表!$J$30</f>
        <v>7月</v>
      </c>
    </row>
    <row r="4" spans="2:8">
      <c r="B4" s="135" t="s">
        <v>46</v>
      </c>
      <c r="C4" s="78">
        <f>SUM(C5:C23)</f>
        <v>25</v>
      </c>
      <c r="D4" s="79">
        <f t="shared" ref="D4:D18" si="0">IFERROR(C4/E4-1,"-")</f>
        <v>0.66666666666666674</v>
      </c>
      <c r="E4" s="78">
        <f>SUM(E5:E23)</f>
        <v>15</v>
      </c>
      <c r="F4" s="78">
        <f>SUM(F5:F23)</f>
        <v>2903.2</v>
      </c>
      <c r="G4" s="79">
        <f t="shared" ref="G4:G18" si="1">IFERROR(F4/H4-1,"-")</f>
        <v>1.5444347063978965</v>
      </c>
      <c r="H4" s="78">
        <f>SUM(H5:H23)</f>
        <v>1141</v>
      </c>
    </row>
    <row r="5" spans="2:8" ht="20.100000000000001" customHeight="1">
      <c r="B5" s="83" t="s">
        <v>71</v>
      </c>
      <c r="C5" s="58">
        <v>10</v>
      </c>
      <c r="D5" s="57">
        <f t="shared" si="0"/>
        <v>0.66666666666666674</v>
      </c>
      <c r="E5" s="58">
        <v>6</v>
      </c>
      <c r="F5" s="58">
        <v>780</v>
      </c>
      <c r="G5" s="57">
        <f t="shared" si="1"/>
        <v>0.63179916317991625</v>
      </c>
      <c r="H5" s="58">
        <v>478</v>
      </c>
    </row>
    <row r="6" spans="2:8" ht="20.100000000000001" customHeight="1">
      <c r="B6" s="104" t="s">
        <v>72</v>
      </c>
      <c r="C6" s="58">
        <v>4</v>
      </c>
      <c r="D6" s="57">
        <f t="shared" si="0"/>
        <v>1</v>
      </c>
      <c r="E6" s="58">
        <v>2</v>
      </c>
      <c r="F6" s="58">
        <v>316</v>
      </c>
      <c r="G6" s="57">
        <f t="shared" si="1"/>
        <v>1</v>
      </c>
      <c r="H6" s="58">
        <v>158</v>
      </c>
    </row>
    <row r="7" spans="2:8" ht="20.100000000000001" customHeight="1">
      <c r="B7" s="83" t="s">
        <v>73</v>
      </c>
      <c r="C7" s="58">
        <v>3</v>
      </c>
      <c r="D7" s="57" t="str">
        <f t="shared" si="0"/>
        <v>-</v>
      </c>
      <c r="E7" s="58"/>
      <c r="F7" s="58">
        <v>27</v>
      </c>
      <c r="G7" s="57" t="str">
        <f t="shared" si="1"/>
        <v>-</v>
      </c>
      <c r="H7" s="58"/>
    </row>
    <row r="8" spans="2:8" ht="20.100000000000001" customHeight="1">
      <c r="B8" s="104" t="s">
        <v>74</v>
      </c>
      <c r="C8" s="105">
        <v>2</v>
      </c>
      <c r="D8" s="57">
        <f t="shared" si="0"/>
        <v>1</v>
      </c>
      <c r="E8" s="105">
        <v>1</v>
      </c>
      <c r="F8" s="105">
        <v>136</v>
      </c>
      <c r="G8" s="57">
        <f t="shared" si="1"/>
        <v>1</v>
      </c>
      <c r="H8" s="105">
        <v>68</v>
      </c>
    </row>
    <row r="9" spans="2:8" ht="20.100000000000001" customHeight="1">
      <c r="B9" s="104" t="s">
        <v>75</v>
      </c>
      <c r="C9" s="105">
        <v>1</v>
      </c>
      <c r="D9" s="57" t="str">
        <f t="shared" si="0"/>
        <v>-</v>
      </c>
      <c r="E9" s="105"/>
      <c r="F9" s="105">
        <v>199</v>
      </c>
      <c r="G9" s="57" t="str">
        <f t="shared" si="1"/>
        <v>-</v>
      </c>
      <c r="H9" s="105"/>
    </row>
    <row r="10" spans="2:8" ht="20.100000000000001" customHeight="1">
      <c r="B10" s="104" t="s">
        <v>76</v>
      </c>
      <c r="C10" s="105">
        <v>1</v>
      </c>
      <c r="D10" s="57" t="str">
        <f t="shared" si="0"/>
        <v>-</v>
      </c>
      <c r="E10" s="105"/>
      <c r="F10" s="105">
        <v>609.20000000000005</v>
      </c>
      <c r="G10" s="57" t="str">
        <f t="shared" si="1"/>
        <v>-</v>
      </c>
      <c r="H10" s="105"/>
    </row>
    <row r="11" spans="2:8" ht="20.100000000000001" customHeight="1">
      <c r="B11" s="104" t="s">
        <v>77</v>
      </c>
      <c r="C11" s="105">
        <v>1</v>
      </c>
      <c r="D11" s="57">
        <f t="shared" si="0"/>
        <v>0</v>
      </c>
      <c r="E11" s="105">
        <v>1</v>
      </c>
      <c r="F11" s="105">
        <v>48</v>
      </c>
      <c r="G11" s="57">
        <f t="shared" si="1"/>
        <v>-0.17241379310344829</v>
      </c>
      <c r="H11" s="105">
        <v>58</v>
      </c>
    </row>
    <row r="12" spans="2:8" ht="20.100000000000001" customHeight="1">
      <c r="B12" s="104" t="s">
        <v>78</v>
      </c>
      <c r="C12" s="105">
        <v>1</v>
      </c>
      <c r="D12" s="57" t="str">
        <f t="shared" si="0"/>
        <v>-</v>
      </c>
      <c r="E12" s="105"/>
      <c r="F12" s="105">
        <v>50</v>
      </c>
      <c r="G12" s="57" t="str">
        <f t="shared" si="1"/>
        <v>-</v>
      </c>
      <c r="H12" s="105"/>
    </row>
    <row r="13" spans="2:8" ht="20.100000000000001" customHeight="1">
      <c r="B13" s="104" t="s">
        <v>79</v>
      </c>
      <c r="C13" s="105">
        <v>1</v>
      </c>
      <c r="D13" s="57" t="str">
        <f t="shared" si="0"/>
        <v>-</v>
      </c>
      <c r="E13" s="105"/>
      <c r="F13" s="105">
        <v>680</v>
      </c>
      <c r="G13" s="57" t="str">
        <f t="shared" si="1"/>
        <v>-</v>
      </c>
      <c r="H13" s="105"/>
    </row>
    <row r="14" spans="2:8" ht="20.100000000000001" customHeight="1">
      <c r="B14" s="104" t="s">
        <v>80</v>
      </c>
      <c r="C14" s="105">
        <v>1</v>
      </c>
      <c r="D14" s="57" t="str">
        <f t="shared" si="0"/>
        <v>-</v>
      </c>
      <c r="E14" s="105"/>
      <c r="F14" s="105">
        <v>58</v>
      </c>
      <c r="G14" s="57" t="str">
        <f t="shared" si="1"/>
        <v>-</v>
      </c>
      <c r="H14" s="105"/>
    </row>
    <row r="15" spans="2:8" ht="20.100000000000001" customHeight="1">
      <c r="B15" s="104" t="s">
        <v>81</v>
      </c>
      <c r="C15" s="105"/>
      <c r="D15" s="57">
        <f t="shared" si="0"/>
        <v>-1</v>
      </c>
      <c r="E15" s="105">
        <v>1</v>
      </c>
      <c r="F15" s="105"/>
      <c r="G15" s="57">
        <f t="shared" si="1"/>
        <v>-1</v>
      </c>
      <c r="H15" s="105">
        <v>94</v>
      </c>
    </row>
    <row r="16" spans="2:8" ht="20.100000000000001" customHeight="1">
      <c r="B16" s="104" t="s">
        <v>82</v>
      </c>
      <c r="C16" s="105"/>
      <c r="D16" s="57">
        <f t="shared" si="0"/>
        <v>-1</v>
      </c>
      <c r="E16" s="105">
        <v>1</v>
      </c>
      <c r="F16" s="105"/>
      <c r="G16" s="57">
        <f t="shared" si="1"/>
        <v>-1</v>
      </c>
      <c r="H16" s="105">
        <v>189</v>
      </c>
    </row>
    <row r="17" spans="2:8" ht="20.100000000000001" customHeight="1">
      <c r="B17" s="104" t="s">
        <v>83</v>
      </c>
      <c r="C17" s="105"/>
      <c r="D17" s="57">
        <f t="shared" si="0"/>
        <v>-1</v>
      </c>
      <c r="E17" s="105">
        <v>1</v>
      </c>
      <c r="F17" s="105"/>
      <c r="G17" s="57">
        <f t="shared" si="1"/>
        <v>-1</v>
      </c>
      <c r="H17" s="105">
        <v>78</v>
      </c>
    </row>
    <row r="18" spans="2:8" ht="20.100000000000001" customHeight="1">
      <c r="B18" s="104" t="s">
        <v>84</v>
      </c>
      <c r="C18" s="105"/>
      <c r="D18" s="57">
        <f t="shared" si="0"/>
        <v>-1</v>
      </c>
      <c r="E18" s="105">
        <v>2</v>
      </c>
      <c r="F18" s="105"/>
      <c r="G18" s="57">
        <f t="shared" si="1"/>
        <v>-1</v>
      </c>
      <c r="H18" s="105">
        <v>18</v>
      </c>
    </row>
    <row r="19" spans="2:8" ht="71.25" customHeight="1">
      <c r="B19" s="175" t="s">
        <v>85</v>
      </c>
      <c r="C19" s="174"/>
      <c r="D19" s="174"/>
      <c r="E19" s="174"/>
      <c r="F19" s="174"/>
      <c r="G19" s="174"/>
      <c r="H19" s="174"/>
    </row>
  </sheetData>
  <mergeCells count="4">
    <mergeCell ref="B2:B3"/>
    <mergeCell ref="C2:E2"/>
    <mergeCell ref="F2:H2"/>
    <mergeCell ref="B19:H19"/>
  </mergeCells>
  <phoneticPr fontId="10" type="noConversion"/>
  <conditionalFormatting sqref="D3">
    <cfRule type="cellIs" dxfId="21" priority="4" operator="lessThan">
      <formula>0</formula>
    </cfRule>
  </conditionalFormatting>
  <conditionalFormatting sqref="G3">
    <cfRule type="cellIs" dxfId="20" priority="3" operator="lessThan">
      <formula>0</formula>
    </cfRule>
  </conditionalFormatting>
  <conditionalFormatting sqref="D4:D18 G4:G18">
    <cfRule type="cellIs" dxfId="19" priority="1" operator="lessThan">
      <formula>0</formula>
    </cfRule>
  </conditionalFormatting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B2:H13"/>
  <sheetViews>
    <sheetView showGridLines="0" workbookViewId="0">
      <selection activeCell="F4" sqref="F4"/>
    </sheetView>
  </sheetViews>
  <sheetFormatPr defaultColWidth="8.875" defaultRowHeight="13.5"/>
  <cols>
    <col min="2" max="2" width="14.375" style="137" customWidth="1"/>
    <col min="3" max="8" width="15.875" style="137" customWidth="1"/>
  </cols>
  <sheetData>
    <row r="2" spans="2:8" ht="17.25" customHeight="1">
      <c r="B2" s="176" t="s">
        <v>68</v>
      </c>
      <c r="C2" s="176" t="s">
        <v>86</v>
      </c>
      <c r="D2" s="177"/>
      <c r="E2" s="177"/>
      <c r="F2" s="176" t="s">
        <v>87</v>
      </c>
      <c r="G2" s="177"/>
      <c r="H2" s="177"/>
    </row>
    <row r="3" spans="2:8" ht="16.5" customHeight="1">
      <c r="B3" s="177"/>
      <c r="C3" s="135" t="str">
        <f>透视表!$J$29</f>
        <v>8月</v>
      </c>
      <c r="D3" s="135" t="str">
        <f>透视表!$J$28</f>
        <v>环比</v>
      </c>
      <c r="E3" s="135" t="str">
        <f>透视表!$J$30</f>
        <v>7月</v>
      </c>
      <c r="F3" s="135" t="str">
        <f>透视表!$J$29</f>
        <v>8月</v>
      </c>
      <c r="G3" s="135" t="str">
        <f>透视表!$J$28</f>
        <v>环比</v>
      </c>
      <c r="H3" s="135" t="str">
        <f>透视表!$J$30</f>
        <v>7月</v>
      </c>
    </row>
    <row r="4" spans="2:8" ht="17.25" customHeight="1">
      <c r="B4" s="135" t="s">
        <v>46</v>
      </c>
      <c r="C4" s="84">
        <f>SUM(C5:C18)</f>
        <v>6</v>
      </c>
      <c r="D4" s="85">
        <f t="shared" ref="D4:D10" si="0">IFERROR(C4/E4-1,"-")</f>
        <v>-0.5714285714285714</v>
      </c>
      <c r="E4" s="84">
        <f>SUM(E5:E18)</f>
        <v>14</v>
      </c>
      <c r="F4" s="144">
        <f>SUM(F5:F18)</f>
        <v>3281</v>
      </c>
      <c r="G4" s="85">
        <f t="shared" ref="G4:G10" si="1">IFERROR(F4/H4-1,"-")</f>
        <v>-0.87545551169146674</v>
      </c>
      <c r="H4" s="144">
        <f>SUM(H5:H18)</f>
        <v>26344</v>
      </c>
    </row>
    <row r="5" spans="2:8" ht="16.5" customHeight="1">
      <c r="B5" s="86" t="s">
        <v>51</v>
      </c>
      <c r="C5" s="86">
        <v>2</v>
      </c>
      <c r="D5" s="87">
        <f t="shared" si="0"/>
        <v>-0.7142857142857143</v>
      </c>
      <c r="E5" s="86">
        <v>7</v>
      </c>
      <c r="F5" s="140">
        <v>1766</v>
      </c>
      <c r="G5" s="87">
        <f t="shared" si="1"/>
        <v>-0.85310264515055734</v>
      </c>
      <c r="H5" s="140">
        <v>12022</v>
      </c>
    </row>
    <row r="6" spans="2:8" ht="16.5" customHeight="1">
      <c r="B6" s="86" t="s">
        <v>44</v>
      </c>
      <c r="C6" s="86">
        <v>2</v>
      </c>
      <c r="D6" s="87">
        <f t="shared" si="0"/>
        <v>1</v>
      </c>
      <c r="E6" s="86">
        <v>1</v>
      </c>
      <c r="F6" s="140">
        <v>500</v>
      </c>
      <c r="G6" s="87">
        <f t="shared" si="1"/>
        <v>0.66666666666666674</v>
      </c>
      <c r="H6" s="140">
        <v>300</v>
      </c>
    </row>
    <row r="7" spans="2:8" ht="16.5" customHeight="1">
      <c r="B7" s="86" t="s">
        <v>43</v>
      </c>
      <c r="C7" s="86">
        <v>1</v>
      </c>
      <c r="D7" s="87" t="str">
        <f t="shared" si="0"/>
        <v>-</v>
      </c>
      <c r="E7" s="86"/>
      <c r="F7" s="140">
        <v>557</v>
      </c>
      <c r="G7" s="87" t="str">
        <f t="shared" si="1"/>
        <v>-</v>
      </c>
      <c r="H7" s="140"/>
    </row>
    <row r="8" spans="2:8" ht="16.5" customHeight="1">
      <c r="B8" s="86" t="s">
        <v>66</v>
      </c>
      <c r="C8" s="86">
        <v>1</v>
      </c>
      <c r="D8" s="87" t="str">
        <f t="shared" si="0"/>
        <v>-</v>
      </c>
      <c r="E8" s="86"/>
      <c r="F8" s="140">
        <v>458</v>
      </c>
      <c r="G8" s="87" t="str">
        <f t="shared" si="1"/>
        <v>-</v>
      </c>
      <c r="H8" s="140"/>
    </row>
    <row r="9" spans="2:8" ht="16.5" customHeight="1">
      <c r="B9" s="86" t="s">
        <v>88</v>
      </c>
      <c r="C9" s="86"/>
      <c r="D9" s="87">
        <f t="shared" si="0"/>
        <v>-1</v>
      </c>
      <c r="E9" s="86">
        <v>3</v>
      </c>
      <c r="F9" s="140"/>
      <c r="G9" s="87">
        <f t="shared" si="1"/>
        <v>-1</v>
      </c>
      <c r="H9" s="140">
        <v>2968</v>
      </c>
    </row>
    <row r="10" spans="2:8" ht="16.5" customHeight="1">
      <c r="B10" s="86" t="s">
        <v>62</v>
      </c>
      <c r="C10" s="86"/>
      <c r="D10" s="87">
        <f t="shared" si="0"/>
        <v>-1</v>
      </c>
      <c r="E10" s="86">
        <v>1</v>
      </c>
      <c r="F10" s="140"/>
      <c r="G10" s="87">
        <f t="shared" si="1"/>
        <v>-1</v>
      </c>
      <c r="H10" s="140">
        <v>189</v>
      </c>
    </row>
    <row r="11" spans="2:8" ht="16.5" customHeight="1">
      <c r="B11" s="86" t="s">
        <v>42</v>
      </c>
      <c r="C11" s="86"/>
      <c r="D11" s="87"/>
      <c r="E11" s="86">
        <v>1</v>
      </c>
      <c r="F11" s="140"/>
      <c r="G11" s="87"/>
      <c r="H11" s="140">
        <v>2705</v>
      </c>
    </row>
    <row r="12" spans="2:8" ht="16.5" customHeight="1">
      <c r="B12" s="86" t="s">
        <v>64</v>
      </c>
      <c r="C12" s="86"/>
      <c r="D12" s="87"/>
      <c r="E12" s="86">
        <v>1</v>
      </c>
      <c r="F12" s="140"/>
      <c r="G12" s="87"/>
      <c r="H12" s="140">
        <v>8160</v>
      </c>
    </row>
    <row r="13" spans="2:8" s="138" customFormat="1" ht="27" customHeight="1">
      <c r="B13" s="169" t="s">
        <v>89</v>
      </c>
      <c r="C13" s="178"/>
      <c r="D13" s="178"/>
      <c r="E13" s="178"/>
      <c r="F13" s="178"/>
      <c r="G13" s="178"/>
      <c r="H13" s="178"/>
    </row>
  </sheetData>
  <mergeCells count="4">
    <mergeCell ref="B2:B3"/>
    <mergeCell ref="C2:E2"/>
    <mergeCell ref="F2:H2"/>
    <mergeCell ref="B13:H13"/>
  </mergeCells>
  <phoneticPr fontId="10" type="noConversion"/>
  <conditionalFormatting sqref="D4:D12 F5:H12">
    <cfRule type="cellIs" dxfId="18" priority="14" operator="lessThan">
      <formula>0</formula>
    </cfRule>
  </conditionalFormatting>
  <conditionalFormatting sqref="G4">
    <cfRule type="cellIs" dxfId="17" priority="13" operator="lessThan">
      <formula>0</formula>
    </cfRule>
  </conditionalFormatting>
  <conditionalFormatting sqref="D3">
    <cfRule type="cellIs" dxfId="16" priority="2" operator="lessThan">
      <formula>0</formula>
    </cfRule>
  </conditionalFormatting>
  <conditionalFormatting sqref="G3">
    <cfRule type="cellIs" dxfId="15" priority="1" operator="less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B1:Q17"/>
  <sheetViews>
    <sheetView showGridLines="0" workbookViewId="0">
      <selection activeCell="D4" sqref="D4"/>
    </sheetView>
  </sheetViews>
  <sheetFormatPr defaultColWidth="9" defaultRowHeight="17.25"/>
  <cols>
    <col min="1" max="2" width="9" style="139" customWidth="1"/>
    <col min="3" max="5" width="10.625" style="139" customWidth="1"/>
    <col min="6" max="6" width="13.875" style="139" customWidth="1"/>
    <col min="7" max="7" width="13" style="139" customWidth="1"/>
    <col min="8" max="8" width="13.5" style="139" customWidth="1"/>
    <col min="9" max="9" width="11.125" style="139" customWidth="1"/>
    <col min="10" max="10" width="14.125" style="139" customWidth="1"/>
    <col min="11" max="11" width="13.625" style="139" customWidth="1"/>
    <col min="12" max="12" width="14" style="139" customWidth="1"/>
    <col min="13" max="14" width="14.125" style="139" customWidth="1"/>
    <col min="15" max="15" width="10" style="139" customWidth="1"/>
    <col min="16" max="23" width="9" style="139" customWidth="1"/>
    <col min="24" max="16384" width="9" style="139"/>
  </cols>
  <sheetData>
    <row r="1" spans="2:17" ht="18" customHeight="1">
      <c r="B1" s="28"/>
    </row>
    <row r="2" spans="2:17" ht="28.5" customHeight="1">
      <c r="B2" s="179" t="s">
        <v>90</v>
      </c>
      <c r="C2" s="179" t="s">
        <v>91</v>
      </c>
      <c r="D2" s="180"/>
      <c r="E2" s="180"/>
      <c r="F2" s="180"/>
      <c r="G2" s="179" t="s">
        <v>92</v>
      </c>
      <c r="H2" s="180"/>
      <c r="I2" s="180"/>
      <c r="J2" s="180"/>
      <c r="K2" s="180"/>
      <c r="L2" s="180"/>
      <c r="O2" s="29"/>
    </row>
    <row r="3" spans="2:17" ht="28.5" customHeight="1">
      <c r="B3" s="180"/>
      <c r="C3" s="157">
        <f>midtable!F2</f>
        <v>0</v>
      </c>
      <c r="D3" s="157">
        <f>midtable!F3</f>
        <v>0</v>
      </c>
      <c r="E3" s="157" t="s">
        <v>93</v>
      </c>
      <c r="F3" s="157" t="str">
        <f>透视表!$J$28</f>
        <v>环比</v>
      </c>
      <c r="G3" s="157" t="str">
        <f>透视表!$J$29</f>
        <v>8月</v>
      </c>
      <c r="H3" s="157" t="str">
        <f>透视表!$J$30</f>
        <v>7月</v>
      </c>
      <c r="I3" s="157" t="s">
        <v>93</v>
      </c>
      <c r="J3" s="157" t="str">
        <f>透视表!$J$28</f>
        <v>环比</v>
      </c>
      <c r="K3" s="157" t="str">
        <f>透视表!$J$29&amp;"占比"</f>
        <v>8月占比</v>
      </c>
      <c r="L3" s="157" t="str">
        <f>透视表!$J$30&amp;"占比"</f>
        <v>7月占比</v>
      </c>
      <c r="M3" s="9"/>
    </row>
    <row r="4" spans="2:17" ht="27" customHeight="1">
      <c r="B4" s="109"/>
      <c r="C4" s="110">
        <f>透视表!P24</f>
        <v>0</v>
      </c>
      <c r="D4" s="110">
        <f>透视表!Q24</f>
        <v>0</v>
      </c>
      <c r="E4" s="110">
        <f>C4-D4</f>
        <v>0</v>
      </c>
      <c r="F4" s="111" t="str">
        <f>IFERROR(C4/D4-1,"-")</f>
        <v>-</v>
      </c>
      <c r="G4" s="110">
        <f>GETPIVOTDATA("用户昵称",透视表!$U$6)</f>
        <v>0</v>
      </c>
      <c r="H4" s="110">
        <f>GETPIVOTDATA("用户昵称",透视表!$U$16)</f>
        <v>0</v>
      </c>
      <c r="I4" s="110">
        <f>G4-H4</f>
        <v>0</v>
      </c>
      <c r="J4" s="111" t="e">
        <f>G4/H4-1</f>
        <v>#DIV/0!</v>
      </c>
      <c r="K4" s="111" t="str">
        <f>IFERROR(G4/C4,"-")</f>
        <v>-</v>
      </c>
      <c r="L4" s="111" t="str">
        <f>IFERROR(H4/D4,"-")</f>
        <v>-</v>
      </c>
      <c r="M4" s="9"/>
    </row>
    <row r="5" spans="2:17" ht="28.5" customHeight="1">
      <c r="B5" s="158"/>
      <c r="C5" s="159"/>
      <c r="D5" s="159"/>
      <c r="E5" s="159"/>
      <c r="F5" s="159"/>
      <c r="G5" s="159"/>
      <c r="H5" s="159"/>
      <c r="I5" s="159"/>
      <c r="J5" s="159"/>
      <c r="K5" s="159"/>
      <c r="L5" s="159"/>
      <c r="M5" s="159"/>
    </row>
    <row r="6" spans="2:17" ht="24" customHeight="1">
      <c r="B6" s="179" t="s">
        <v>94</v>
      </c>
      <c r="C6" s="179" t="s">
        <v>1734</v>
      </c>
      <c r="D6" s="180"/>
      <c r="E6" s="180"/>
      <c r="F6" s="180"/>
      <c r="G6" s="180"/>
      <c r="H6" s="180"/>
      <c r="I6" s="179" t="s">
        <v>1735</v>
      </c>
      <c r="J6" s="180"/>
      <c r="K6" s="180"/>
      <c r="L6" s="180"/>
      <c r="M6" s="180"/>
      <c r="N6" s="180"/>
    </row>
    <row r="7" spans="2:17" ht="28.5" customHeight="1">
      <c r="B7" s="180"/>
      <c r="C7" s="157" t="str">
        <f>透视表!$J$29</f>
        <v>8月</v>
      </c>
      <c r="D7" s="157" t="str">
        <f>透视表!$J$30</f>
        <v>7月</v>
      </c>
      <c r="E7" s="157" t="s">
        <v>93</v>
      </c>
      <c r="F7" s="157" t="str">
        <f>透视表!$J$28</f>
        <v>环比</v>
      </c>
      <c r="G7" s="157" t="str">
        <f>透视表!$J$29&amp;"占比"</f>
        <v>8月占比</v>
      </c>
      <c r="H7" s="157" t="str">
        <f>透视表!$J$30&amp;"占比"</f>
        <v>7月占比</v>
      </c>
      <c r="I7" s="157" t="str">
        <f>透视表!$J$29</f>
        <v>8月</v>
      </c>
      <c r="J7" s="157" t="str">
        <f>透视表!$J$30</f>
        <v>7月</v>
      </c>
      <c r="K7" s="157" t="s">
        <v>93</v>
      </c>
      <c r="L7" s="157" t="str">
        <f>透视表!$J$28</f>
        <v>环比</v>
      </c>
      <c r="M7" s="157" t="str">
        <f>透视表!$J$29&amp;"占比"</f>
        <v>8月占比</v>
      </c>
      <c r="N7" s="157" t="str">
        <f>透视表!$J$30&amp;"占比"</f>
        <v>7月占比</v>
      </c>
    </row>
    <row r="8" spans="2:17" ht="28.5" customHeight="1">
      <c r="B8" s="109"/>
      <c r="C8" s="110">
        <f>SUM(透视表!P22:P23)</f>
        <v>0</v>
      </c>
      <c r="D8" s="110">
        <f>SUM(透视表!Q22:Q23)</f>
        <v>0</v>
      </c>
      <c r="E8" s="110">
        <f>C8-D8</f>
        <v>0</v>
      </c>
      <c r="F8" s="111" t="str">
        <f>IFERROR(C8/D8-1,"-")</f>
        <v>-</v>
      </c>
      <c r="G8" s="111" t="str">
        <f>IFERROR(C8/C4,"-")</f>
        <v>-</v>
      </c>
      <c r="H8" s="111" t="str">
        <f>IFERROR(D8/D4,"-")</f>
        <v>-</v>
      </c>
      <c r="I8" s="110">
        <f>SUM(透视表!P19:P21)</f>
        <v>0</v>
      </c>
      <c r="J8" s="110">
        <f>SUM(透视表!Q19:Q21)</f>
        <v>0</v>
      </c>
      <c r="K8" s="110">
        <f>I8-J8</f>
        <v>0</v>
      </c>
      <c r="L8" s="111" t="str">
        <f>IFERROR(I8/J8-1,"-")</f>
        <v>-</v>
      </c>
      <c r="M8" s="111" t="str">
        <f>IFERROR(I8/C4,"-")</f>
        <v>-</v>
      </c>
      <c r="N8" s="111" t="str">
        <f>IFERROR(J8/D4,"-")</f>
        <v>-</v>
      </c>
    </row>
    <row r="9" spans="2:17" ht="28.5" customHeight="1">
      <c r="B9" s="158"/>
      <c r="C9" s="159"/>
      <c r="D9" s="159"/>
      <c r="E9" s="159"/>
      <c r="F9" s="159"/>
      <c r="G9" s="159"/>
      <c r="H9" s="159"/>
      <c r="I9" s="159"/>
      <c r="J9" s="159"/>
      <c r="K9" s="159"/>
      <c r="L9" s="159"/>
      <c r="M9" s="159"/>
      <c r="N9" s="159"/>
    </row>
    <row r="10" spans="2:17" ht="21" customHeight="1">
      <c r="B10" s="179" t="s">
        <v>95</v>
      </c>
      <c r="C10" s="179" t="s">
        <v>96</v>
      </c>
      <c r="D10" s="180"/>
      <c r="E10" s="180"/>
      <c r="F10" s="180"/>
      <c r="G10" s="179" t="s">
        <v>97</v>
      </c>
      <c r="H10" s="180"/>
      <c r="I10" s="180"/>
      <c r="J10" s="180"/>
      <c r="K10" s="179" t="s">
        <v>98</v>
      </c>
      <c r="L10" s="180"/>
      <c r="M10" s="180"/>
      <c r="N10" s="180"/>
    </row>
    <row r="11" spans="2:17" ht="28.5" customHeight="1">
      <c r="B11" s="180"/>
      <c r="C11" s="157" t="str">
        <f>透视表!$J$29</f>
        <v>8月</v>
      </c>
      <c r="D11" s="157" t="str">
        <f>透视表!$J$30</f>
        <v>7月</v>
      </c>
      <c r="E11" s="157" t="s">
        <v>93</v>
      </c>
      <c r="F11" s="157" t="str">
        <f>透视表!$J$28</f>
        <v>环比</v>
      </c>
      <c r="G11" s="157" t="str">
        <f>透视表!$J$29</f>
        <v>8月</v>
      </c>
      <c r="H11" s="157" t="str">
        <f>透视表!$J$30</f>
        <v>7月</v>
      </c>
      <c r="I11" s="157" t="s">
        <v>93</v>
      </c>
      <c r="J11" s="157" t="str">
        <f>透视表!$J$28</f>
        <v>环比</v>
      </c>
      <c r="K11" s="157" t="str">
        <f>透视表!$J$29</f>
        <v>8月</v>
      </c>
      <c r="L11" s="157" t="str">
        <f>透视表!$J$30</f>
        <v>7月</v>
      </c>
      <c r="M11" s="157" t="s">
        <v>93</v>
      </c>
      <c r="N11" s="157" t="str">
        <f>透视表!$J$28</f>
        <v>环比</v>
      </c>
    </row>
    <row r="12" spans="2:17" ht="28.5" customHeight="1">
      <c r="B12" s="109"/>
      <c r="C12" s="160">
        <v>9.3000000000000007</v>
      </c>
      <c r="D12" s="160">
        <v>9.3000000000000007</v>
      </c>
      <c r="E12" s="110">
        <f>C12-D12</f>
        <v>0</v>
      </c>
      <c r="F12" s="111">
        <f>C12/D12-1</f>
        <v>0</v>
      </c>
      <c r="G12" s="160">
        <v>9.3000000000000007</v>
      </c>
      <c r="H12" s="160">
        <v>9.3000000000000007</v>
      </c>
      <c r="I12" s="110">
        <f>G12-H12</f>
        <v>0</v>
      </c>
      <c r="J12" s="111">
        <f>G12/H12-1</f>
        <v>0</v>
      </c>
      <c r="K12" s="160">
        <v>9.3000000000000007</v>
      </c>
      <c r="L12" s="160">
        <v>9.3000000000000007</v>
      </c>
      <c r="M12" s="110">
        <f>K12-L12</f>
        <v>0</v>
      </c>
      <c r="N12" s="111">
        <f>K12/L12-1</f>
        <v>0</v>
      </c>
    </row>
    <row r="13" spans="2:17" ht="28.5" customHeight="1">
      <c r="B13" s="158"/>
      <c r="C13" s="159"/>
      <c r="D13" s="159"/>
      <c r="E13" s="159"/>
      <c r="F13" s="159"/>
      <c r="G13" s="159"/>
    </row>
    <row r="14" spans="2:17" ht="28.5" customHeight="1">
      <c r="B14" s="179" t="s">
        <v>99</v>
      </c>
      <c r="C14" s="157" t="s">
        <v>100</v>
      </c>
      <c r="D14" s="179" t="s">
        <v>101</v>
      </c>
      <c r="E14" s="180"/>
      <c r="F14" s="180"/>
      <c r="G14" s="180"/>
      <c r="H14" s="155"/>
      <c r="I14" s="156"/>
      <c r="J14" s="156"/>
      <c r="K14" s="156"/>
      <c r="L14" s="156"/>
      <c r="M14" s="156"/>
      <c r="N14" s="156"/>
      <c r="O14" s="156"/>
      <c r="P14" s="156"/>
      <c r="Q14" s="156"/>
    </row>
    <row r="15" spans="2:17" ht="28.5" customHeight="1">
      <c r="B15" s="180"/>
      <c r="C15" s="157" t="s">
        <v>102</v>
      </c>
      <c r="D15" s="157" t="str">
        <f>透视表!$J$29</f>
        <v>8月</v>
      </c>
      <c r="E15" s="157" t="str">
        <f>透视表!$J$30</f>
        <v>7月</v>
      </c>
      <c r="F15" s="157" t="s">
        <v>93</v>
      </c>
      <c r="G15" s="157" t="str">
        <f>透视表!$J$28</f>
        <v>环比</v>
      </c>
      <c r="H15" s="156"/>
      <c r="I15" s="156"/>
      <c r="J15" s="156"/>
      <c r="K15" s="156"/>
      <c r="L15" s="156"/>
      <c r="M15" s="156"/>
      <c r="N15" s="156"/>
      <c r="O15" s="156"/>
      <c r="P15" s="156"/>
      <c r="Q15" s="156"/>
    </row>
    <row r="16" spans="2:17" ht="28.5" customHeight="1">
      <c r="B16" s="109"/>
      <c r="C16" s="36">
        <v>45</v>
      </c>
      <c r="D16" s="36">
        <v>5</v>
      </c>
      <c r="E16" s="36">
        <v>9</v>
      </c>
      <c r="F16" s="110">
        <f>D16-E16</f>
        <v>-4</v>
      </c>
      <c r="G16" s="111">
        <f>IFERROR(D16/E16-1,"-")</f>
        <v>-0.44444444444444442</v>
      </c>
      <c r="H16" s="156"/>
      <c r="I16" s="156"/>
      <c r="J16" s="156"/>
      <c r="K16" s="156"/>
      <c r="L16" s="156"/>
      <c r="M16" s="156"/>
      <c r="N16" s="156"/>
      <c r="O16" s="156"/>
      <c r="P16" s="156"/>
      <c r="Q16" s="156"/>
    </row>
    <row r="17" ht="96.95" customHeight="1"/>
  </sheetData>
  <mergeCells count="12">
    <mergeCell ref="B10:B11"/>
    <mergeCell ref="G10:J10"/>
    <mergeCell ref="K10:N10"/>
    <mergeCell ref="B14:B15"/>
    <mergeCell ref="D14:G14"/>
    <mergeCell ref="C10:F10"/>
    <mergeCell ref="B2:B3"/>
    <mergeCell ref="B6:B7"/>
    <mergeCell ref="I6:N6"/>
    <mergeCell ref="C2:F2"/>
    <mergeCell ref="C6:H6"/>
    <mergeCell ref="G2:L2"/>
  </mergeCells>
  <phoneticPr fontId="10" type="noConversion"/>
  <conditionalFormatting sqref="I12">
    <cfRule type="cellIs" dxfId="14" priority="15" operator="lessThan">
      <formula>0</formula>
    </cfRule>
  </conditionalFormatting>
  <conditionalFormatting sqref="M12">
    <cfRule type="cellIs" dxfId="13" priority="14" operator="lessThan">
      <formula>0</formula>
    </cfRule>
  </conditionalFormatting>
  <conditionalFormatting sqref="K8">
    <cfRule type="cellIs" dxfId="12" priority="13" operator="lessThan">
      <formula>0</formula>
    </cfRule>
  </conditionalFormatting>
  <conditionalFormatting sqref="E8">
    <cfRule type="cellIs" dxfId="11" priority="12" operator="lessThan">
      <formula>0</formula>
    </cfRule>
  </conditionalFormatting>
  <conditionalFormatting sqref="E4">
    <cfRule type="cellIs" dxfId="10" priority="11" operator="lessThan">
      <formula>0</formula>
    </cfRule>
  </conditionalFormatting>
  <conditionalFormatting sqref="I4">
    <cfRule type="cellIs" dxfId="9" priority="10" operator="lessThan">
      <formula>0</formula>
    </cfRule>
  </conditionalFormatting>
  <conditionalFormatting sqref="E12">
    <cfRule type="cellIs" dxfId="8" priority="1" operator="lessThan">
      <formula>0</formula>
    </cfRule>
  </conditionalFormatting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B1:I13"/>
  <sheetViews>
    <sheetView workbookViewId="0">
      <selection activeCell="D5" sqref="D5"/>
    </sheetView>
  </sheetViews>
  <sheetFormatPr defaultColWidth="9" defaultRowHeight="17.25"/>
  <cols>
    <col min="1" max="1" width="9" style="139" customWidth="1"/>
    <col min="2" max="2" width="23" style="139" customWidth="1"/>
    <col min="3" max="7" width="15.625" style="139" customWidth="1"/>
    <col min="8" max="8" width="9" style="139" customWidth="1"/>
    <col min="9" max="9" width="10.125" style="139" bestFit="1" customWidth="1"/>
    <col min="10" max="17" width="9" style="139" customWidth="1"/>
    <col min="18" max="16384" width="9" style="139"/>
  </cols>
  <sheetData>
    <row r="1" spans="2:9" ht="18" customHeight="1" thickBot="1">
      <c r="B1" s="27" t="s">
        <v>103</v>
      </c>
    </row>
    <row r="2" spans="2:9" ht="22.5" customHeight="1">
      <c r="B2" s="12" t="s">
        <v>104</v>
      </c>
      <c r="C2" s="12">
        <v>2018.1</v>
      </c>
      <c r="D2" s="12" t="s">
        <v>105</v>
      </c>
      <c r="E2" s="12">
        <v>2017.12</v>
      </c>
      <c r="F2" s="12" t="s">
        <v>105</v>
      </c>
      <c r="G2" s="12">
        <v>2017.11</v>
      </c>
    </row>
    <row r="3" spans="2:9" ht="22.5" customHeight="1" thickBot="1">
      <c r="B3" s="13" t="s">
        <v>106</v>
      </c>
      <c r="C3" s="146">
        <f>SUMIFS(CPC数据!$D:$D,CPC数据!$A:$A,"&gt;=2018/1/1",CPC数据!$A:$A,"&lt;=2018/1/31")</f>
        <v>0</v>
      </c>
      <c r="D3" s="11" t="e">
        <f>C3/14*31/E3-1</f>
        <v>#DIV/0!</v>
      </c>
      <c r="E3" s="146">
        <f>SUMIFS(CPC数据!$D:$D,CPC数据!$A:$A,"&gt;=2017/12/1",CPC数据!$A:$A,"&lt;=2017/12/31")</f>
        <v>0</v>
      </c>
      <c r="F3" s="23" t="e">
        <f t="shared" ref="F3:F10" si="0">E3/31*9/G3-1</f>
        <v>#DIV/0!</v>
      </c>
      <c r="G3" s="146">
        <f>SUMIFS(CPC数据!$D:$D,CPC数据!$A:$A,"&gt;=2017/11/1",CPC数据!$A:$A,"&lt;=2017/11/30")</f>
        <v>0</v>
      </c>
    </row>
    <row r="4" spans="2:9" ht="22.5" customHeight="1" thickBot="1">
      <c r="B4" s="15" t="s">
        <v>107</v>
      </c>
      <c r="C4" s="21">
        <f>SUMIFS(CPC数据!$F:$F,CPC数据!$A:$A,"&gt;=2018/1/1",CPC数据!$A:$A,"&lt;=2018/1/31")</f>
        <v>0</v>
      </c>
      <c r="D4" s="11" t="e">
        <f>C4/14*31/E4-1</f>
        <v>#DIV/0!</v>
      </c>
      <c r="E4" s="21">
        <f>SUMIFS(CPC数据!$F:$F,CPC数据!$A:$A,"&gt;=2017/12/1",CPC数据!$A:$A,"&lt;=2017/12/31")</f>
        <v>0</v>
      </c>
      <c r="F4" s="23" t="e">
        <f t="shared" si="0"/>
        <v>#DIV/0!</v>
      </c>
      <c r="G4" s="21">
        <f>SUMIFS(CPC数据!$F:$F,CPC数据!$A:$A,"&gt;=2017/11/1",CPC数据!$A:$A,"&lt;=2017/11/30")</f>
        <v>0</v>
      </c>
    </row>
    <row r="5" spans="2:9" ht="22.5" customHeight="1" thickBot="1">
      <c r="B5" s="15" t="s">
        <v>108</v>
      </c>
      <c r="C5" s="20" t="e">
        <f>C3/C4</f>
        <v>#DIV/0!</v>
      </c>
      <c r="D5" s="11" t="e">
        <f>C5/14*31/E5-1</f>
        <v>#DIV/0!</v>
      </c>
      <c r="E5" s="22" t="e">
        <f>E3/E4</f>
        <v>#DIV/0!</v>
      </c>
      <c r="F5" s="11" t="e">
        <f t="shared" si="0"/>
        <v>#DIV/0!</v>
      </c>
      <c r="G5" s="22" t="e">
        <f>G3/G4</f>
        <v>#DIV/0!</v>
      </c>
    </row>
    <row r="6" spans="2:9" ht="22.5" customHeight="1" thickBot="1">
      <c r="B6" s="15" t="s">
        <v>109</v>
      </c>
      <c r="C6" s="21">
        <f>SUMIFS(CPC数据!$E:$E,CPC数据!$A:$A,"&gt;=2018/1/1",CPC数据!$A:$A,"&lt;=2018/1/31")</f>
        <v>0</v>
      </c>
      <c r="D6" s="11" t="e">
        <f>C6/14*31/E6-1</f>
        <v>#DIV/0!</v>
      </c>
      <c r="E6" s="21">
        <f>SUMIFS(CPC数据!$E:$E,CPC数据!$A:$A,"&gt;=2017/12/1",CPC数据!$A:$A,"&lt;=2017/12/31")</f>
        <v>0</v>
      </c>
      <c r="F6" s="23" t="e">
        <f t="shared" si="0"/>
        <v>#DIV/0!</v>
      </c>
      <c r="G6" s="21">
        <f>SUMIFS(CPC数据!$E:$E,CPC数据!$A:$A,"&gt;=2017/11/1",CPC数据!$A:$A,"&lt;=2017/11/30")</f>
        <v>0</v>
      </c>
    </row>
    <row r="7" spans="2:9" ht="22.5" customHeight="1" thickBot="1">
      <c r="B7" s="15" t="s">
        <v>110</v>
      </c>
      <c r="C7" s="21">
        <f>SUMIFS(CPC数据!$H:$H,CPC数据!$A:$A,"&gt;=2018/1/1",CPC数据!$A:$A,"&lt;=2018/1/31")</f>
        <v>0</v>
      </c>
      <c r="D7" s="11" t="e">
        <f>C7/14*31/E7-1</f>
        <v>#DIV/0!</v>
      </c>
      <c r="E7" s="21">
        <f>SUMIFS(CPC数据!$H:$H,CPC数据!$A:$A,"&gt;=2017/12/1",CPC数据!$A:$A,"&lt;=2017/12/31")</f>
        <v>0</v>
      </c>
      <c r="F7" s="23" t="e">
        <f t="shared" si="0"/>
        <v>#DIV/0!</v>
      </c>
      <c r="G7" s="21">
        <f>SUMIFS(CPC数据!$H:$H,CPC数据!$A:$A,"&gt;=2017/11/1",CPC数据!$A:$A,"&lt;=2017/11/30")</f>
        <v>0</v>
      </c>
    </row>
    <row r="8" spans="2:9" ht="22.5" customHeight="1" thickBot="1">
      <c r="B8" s="15" t="s">
        <v>111</v>
      </c>
      <c r="C8" s="21"/>
      <c r="D8" s="11"/>
      <c r="E8" s="147" t="e">
        <f>E7/E3</f>
        <v>#DIV/0!</v>
      </c>
      <c r="F8" s="23" t="e">
        <f t="shared" si="0"/>
        <v>#DIV/0!</v>
      </c>
      <c r="G8" s="147" t="e">
        <f>G7/G3</f>
        <v>#DIV/0!</v>
      </c>
    </row>
    <row r="9" spans="2:9" ht="22.5" customHeight="1" thickBot="1">
      <c r="B9" s="24" t="s">
        <v>112</v>
      </c>
      <c r="C9" s="21"/>
      <c r="D9" s="10"/>
      <c r="E9" s="10">
        <v>100845</v>
      </c>
      <c r="F9" s="11" t="e">
        <f t="shared" si="0"/>
        <v>#DIV/0!</v>
      </c>
      <c r="G9" s="10">
        <v>0</v>
      </c>
    </row>
    <row r="10" spans="2:9" ht="22.5" customHeight="1">
      <c r="B10" s="25" t="s">
        <v>113</v>
      </c>
      <c r="C10" s="14"/>
      <c r="D10" s="10"/>
      <c r="E10" s="145" t="e">
        <f>E9/E3</f>
        <v>#DIV/0!</v>
      </c>
      <c r="F10" s="11" t="e">
        <f t="shared" si="0"/>
        <v>#DIV/0!</v>
      </c>
      <c r="G10" s="10" t="e">
        <f>G9/G3</f>
        <v>#DIV/0!</v>
      </c>
    </row>
    <row r="13" spans="2:9">
      <c r="I13" s="19"/>
    </row>
  </sheetData>
  <phoneticPr fontId="10" type="noConversion"/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2"/>
  <sheetViews>
    <sheetView workbookViewId="0">
      <selection activeCell="C7" sqref="C7"/>
    </sheetView>
  </sheetViews>
  <sheetFormatPr defaultColWidth="9" defaultRowHeight="16.5"/>
  <cols>
    <col min="1" max="1" width="7.375" style="136" customWidth="1"/>
    <col min="2" max="2" width="8.75" style="136" customWidth="1"/>
    <col min="3" max="3" width="13.25" style="136" bestFit="1" customWidth="1"/>
    <col min="4" max="4" width="7.375" style="136" bestFit="1" customWidth="1"/>
    <col min="5" max="5" width="8.5" style="136" customWidth="1"/>
    <col min="6" max="6" width="13.125" style="136" bestFit="1" customWidth="1"/>
    <col min="7" max="7" width="9.25" style="136" customWidth="1"/>
    <col min="8" max="8" width="8.5" style="136" customWidth="1"/>
    <col min="9" max="9" width="9.75" style="136" customWidth="1"/>
    <col min="10" max="10" width="17.625" style="136" bestFit="1" customWidth="1"/>
    <col min="11" max="11" width="8.5" style="136" customWidth="1"/>
    <col min="12" max="12" width="9.75" style="136" customWidth="1"/>
    <col min="13" max="13" width="17.625" style="136" bestFit="1" customWidth="1"/>
    <col min="14" max="14" width="9" style="136" customWidth="1"/>
    <col min="15" max="15" width="9.75" style="136" customWidth="1"/>
    <col min="16" max="16" width="13.125" style="136" bestFit="1" customWidth="1"/>
    <col min="17" max="17" width="9" style="136" customWidth="1"/>
    <col min="18" max="18" width="9.75" style="136" customWidth="1"/>
    <col min="19" max="19" width="13.125" style="136" bestFit="1" customWidth="1"/>
    <col min="20" max="20" width="9" style="136" customWidth="1"/>
    <col min="21" max="21" width="17.625" style="136" bestFit="1" customWidth="1"/>
    <col min="22" max="22" width="9.25" style="136" customWidth="1"/>
    <col min="23" max="23" width="9" style="136" customWidth="1"/>
    <col min="24" max="24" width="62.125" style="136" bestFit="1" customWidth="1"/>
    <col min="25" max="32" width="16.125" style="136" bestFit="1" customWidth="1"/>
    <col min="33" max="43" width="9.125" style="136" bestFit="1" customWidth="1"/>
    <col min="44" max="44" width="10" style="136" bestFit="1" customWidth="1"/>
    <col min="45" max="49" width="9.125" style="136" bestFit="1" customWidth="1"/>
    <col min="50" max="50" width="10" style="136" bestFit="1" customWidth="1"/>
    <col min="51" max="51" width="5.625" style="136" bestFit="1" customWidth="1"/>
    <col min="52" max="59" width="9" style="136" customWidth="1"/>
    <col min="60" max="16384" width="9" style="136"/>
  </cols>
  <sheetData>
    <row r="1" spans="1:28">
      <c r="A1" s="31" t="s">
        <v>114</v>
      </c>
      <c r="F1" s="31" t="s">
        <v>115</v>
      </c>
      <c r="I1" s="31" t="s">
        <v>116</v>
      </c>
      <c r="L1" s="42" t="s">
        <v>117</v>
      </c>
      <c r="O1" s="31" t="s">
        <v>118</v>
      </c>
      <c r="R1" s="42" t="s">
        <v>119</v>
      </c>
      <c r="U1" s="31" t="s">
        <v>120</v>
      </c>
    </row>
    <row r="2" spans="1:28">
      <c r="A2" s="77" t="s">
        <v>121</v>
      </c>
      <c r="B2" s="120">
        <v>2018</v>
      </c>
      <c r="I2" s="37" t="s">
        <v>121</v>
      </c>
      <c r="J2" t="s">
        <v>122</v>
      </c>
      <c r="L2" s="37" t="s">
        <v>121</v>
      </c>
      <c r="M2" t="s">
        <v>122</v>
      </c>
      <c r="O2" s="37" t="s">
        <v>121</v>
      </c>
      <c r="P2" t="s">
        <v>122</v>
      </c>
      <c r="R2" s="37" t="s">
        <v>121</v>
      </c>
      <c r="S2" t="s">
        <v>122</v>
      </c>
      <c r="U2" s="37" t="s">
        <v>121</v>
      </c>
      <c r="V2" t="s">
        <v>122</v>
      </c>
    </row>
    <row r="3" spans="1:28">
      <c r="A3" s="77" t="s">
        <v>123</v>
      </c>
      <c r="B3" s="120">
        <v>7</v>
      </c>
      <c r="F3" s="37" t="s">
        <v>121</v>
      </c>
      <c r="G3" t="s">
        <v>122</v>
      </c>
      <c r="I3" s="37" t="s">
        <v>123</v>
      </c>
      <c r="J3" t="s">
        <v>122</v>
      </c>
      <c r="L3" s="37" t="s">
        <v>123</v>
      </c>
      <c r="M3" t="s">
        <v>122</v>
      </c>
      <c r="O3" s="37" t="s">
        <v>123</v>
      </c>
      <c r="P3" t="s">
        <v>122</v>
      </c>
      <c r="R3" s="37" t="s">
        <v>123</v>
      </c>
      <c r="S3" t="s">
        <v>122</v>
      </c>
      <c r="U3" s="37" t="s">
        <v>123</v>
      </c>
      <c r="V3" t="s">
        <v>122</v>
      </c>
      <c r="Y3" s="37" t="s">
        <v>124</v>
      </c>
    </row>
    <row r="4" spans="1:28">
      <c r="A4" s="77" t="s">
        <v>125</v>
      </c>
      <c r="B4" s="129" t="s">
        <v>126</v>
      </c>
      <c r="F4" s="37" t="s">
        <v>123</v>
      </c>
      <c r="G4" t="s">
        <v>122</v>
      </c>
      <c r="I4" s="37" t="s">
        <v>127</v>
      </c>
      <c r="J4" t="s">
        <v>126</v>
      </c>
      <c r="L4" s="37" t="s">
        <v>127</v>
      </c>
      <c r="M4" t="s">
        <v>128</v>
      </c>
      <c r="O4" s="37" t="s">
        <v>129</v>
      </c>
      <c r="P4" t="s">
        <v>126</v>
      </c>
      <c r="R4" s="37" t="s">
        <v>129</v>
      </c>
      <c r="S4" t="s">
        <v>128</v>
      </c>
      <c r="U4" s="37" t="s">
        <v>129</v>
      </c>
      <c r="V4" t="s">
        <v>126</v>
      </c>
      <c r="Y4" t="s">
        <v>130</v>
      </c>
      <c r="AA4" t="s">
        <v>131</v>
      </c>
    </row>
    <row r="6" spans="1:28">
      <c r="A6" s="77" t="s">
        <v>1501</v>
      </c>
      <c r="B6" s="129"/>
      <c r="C6" s="129"/>
      <c r="D6" s="129"/>
      <c r="F6" t="s">
        <v>135</v>
      </c>
      <c r="I6" s="37" t="s">
        <v>136</v>
      </c>
      <c r="J6" t="s">
        <v>137</v>
      </c>
      <c r="L6" s="37" t="s">
        <v>136</v>
      </c>
      <c r="M6" t="s">
        <v>137</v>
      </c>
      <c r="O6" s="37" t="s">
        <v>136</v>
      </c>
      <c r="P6" t="s">
        <v>138</v>
      </c>
      <c r="R6" s="37" t="s">
        <v>136</v>
      </c>
      <c r="S6" t="s">
        <v>138</v>
      </c>
      <c r="U6" t="s">
        <v>139</v>
      </c>
      <c r="X6" s="37" t="s">
        <v>136</v>
      </c>
      <c r="Y6" t="s">
        <v>140</v>
      </c>
      <c r="Z6" t="s">
        <v>141</v>
      </c>
      <c r="AA6" t="s">
        <v>140</v>
      </c>
      <c r="AB6" t="s">
        <v>141</v>
      </c>
    </row>
    <row r="7" spans="1:28">
      <c r="A7" s="129" t="s">
        <v>132</v>
      </c>
      <c r="B7" s="129" t="s">
        <v>133</v>
      </c>
      <c r="C7" s="129" t="s">
        <v>134</v>
      </c>
      <c r="D7" s="129" t="s">
        <v>7</v>
      </c>
      <c r="F7" s="103"/>
      <c r="I7" s="1" t="s">
        <v>142</v>
      </c>
      <c r="J7" s="103"/>
      <c r="L7" s="1" t="s">
        <v>142</v>
      </c>
      <c r="M7" s="103"/>
      <c r="O7" s="1" t="s">
        <v>142</v>
      </c>
      <c r="P7" s="103"/>
      <c r="R7" s="1" t="s">
        <v>142</v>
      </c>
      <c r="S7" s="103"/>
      <c r="U7" s="103"/>
      <c r="X7" s="1" t="s">
        <v>71</v>
      </c>
      <c r="Y7" s="103">
        <v>6</v>
      </c>
      <c r="Z7" s="103">
        <v>478</v>
      </c>
      <c r="AA7" s="103">
        <v>10</v>
      </c>
      <c r="AB7" s="103">
        <v>780</v>
      </c>
    </row>
    <row r="8" spans="1:28">
      <c r="A8" s="150">
        <v>4954</v>
      </c>
      <c r="B8" s="150">
        <v>1650</v>
      </c>
      <c r="C8" s="130">
        <v>29.02322580645161</v>
      </c>
      <c r="D8" s="130">
        <v>34.098709677419357</v>
      </c>
      <c r="X8" s="1" t="s">
        <v>72</v>
      </c>
      <c r="Y8" s="103">
        <v>2</v>
      </c>
      <c r="Z8" s="103">
        <v>158</v>
      </c>
      <c r="AA8" s="103">
        <v>4</v>
      </c>
      <c r="AB8" s="103">
        <v>316</v>
      </c>
    </row>
    <row r="9" spans="1:28">
      <c r="X9" s="1" t="s">
        <v>73</v>
      </c>
      <c r="Y9" s="103"/>
      <c r="Z9" s="103"/>
      <c r="AA9" s="103">
        <v>3</v>
      </c>
      <c r="AB9" s="103">
        <v>27</v>
      </c>
    </row>
    <row r="10" spans="1:28">
      <c r="X10" s="1" t="s">
        <v>74</v>
      </c>
      <c r="Y10" s="103">
        <v>1</v>
      </c>
      <c r="Z10" s="103">
        <v>68</v>
      </c>
      <c r="AA10" s="103">
        <v>2</v>
      </c>
      <c r="AB10" s="103">
        <v>136</v>
      </c>
    </row>
    <row r="11" spans="1:28">
      <c r="A11" s="42" t="s">
        <v>143</v>
      </c>
      <c r="F11" s="42" t="s">
        <v>144</v>
      </c>
      <c r="U11" s="42" t="s">
        <v>145</v>
      </c>
      <c r="X11" s="1" t="s">
        <v>75</v>
      </c>
      <c r="Y11" s="103"/>
      <c r="Z11" s="103"/>
      <c r="AA11" s="103">
        <v>1</v>
      </c>
      <c r="AB11" s="103">
        <v>199</v>
      </c>
    </row>
    <row r="12" spans="1:28">
      <c r="A12" s="77" t="s">
        <v>121</v>
      </c>
      <c r="B12" s="120">
        <v>2018</v>
      </c>
      <c r="U12" s="37" t="s">
        <v>121</v>
      </c>
      <c r="V12" t="s">
        <v>122</v>
      </c>
      <c r="X12" s="1" t="s">
        <v>76</v>
      </c>
      <c r="Y12" s="103"/>
      <c r="Z12" s="103"/>
      <c r="AA12" s="103">
        <v>1</v>
      </c>
      <c r="AB12" s="103">
        <v>609.20000000000005</v>
      </c>
    </row>
    <row r="13" spans="1:28">
      <c r="A13" s="77" t="s">
        <v>123</v>
      </c>
      <c r="B13" s="120">
        <v>7</v>
      </c>
      <c r="F13" s="37" t="s">
        <v>121</v>
      </c>
      <c r="G13" t="s">
        <v>122</v>
      </c>
      <c r="U13" s="37" t="s">
        <v>123</v>
      </c>
      <c r="V13" t="s">
        <v>122</v>
      </c>
      <c r="X13" s="1" t="s">
        <v>77</v>
      </c>
      <c r="Y13" s="103">
        <v>1</v>
      </c>
      <c r="Z13" s="103">
        <v>58</v>
      </c>
      <c r="AA13" s="103">
        <v>1</v>
      </c>
      <c r="AB13" s="103">
        <v>48</v>
      </c>
    </row>
    <row r="14" spans="1:28">
      <c r="A14" s="77" t="s">
        <v>125</v>
      </c>
      <c r="B14" s="129" t="s">
        <v>126</v>
      </c>
      <c r="F14" s="37" t="s">
        <v>123</v>
      </c>
      <c r="G14" t="s">
        <v>122</v>
      </c>
      <c r="U14" s="37" t="s">
        <v>129</v>
      </c>
      <c r="V14" t="s">
        <v>128</v>
      </c>
      <c r="X14" s="1" t="s">
        <v>78</v>
      </c>
      <c r="Y14" s="103"/>
      <c r="Z14" s="103"/>
      <c r="AA14" s="103">
        <v>1</v>
      </c>
      <c r="AB14" s="103">
        <v>50</v>
      </c>
    </row>
    <row r="15" spans="1:28">
      <c r="X15" s="1" t="s">
        <v>79</v>
      </c>
      <c r="Y15" s="103"/>
      <c r="Z15" s="103"/>
      <c r="AA15" s="103">
        <v>1</v>
      </c>
      <c r="AB15" s="103">
        <v>680</v>
      </c>
    </row>
    <row r="16" spans="1:28">
      <c r="A16" s="77" t="s">
        <v>1501</v>
      </c>
      <c r="B16" s="129"/>
      <c r="C16" s="129"/>
      <c r="D16" s="129"/>
      <c r="F16" t="s">
        <v>135</v>
      </c>
      <c r="U16" t="s">
        <v>139</v>
      </c>
      <c r="X16" s="1" t="s">
        <v>80</v>
      </c>
      <c r="Y16" s="103"/>
      <c r="Z16" s="103"/>
      <c r="AA16" s="103">
        <v>1</v>
      </c>
      <c r="AB16" s="103">
        <v>58</v>
      </c>
    </row>
    <row r="17" spans="1:28">
      <c r="A17" s="129" t="s">
        <v>132</v>
      </c>
      <c r="B17" s="129" t="s">
        <v>133</v>
      </c>
      <c r="C17" s="129" t="s">
        <v>134</v>
      </c>
      <c r="D17" s="129" t="s">
        <v>7</v>
      </c>
      <c r="F17" s="103"/>
      <c r="U17" s="103"/>
      <c r="X17" s="1" t="s">
        <v>81</v>
      </c>
      <c r="Y17" s="103">
        <v>1</v>
      </c>
      <c r="Z17" s="103">
        <v>94</v>
      </c>
      <c r="AA17" s="103"/>
      <c r="AB17" s="103"/>
    </row>
    <row r="18" spans="1:28">
      <c r="A18" s="150">
        <v>4954</v>
      </c>
      <c r="B18" s="150">
        <v>1650</v>
      </c>
      <c r="C18" s="130">
        <v>29.02322580645161</v>
      </c>
      <c r="D18" s="130">
        <v>34.098709677419357</v>
      </c>
      <c r="I18" s="38" t="s">
        <v>146</v>
      </c>
      <c r="J18" s="39"/>
      <c r="K18" s="39" t="s">
        <v>147</v>
      </c>
      <c r="L18" s="39" t="s">
        <v>148</v>
      </c>
      <c r="O18" s="43" t="s">
        <v>22</v>
      </c>
      <c r="P18" s="41" t="s">
        <v>147</v>
      </c>
      <c r="Q18" s="41" t="s">
        <v>148</v>
      </c>
      <c r="X18" s="1" t="s">
        <v>82</v>
      </c>
      <c r="Y18" s="103">
        <v>1</v>
      </c>
      <c r="Z18" s="103">
        <v>189</v>
      </c>
      <c r="AA18" s="103"/>
      <c r="AB18" s="103"/>
    </row>
    <row r="19" spans="1:28">
      <c r="I19" s="39" t="s">
        <v>149</v>
      </c>
      <c r="J19" s="39" t="s">
        <v>50</v>
      </c>
      <c r="K19" s="39">
        <f t="shared" ref="K19:K24" si="0">IFERROR(VLOOKUP($I19,$I$1:$J$16,2,0),0)</f>
        <v>0</v>
      </c>
      <c r="L19" s="39">
        <f t="shared" ref="L19:L24" si="1">IFERROR(VLOOKUP($I19,$L$1:$M$16,2,0),0)</f>
        <v>0</v>
      </c>
      <c r="O19" s="41" t="s">
        <v>150</v>
      </c>
      <c r="P19" s="39">
        <f>IFERROR(VLOOKUP(O19,$O$1:$P$16,2,0),0)</f>
        <v>0</v>
      </c>
      <c r="Q19" s="39">
        <f>IFERROR(VLOOKUP(O19,$R$1:$S$15,2,0),0)</f>
        <v>0</v>
      </c>
      <c r="X19" s="1" t="s">
        <v>83</v>
      </c>
      <c r="Y19" s="103">
        <v>1</v>
      </c>
      <c r="Z19" s="103">
        <v>78</v>
      </c>
      <c r="AA19" s="103"/>
      <c r="AB19" s="103"/>
    </row>
    <row r="20" spans="1:28">
      <c r="I20" s="39" t="s">
        <v>151</v>
      </c>
      <c r="J20" s="39" t="s">
        <v>48</v>
      </c>
      <c r="K20" s="39">
        <f t="shared" si="0"/>
        <v>0</v>
      </c>
      <c r="L20" s="39">
        <f t="shared" si="1"/>
        <v>0</v>
      </c>
      <c r="O20" s="39" t="s">
        <v>152</v>
      </c>
      <c r="P20" s="39">
        <f>IFERROR(VLOOKUP(O20,$O$1:$P$16,2,0),0)</f>
        <v>0</v>
      </c>
      <c r="Q20" s="39">
        <f>IFERROR(VLOOKUP(O20,$R$1:$S$15,2,0),0)</f>
        <v>0</v>
      </c>
      <c r="X20" s="1" t="s">
        <v>84</v>
      </c>
      <c r="Y20" s="103">
        <v>2</v>
      </c>
      <c r="Z20" s="103">
        <v>18</v>
      </c>
      <c r="AA20" s="103"/>
      <c r="AB20" s="103"/>
    </row>
    <row r="21" spans="1:28">
      <c r="I21" s="39" t="s">
        <v>153</v>
      </c>
      <c r="J21" s="39" t="s">
        <v>56</v>
      </c>
      <c r="K21" s="39">
        <f t="shared" si="0"/>
        <v>0</v>
      </c>
      <c r="L21" s="39">
        <f t="shared" si="1"/>
        <v>0</v>
      </c>
      <c r="O21" s="39" t="s">
        <v>154</v>
      </c>
      <c r="P21" s="39">
        <f>IFERROR(VLOOKUP(O21,$O$1:$P$16,2,0),0)</f>
        <v>0</v>
      </c>
      <c r="Q21" s="39">
        <f>IFERROR(VLOOKUP(O21,$R$1:$S$15,2,0),0)</f>
        <v>0</v>
      </c>
      <c r="X21" s="1" t="s">
        <v>142</v>
      </c>
      <c r="Y21" s="103">
        <v>15</v>
      </c>
      <c r="Z21" s="103">
        <v>1141</v>
      </c>
      <c r="AA21" s="103">
        <v>25</v>
      </c>
      <c r="AB21" s="103">
        <v>2903.2</v>
      </c>
    </row>
    <row r="22" spans="1:28">
      <c r="A22" s="37" t="s">
        <v>155</v>
      </c>
      <c r="B22" s="37" t="s">
        <v>124</v>
      </c>
      <c r="I22" s="39" t="s">
        <v>156</v>
      </c>
      <c r="J22" s="39" t="s">
        <v>54</v>
      </c>
      <c r="K22" s="39">
        <f t="shared" si="0"/>
        <v>0</v>
      </c>
      <c r="L22" s="39">
        <f t="shared" si="1"/>
        <v>0</v>
      </c>
      <c r="O22" s="39" t="s">
        <v>157</v>
      </c>
      <c r="P22" s="39">
        <f>IFERROR(VLOOKUP(O22,$O$1:$P$16,2,0),0)</f>
        <v>0</v>
      </c>
      <c r="Q22" s="39">
        <f>IFERROR(VLOOKUP(O22,$R$1:$S$15,2,0),0)</f>
        <v>0</v>
      </c>
    </row>
    <row r="23" spans="1:28">
      <c r="A23" s="37" t="s">
        <v>136</v>
      </c>
      <c r="B23" t="s">
        <v>142</v>
      </c>
      <c r="I23" s="39" t="s">
        <v>158</v>
      </c>
      <c r="J23" s="39" t="s">
        <v>159</v>
      </c>
      <c r="K23" s="39">
        <f t="shared" si="0"/>
        <v>0</v>
      </c>
      <c r="L23" s="39">
        <f t="shared" si="1"/>
        <v>0</v>
      </c>
      <c r="O23" s="39" t="s">
        <v>160</v>
      </c>
      <c r="P23" s="39">
        <f>IFERROR(VLOOKUP(O23,$O$1:$P$16,2,0),0)</f>
        <v>0</v>
      </c>
      <c r="Q23" s="39">
        <f>IFERROR(VLOOKUP(O23,$R$1:$S$15,2,0),0)</f>
        <v>0</v>
      </c>
    </row>
    <row r="24" spans="1:28">
      <c r="A24" s="1" t="s">
        <v>142</v>
      </c>
      <c r="B24" s="103"/>
      <c r="I24" s="39" t="s">
        <v>9</v>
      </c>
      <c r="J24" s="39"/>
      <c r="K24" s="39">
        <f t="shared" si="0"/>
        <v>0</v>
      </c>
      <c r="L24" s="39">
        <f t="shared" si="1"/>
        <v>0</v>
      </c>
      <c r="O24" s="39" t="s">
        <v>142</v>
      </c>
      <c r="P24" s="39">
        <f>SUM(P19:P23)</f>
        <v>0</v>
      </c>
      <c r="Q24" s="39">
        <f>SUM(Q19:Q23)</f>
        <v>0</v>
      </c>
    </row>
    <row r="25" spans="1:28">
      <c r="I25" s="39" t="s">
        <v>142</v>
      </c>
      <c r="J25" s="39"/>
      <c r="K25" s="39">
        <f>SUM(K19:K23)+GETPIVOTDATA("姓名",$F$6)</f>
        <v>0</v>
      </c>
      <c r="L25" s="39">
        <f>SUM(L19:L23)+GETPIVOTDATA("姓名",$F$16)</f>
        <v>0</v>
      </c>
    </row>
    <row r="28" spans="1:28">
      <c r="I28" s="62" t="s">
        <v>161</v>
      </c>
      <c r="J28" s="63" t="s">
        <v>105</v>
      </c>
    </row>
    <row r="29" spans="1:28">
      <c r="I29" s="58" t="s">
        <v>147</v>
      </c>
      <c r="J29" s="76" t="s">
        <v>131</v>
      </c>
    </row>
    <row r="30" spans="1:28">
      <c r="I30" s="58" t="s">
        <v>148</v>
      </c>
      <c r="J30" s="76" t="s">
        <v>130</v>
      </c>
    </row>
    <row r="31" spans="1:28">
      <c r="I31" s="58" t="s">
        <v>162</v>
      </c>
      <c r="J31" s="58">
        <v>31</v>
      </c>
    </row>
    <row r="32" spans="1:28">
      <c r="I32" s="58" t="s">
        <v>163</v>
      </c>
      <c r="J32" s="58">
        <v>31</v>
      </c>
    </row>
  </sheetData>
  <phoneticPr fontId="10" type="noConversion"/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7"/>
  <sheetViews>
    <sheetView showGridLines="0" workbookViewId="0">
      <selection activeCell="F3" sqref="F3"/>
    </sheetView>
  </sheetViews>
  <sheetFormatPr defaultRowHeight="13.5"/>
  <cols>
    <col min="8" max="16" width="9" style="153"/>
  </cols>
  <sheetData>
    <row r="1" spans="1:16">
      <c r="A1" s="151"/>
      <c r="C1" s="151"/>
      <c r="E1" s="151"/>
    </row>
    <row r="2" spans="1:16" ht="16.5">
      <c r="C2" s="76" t="s">
        <v>1729</v>
      </c>
      <c r="D2" s="76"/>
      <c r="E2" s="76" t="s">
        <v>1730</v>
      </c>
      <c r="F2" s="76"/>
      <c r="G2" s="76" t="s">
        <v>1732</v>
      </c>
      <c r="H2" s="152"/>
      <c r="I2" s="154"/>
      <c r="J2" s="154"/>
      <c r="K2" s="154"/>
      <c r="L2" s="154"/>
      <c r="M2" s="154"/>
      <c r="N2" s="154"/>
      <c r="O2" s="154"/>
      <c r="P2" s="154"/>
    </row>
    <row r="3" spans="1:16" ht="16.5">
      <c r="C3" s="76" t="s">
        <v>1728</v>
      </c>
      <c r="D3" s="76"/>
      <c r="E3" s="76" t="s">
        <v>1731</v>
      </c>
      <c r="F3" s="76"/>
      <c r="G3" s="76" t="s">
        <v>1733</v>
      </c>
      <c r="H3" s="152"/>
      <c r="I3" s="154"/>
      <c r="J3" s="154"/>
      <c r="K3" s="154"/>
      <c r="L3" s="154"/>
      <c r="M3" s="154"/>
      <c r="N3" s="154"/>
      <c r="O3" s="154"/>
      <c r="P3" s="154"/>
    </row>
    <row r="4" spans="1:16" ht="16.5">
      <c r="C4" s="154"/>
      <c r="D4" s="154"/>
      <c r="E4" s="154"/>
      <c r="F4" s="154"/>
      <c r="G4" s="154"/>
      <c r="H4" s="154"/>
      <c r="I4" s="154"/>
      <c r="J4" s="154"/>
      <c r="K4" s="154"/>
      <c r="L4" s="154"/>
      <c r="M4" s="154"/>
      <c r="N4" s="154"/>
      <c r="O4" s="154"/>
      <c r="P4" s="154"/>
    </row>
    <row r="5" spans="1:16" ht="16.5">
      <c r="C5" s="154"/>
      <c r="D5" s="154"/>
      <c r="E5" s="154"/>
      <c r="F5" s="154"/>
      <c r="G5" s="154"/>
      <c r="H5" s="154"/>
      <c r="I5" s="154"/>
      <c r="J5" s="154"/>
      <c r="K5" s="154"/>
      <c r="L5" s="154"/>
      <c r="M5" s="154"/>
      <c r="N5" s="154"/>
      <c r="O5" s="154"/>
      <c r="P5" s="154"/>
    </row>
    <row r="6" spans="1:16" ht="16.5">
      <c r="C6" s="154"/>
      <c r="D6" s="154"/>
      <c r="E6" s="154"/>
      <c r="F6" s="154"/>
      <c r="G6" s="154"/>
      <c r="H6" s="154"/>
      <c r="I6" s="154"/>
      <c r="J6" s="154"/>
      <c r="K6" s="154"/>
      <c r="L6" s="154"/>
      <c r="M6" s="154"/>
      <c r="N6" s="154"/>
      <c r="O6" s="154"/>
      <c r="P6" s="154"/>
    </row>
    <row r="7" spans="1:16" ht="16.5">
      <c r="C7" s="154"/>
      <c r="D7" s="154"/>
      <c r="E7" s="154"/>
      <c r="F7" s="154"/>
      <c r="G7" s="154"/>
      <c r="H7" s="154"/>
      <c r="I7" s="154"/>
      <c r="J7" s="154"/>
      <c r="K7" s="154"/>
      <c r="L7" s="154"/>
      <c r="M7" s="154"/>
      <c r="N7" s="154"/>
      <c r="O7" s="154"/>
      <c r="P7" s="154"/>
    </row>
    <row r="8" spans="1:16" ht="16.5">
      <c r="C8" s="154"/>
      <c r="D8" s="154"/>
      <c r="E8" s="154"/>
      <c r="F8" s="154"/>
      <c r="G8" s="154"/>
      <c r="H8" s="154"/>
      <c r="I8" s="154"/>
      <c r="J8" s="154"/>
      <c r="K8" s="154"/>
      <c r="L8" s="154"/>
      <c r="M8" s="154"/>
      <c r="N8" s="154"/>
      <c r="O8" s="154"/>
      <c r="P8" s="154"/>
    </row>
    <row r="9" spans="1:16" ht="16.5">
      <c r="C9" s="154"/>
      <c r="D9" s="154"/>
      <c r="E9" s="154"/>
      <c r="F9" s="154"/>
      <c r="G9" s="154"/>
      <c r="H9" s="154"/>
      <c r="I9" s="154"/>
      <c r="J9" s="154"/>
      <c r="K9" s="154"/>
      <c r="L9" s="154"/>
      <c r="M9" s="154"/>
      <c r="N9" s="154"/>
      <c r="O9" s="154"/>
      <c r="P9" s="154"/>
    </row>
    <row r="10" spans="1:16" ht="16.5">
      <c r="C10" s="154"/>
      <c r="D10" s="154"/>
      <c r="E10" s="154"/>
      <c r="F10" s="154"/>
      <c r="G10" s="154"/>
      <c r="H10" s="154"/>
      <c r="I10" s="154"/>
      <c r="J10" s="154"/>
      <c r="K10" s="154"/>
      <c r="L10" s="154"/>
      <c r="M10" s="154"/>
      <c r="N10" s="154"/>
      <c r="O10" s="154"/>
      <c r="P10" s="154"/>
    </row>
    <row r="11" spans="1:16" ht="16.5">
      <c r="C11" s="154"/>
      <c r="D11" s="154"/>
      <c r="E11" s="154"/>
      <c r="F11" s="154"/>
      <c r="G11" s="154"/>
      <c r="H11" s="154"/>
      <c r="I11" s="154"/>
      <c r="J11" s="154"/>
      <c r="K11" s="154"/>
      <c r="L11" s="154"/>
      <c r="M11" s="154"/>
      <c r="N11" s="154"/>
      <c r="O11" s="154"/>
      <c r="P11" s="154"/>
    </row>
    <row r="12" spans="1:16" ht="16.5">
      <c r="C12" s="154"/>
      <c r="D12" s="154"/>
      <c r="E12" s="154"/>
      <c r="F12" s="154"/>
      <c r="G12" s="154"/>
      <c r="H12" s="154"/>
      <c r="I12" s="154"/>
      <c r="J12" s="154"/>
      <c r="K12" s="154"/>
      <c r="L12" s="154"/>
      <c r="M12" s="154"/>
      <c r="N12" s="154"/>
      <c r="O12" s="154"/>
      <c r="P12" s="154"/>
    </row>
    <row r="13" spans="1:16" ht="16.5">
      <c r="C13" s="154"/>
      <c r="D13" s="154"/>
      <c r="E13" s="154"/>
      <c r="F13" s="154"/>
      <c r="G13" s="154"/>
      <c r="H13" s="154"/>
      <c r="I13" s="154"/>
      <c r="J13" s="154"/>
      <c r="K13" s="154"/>
      <c r="L13" s="154"/>
      <c r="M13" s="154"/>
      <c r="N13" s="154"/>
      <c r="O13" s="154"/>
      <c r="P13" s="154"/>
    </row>
    <row r="14" spans="1:16" ht="16.5">
      <c r="C14" s="154"/>
      <c r="D14" s="154"/>
      <c r="E14" s="154"/>
      <c r="F14" s="154"/>
      <c r="G14" s="154"/>
      <c r="H14" s="154"/>
      <c r="I14" s="154"/>
      <c r="J14" s="154"/>
      <c r="K14" s="154"/>
      <c r="L14" s="154"/>
      <c r="M14" s="154"/>
      <c r="N14" s="154"/>
      <c r="O14" s="154"/>
      <c r="P14" s="154"/>
    </row>
    <row r="15" spans="1:16" ht="16.5">
      <c r="C15" s="154"/>
      <c r="D15" s="154"/>
      <c r="E15" s="154"/>
      <c r="F15" s="154"/>
      <c r="G15" s="154"/>
      <c r="H15" s="154"/>
      <c r="I15" s="154"/>
      <c r="J15" s="154"/>
      <c r="K15" s="154"/>
      <c r="L15" s="154"/>
      <c r="M15" s="154"/>
      <c r="N15" s="154"/>
      <c r="O15" s="154"/>
      <c r="P15" s="154"/>
    </row>
    <row r="16" spans="1:16" ht="16.5">
      <c r="C16" s="154"/>
      <c r="D16" s="154"/>
      <c r="E16" s="154"/>
      <c r="F16" s="154"/>
      <c r="G16" s="154"/>
      <c r="H16" s="154"/>
      <c r="I16" s="154"/>
      <c r="J16" s="154"/>
      <c r="K16" s="154"/>
      <c r="L16" s="154"/>
      <c r="M16" s="154"/>
      <c r="N16" s="154"/>
      <c r="O16" s="154"/>
      <c r="P16" s="154"/>
    </row>
    <row r="17" spans="3:16" ht="16.5">
      <c r="C17" s="154"/>
      <c r="D17" s="154"/>
      <c r="E17" s="154"/>
      <c r="F17" s="154"/>
      <c r="G17" s="154"/>
      <c r="H17" s="154"/>
      <c r="I17" s="154"/>
      <c r="J17" s="154"/>
      <c r="K17" s="154"/>
      <c r="L17" s="154"/>
      <c r="M17" s="154"/>
      <c r="N17" s="154"/>
      <c r="O17" s="154"/>
      <c r="P17" s="154"/>
    </row>
    <row r="18" spans="3:16" ht="16.5">
      <c r="C18" s="154"/>
      <c r="D18" s="154"/>
      <c r="E18" s="154"/>
      <c r="F18" s="154"/>
      <c r="G18" s="154"/>
      <c r="H18" s="154"/>
      <c r="I18" s="154"/>
      <c r="J18" s="154"/>
      <c r="K18" s="154"/>
      <c r="L18" s="154"/>
      <c r="M18" s="154"/>
      <c r="N18" s="154"/>
      <c r="O18" s="154"/>
      <c r="P18" s="154"/>
    </row>
    <row r="19" spans="3:16" ht="16.5">
      <c r="C19" s="154"/>
      <c r="D19" s="154"/>
      <c r="E19" s="154"/>
      <c r="F19" s="154"/>
      <c r="G19" s="154"/>
      <c r="H19" s="154"/>
      <c r="I19" s="154"/>
      <c r="J19" s="154"/>
      <c r="K19" s="154"/>
      <c r="L19" s="154"/>
      <c r="M19" s="154"/>
      <c r="N19" s="154"/>
      <c r="O19" s="154"/>
      <c r="P19" s="154"/>
    </row>
    <row r="20" spans="3:16" ht="16.5">
      <c r="C20" s="154"/>
      <c r="D20" s="154"/>
      <c r="E20" s="154"/>
      <c r="F20" s="154"/>
      <c r="G20" s="154"/>
      <c r="H20" s="154"/>
      <c r="I20" s="154"/>
      <c r="J20" s="154"/>
      <c r="K20" s="154"/>
      <c r="L20" s="154"/>
      <c r="M20" s="154"/>
      <c r="N20" s="154"/>
      <c r="O20" s="154"/>
      <c r="P20" s="154"/>
    </row>
    <row r="21" spans="3:16" ht="16.5">
      <c r="C21" s="154"/>
      <c r="D21" s="154"/>
      <c r="E21" s="154"/>
      <c r="F21" s="154"/>
      <c r="G21" s="154"/>
      <c r="H21" s="154"/>
      <c r="I21" s="154"/>
      <c r="J21" s="154"/>
      <c r="K21" s="154"/>
      <c r="L21" s="154"/>
      <c r="M21" s="154"/>
      <c r="N21" s="154"/>
      <c r="O21" s="154"/>
      <c r="P21" s="154"/>
    </row>
    <row r="22" spans="3:16" ht="16.5">
      <c r="C22" s="154"/>
      <c r="D22" s="154"/>
      <c r="E22" s="154"/>
      <c r="F22" s="154"/>
      <c r="G22" s="154"/>
      <c r="H22" s="154"/>
      <c r="I22" s="154"/>
      <c r="J22" s="154"/>
      <c r="K22" s="154"/>
      <c r="L22" s="154"/>
      <c r="M22" s="154"/>
      <c r="N22" s="154"/>
      <c r="O22" s="154"/>
      <c r="P22" s="154"/>
    </row>
    <row r="23" spans="3:16" ht="16.5">
      <c r="C23" s="154"/>
      <c r="D23" s="154"/>
      <c r="E23" s="154"/>
      <c r="F23" s="154"/>
      <c r="G23" s="154"/>
      <c r="H23" s="154"/>
      <c r="I23" s="154"/>
      <c r="J23" s="154"/>
      <c r="K23" s="154"/>
      <c r="L23" s="154"/>
      <c r="M23" s="154"/>
      <c r="N23" s="154"/>
      <c r="O23" s="154"/>
      <c r="P23" s="154"/>
    </row>
    <row r="24" spans="3:16" ht="16.5">
      <c r="C24" s="154"/>
      <c r="D24" s="154"/>
      <c r="E24" s="154"/>
      <c r="F24" s="154"/>
      <c r="G24" s="154"/>
      <c r="H24" s="154"/>
      <c r="I24" s="154"/>
      <c r="J24" s="154"/>
      <c r="K24" s="154"/>
      <c r="L24" s="154"/>
      <c r="M24" s="154"/>
      <c r="N24" s="154"/>
      <c r="O24" s="154"/>
      <c r="P24" s="154"/>
    </row>
    <row r="25" spans="3:16" ht="16.5">
      <c r="C25" s="154"/>
      <c r="D25" s="154"/>
      <c r="E25" s="154"/>
      <c r="F25" s="154"/>
      <c r="G25" s="154"/>
      <c r="H25" s="154"/>
      <c r="I25" s="154"/>
      <c r="J25" s="154"/>
      <c r="K25" s="154"/>
      <c r="L25" s="154"/>
      <c r="M25" s="154"/>
      <c r="N25" s="154"/>
      <c r="O25" s="154"/>
      <c r="P25" s="154"/>
    </row>
    <row r="26" spans="3:16" ht="16.5">
      <c r="C26" s="154"/>
      <c r="D26" s="154"/>
      <c r="E26" s="154"/>
      <c r="F26" s="154"/>
      <c r="G26" s="154"/>
      <c r="H26" s="154"/>
      <c r="I26" s="154"/>
      <c r="J26" s="154"/>
      <c r="K26" s="154"/>
      <c r="L26" s="154"/>
      <c r="M26" s="154"/>
      <c r="N26" s="154"/>
      <c r="O26" s="154"/>
      <c r="P26" s="154"/>
    </row>
    <row r="27" spans="3:16" ht="16.5">
      <c r="C27" s="154"/>
      <c r="D27" s="154"/>
      <c r="E27" s="154"/>
      <c r="F27" s="154"/>
      <c r="G27" s="154"/>
      <c r="H27" s="154"/>
      <c r="I27" s="154"/>
      <c r="J27" s="154"/>
      <c r="K27" s="154"/>
      <c r="L27" s="154"/>
      <c r="M27" s="154"/>
      <c r="N27" s="154"/>
      <c r="O27" s="154"/>
      <c r="P27" s="154"/>
    </row>
    <row r="28" spans="3:16" ht="16.5">
      <c r="C28" s="154"/>
      <c r="D28" s="154"/>
      <c r="E28" s="154"/>
      <c r="F28" s="154"/>
      <c r="G28" s="154"/>
      <c r="H28" s="154"/>
      <c r="I28" s="154"/>
      <c r="J28" s="154"/>
      <c r="K28" s="154"/>
      <c r="L28" s="154"/>
      <c r="M28" s="154"/>
      <c r="N28" s="154"/>
      <c r="O28" s="154"/>
      <c r="P28" s="154"/>
    </row>
    <row r="29" spans="3:16" ht="16.5">
      <c r="C29" s="154"/>
      <c r="D29" s="154"/>
      <c r="E29" s="154"/>
      <c r="F29" s="154"/>
      <c r="G29" s="154"/>
      <c r="H29" s="154"/>
      <c r="I29" s="154"/>
      <c r="J29" s="154"/>
      <c r="K29" s="154"/>
      <c r="L29" s="154"/>
      <c r="M29" s="154"/>
      <c r="N29" s="154"/>
      <c r="O29" s="154"/>
      <c r="P29" s="154"/>
    </row>
    <row r="30" spans="3:16" ht="16.5">
      <c r="C30" s="154"/>
      <c r="D30" s="154"/>
      <c r="E30" s="154"/>
      <c r="F30" s="154"/>
      <c r="G30" s="154"/>
      <c r="H30" s="154"/>
      <c r="I30" s="154"/>
      <c r="J30" s="154"/>
      <c r="K30" s="154"/>
      <c r="L30" s="154"/>
      <c r="M30" s="154"/>
      <c r="N30" s="154"/>
      <c r="O30" s="154"/>
      <c r="P30" s="154"/>
    </row>
    <row r="31" spans="3:16" ht="16.5">
      <c r="C31" s="154"/>
      <c r="D31" s="154"/>
      <c r="E31" s="154"/>
      <c r="F31" s="154"/>
      <c r="G31" s="154"/>
      <c r="H31" s="154"/>
      <c r="I31" s="154"/>
      <c r="J31" s="154"/>
      <c r="K31" s="154"/>
      <c r="L31" s="154"/>
      <c r="M31" s="154"/>
      <c r="N31" s="154"/>
      <c r="O31" s="154"/>
      <c r="P31" s="154"/>
    </row>
    <row r="32" spans="3:16" ht="16.5">
      <c r="C32" s="154"/>
      <c r="D32" s="154"/>
      <c r="E32" s="154"/>
      <c r="F32" s="154"/>
      <c r="G32" s="154"/>
      <c r="H32" s="154"/>
      <c r="I32" s="154"/>
      <c r="J32" s="154"/>
      <c r="K32" s="154"/>
      <c r="L32" s="154"/>
      <c r="M32" s="154"/>
      <c r="N32" s="154"/>
      <c r="O32" s="154"/>
      <c r="P32" s="154"/>
    </row>
    <row r="33" spans="3:16" ht="16.5">
      <c r="C33" s="154"/>
      <c r="D33" s="154"/>
      <c r="E33" s="154"/>
      <c r="F33" s="154"/>
      <c r="G33" s="154"/>
      <c r="H33" s="154"/>
      <c r="I33" s="154"/>
      <c r="J33" s="154"/>
      <c r="K33" s="154"/>
      <c r="L33" s="154"/>
      <c r="M33" s="154"/>
      <c r="N33" s="154"/>
      <c r="O33" s="154"/>
      <c r="P33" s="154"/>
    </row>
    <row r="34" spans="3:16" ht="16.5">
      <c r="C34" s="154"/>
      <c r="D34" s="154"/>
      <c r="E34" s="154"/>
      <c r="F34" s="154"/>
      <c r="G34" s="154"/>
      <c r="H34" s="154"/>
      <c r="I34" s="154"/>
      <c r="J34" s="154"/>
      <c r="K34" s="154"/>
      <c r="L34" s="154"/>
      <c r="M34" s="154"/>
      <c r="N34" s="154"/>
      <c r="O34" s="154"/>
      <c r="P34" s="154"/>
    </row>
    <row r="35" spans="3:16" ht="16.5">
      <c r="C35" s="154"/>
      <c r="D35" s="154"/>
      <c r="E35" s="154"/>
      <c r="F35" s="154"/>
      <c r="G35" s="154"/>
      <c r="H35" s="154"/>
      <c r="I35" s="154"/>
      <c r="J35" s="154"/>
      <c r="K35" s="154"/>
      <c r="L35" s="154"/>
      <c r="M35" s="154"/>
      <c r="N35" s="154"/>
      <c r="O35" s="154"/>
      <c r="P35" s="154"/>
    </row>
    <row r="36" spans="3:16" ht="16.5">
      <c r="C36" s="154"/>
      <c r="D36" s="154"/>
      <c r="E36" s="154"/>
      <c r="F36" s="154"/>
      <c r="G36" s="154"/>
      <c r="H36" s="154"/>
      <c r="I36" s="154"/>
      <c r="J36" s="154"/>
      <c r="K36" s="154"/>
      <c r="L36" s="154"/>
      <c r="M36" s="154"/>
      <c r="N36" s="154"/>
      <c r="O36" s="154"/>
      <c r="P36" s="154"/>
    </row>
    <row r="37" spans="3:16">
      <c r="C37" s="153"/>
      <c r="D37" s="153"/>
      <c r="E37" s="153"/>
      <c r="F37" s="153"/>
      <c r="G37" s="153"/>
    </row>
  </sheetData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18</vt:i4>
      </vt:variant>
    </vt:vector>
  </HeadingPairs>
  <TitlesOfParts>
    <vt:vector size="18" baseType="lpstr">
      <vt:lpstr>关键指标</vt:lpstr>
      <vt:lpstr>关键指标-竞对</vt:lpstr>
      <vt:lpstr>关键指标-咨询转化</vt:lpstr>
      <vt:lpstr>销售-团购（线上）</vt:lpstr>
      <vt:lpstr>实际消费分布（线下）</vt:lpstr>
      <vt:lpstr>体验报告</vt:lpstr>
      <vt:lpstr>CPC</vt:lpstr>
      <vt:lpstr>透视表</vt:lpstr>
      <vt:lpstr>midtable</vt:lpstr>
      <vt:lpstr>竞对数据</vt:lpstr>
      <vt:lpstr>流量</vt:lpstr>
      <vt:lpstr>咨询明细</vt:lpstr>
      <vt:lpstr>预约数据</vt:lpstr>
      <vt:lpstr>消费数据明细（线上）</vt:lpstr>
      <vt:lpstr>线下</vt:lpstr>
      <vt:lpstr>口碑数据</vt:lpstr>
      <vt:lpstr>回复口碑</vt:lpstr>
      <vt:lpstr>CPC数据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郑弯弯</dc:creator>
  <cp:lastModifiedBy>johnny leaf</cp:lastModifiedBy>
  <dcterms:created xsi:type="dcterms:W3CDTF">2017-08-25T07:10:00Z</dcterms:created>
  <dcterms:modified xsi:type="dcterms:W3CDTF">2018-09-17T05:12:52Z</dcterms:modified>
</cp:coreProperties>
</file>