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yproject\DPspider\Report\NewReport\"/>
    </mc:Choice>
  </mc:AlternateContent>
  <bookViews>
    <workbookView xWindow="4455" yWindow="465" windowWidth="28800" windowHeight="16260" tabRatio="938" activeTab="12"/>
  </bookViews>
  <sheets>
    <sheet name="关键指标" sheetId="1" r:id="rId1"/>
    <sheet name="关键指标-咨询转化" sheetId="2" r:id="rId2"/>
    <sheet name="关键指标-竞对" sheetId="3" r:id="rId3"/>
    <sheet name="销售-团购（线上）" sheetId="4" r:id="rId4"/>
    <sheet name="实际消费分布（线下）" sheetId="5" r:id="rId5"/>
    <sheet name="体验报告" sheetId="6" r:id="rId6"/>
    <sheet name="CPC" sheetId="7" state="hidden" r:id="rId7"/>
    <sheet name="推广通" sheetId="8" r:id="rId8"/>
    <sheet name="口碑" sheetId="9" r:id="rId9"/>
    <sheet name="CPC1" sheetId="10" state="hidden" r:id="rId10"/>
    <sheet name="透视表" sheetId="11" r:id="rId11"/>
    <sheet name="竞对数据" sheetId="12" r:id="rId12"/>
    <sheet name="流量" sheetId="13" r:id="rId13"/>
    <sheet name="咨询明细" sheetId="14" r:id="rId14"/>
    <sheet name="预约数据" sheetId="15" r:id="rId15"/>
    <sheet name="消费数据明细（线上）" sheetId="16" r:id="rId16"/>
    <sheet name="线下" sheetId="17" r:id="rId17"/>
    <sheet name="刷单" sheetId="18" r:id="rId18"/>
    <sheet name="口碑数据" sheetId="19" r:id="rId19"/>
    <sheet name="回复口碑" sheetId="20" r:id="rId20"/>
    <sheet name="CPC数据" sheetId="21" r:id="rId21"/>
  </sheets>
  <definedNames>
    <definedName name="_xlnm._FilterDatabase" localSheetId="19" hidden="1">回复口碑!$C$1:$C$1</definedName>
    <definedName name="_xlnm._FilterDatabase" localSheetId="17" hidden="1">刷单!$A$1:$I$706</definedName>
    <definedName name="_xlnm._FilterDatabase" localSheetId="15" hidden="1">'消费数据明细（线上）'!#REF!</definedName>
    <definedName name="_xlnm._FilterDatabase" localSheetId="14" hidden="1">预约数据!$A$658:$I$668</definedName>
    <definedName name="_xlnm._FilterDatabase" localSheetId="13" hidden="1">咨询明细!$A$1:$G$322</definedName>
  </definedNames>
  <calcPr calcId="162913"/>
  <pivotCaches>
    <pivotCache cacheId="139" r:id="rId22"/>
    <pivotCache cacheId="140" r:id="rId23"/>
    <pivotCache cacheId="141" r:id="rId24"/>
    <pivotCache cacheId="142" r:id="rId25"/>
    <pivotCache cacheId="143" r:id="rId26"/>
    <pivotCache cacheId="144" r:id="rId27"/>
    <pivotCache cacheId="145" r:id="rId28"/>
  </pivotCaches>
</workbook>
</file>

<file path=xl/calcChain.xml><?xml version="1.0" encoding="utf-8"?>
<calcChain xmlns="http://schemas.openxmlformats.org/spreadsheetml/2006/main">
  <c r="B224" i="21" l="1"/>
  <c r="A224" i="21"/>
  <c r="B223" i="21"/>
  <c r="A223" i="21"/>
  <c r="B222" i="21"/>
  <c r="A222" i="21"/>
  <c r="B221" i="21"/>
  <c r="A221" i="21"/>
  <c r="B220" i="21"/>
  <c r="A220" i="21"/>
  <c r="B219" i="21"/>
  <c r="A219" i="21"/>
  <c r="B218" i="21"/>
  <c r="A218" i="21"/>
  <c r="B217" i="21"/>
  <c r="A217" i="21"/>
  <c r="B216" i="21"/>
  <c r="A216" i="21"/>
  <c r="B215" i="21"/>
  <c r="A215" i="21"/>
  <c r="B214" i="21"/>
  <c r="A214" i="21"/>
  <c r="B213" i="21"/>
  <c r="A213" i="21"/>
  <c r="B212" i="21"/>
  <c r="A212" i="21"/>
  <c r="B211" i="21"/>
  <c r="A211" i="21"/>
  <c r="B210" i="21"/>
  <c r="A210" i="21"/>
  <c r="B209" i="21"/>
  <c r="A209" i="21"/>
  <c r="B208" i="21"/>
  <c r="A208" i="21"/>
  <c r="B207" i="21"/>
  <c r="A207" i="21"/>
  <c r="B206" i="21"/>
  <c r="A206" i="21"/>
  <c r="B205" i="21"/>
  <c r="A205" i="21"/>
  <c r="B204" i="21"/>
  <c r="A204" i="21"/>
  <c r="B203" i="21"/>
  <c r="A203" i="21"/>
  <c r="B202" i="21"/>
  <c r="A202" i="21"/>
  <c r="B201" i="21"/>
  <c r="A201" i="21"/>
  <c r="B200" i="21"/>
  <c r="A200" i="21"/>
  <c r="B199" i="21"/>
  <c r="A199" i="21"/>
  <c r="B198" i="21"/>
  <c r="A198" i="21"/>
  <c r="B197" i="21"/>
  <c r="A197" i="21"/>
  <c r="B196" i="21"/>
  <c r="A196" i="21"/>
  <c r="B195" i="21"/>
  <c r="A195" i="21"/>
  <c r="B194" i="21"/>
  <c r="A194" i="21"/>
  <c r="B193" i="21"/>
  <c r="A193" i="21"/>
  <c r="B192" i="21"/>
  <c r="A192" i="21"/>
  <c r="B191" i="21"/>
  <c r="A191" i="21"/>
  <c r="B190" i="21"/>
  <c r="A190" i="21"/>
  <c r="B189" i="21"/>
  <c r="A189" i="21"/>
  <c r="B188" i="21"/>
  <c r="A188" i="21"/>
  <c r="B187" i="21"/>
  <c r="A187" i="21"/>
  <c r="B186" i="21"/>
  <c r="A186" i="21"/>
  <c r="B185" i="21"/>
  <c r="A185" i="21"/>
  <c r="B184" i="21"/>
  <c r="A184" i="21"/>
  <c r="B183" i="21"/>
  <c r="A183" i="21"/>
  <c r="B182" i="21"/>
  <c r="A182" i="21"/>
  <c r="B181" i="21"/>
  <c r="A181" i="21"/>
  <c r="B180" i="21"/>
  <c r="A180" i="21"/>
  <c r="B179" i="21"/>
  <c r="A179" i="21"/>
  <c r="B178" i="21"/>
  <c r="A178" i="21"/>
  <c r="B177" i="21"/>
  <c r="A177" i="21"/>
  <c r="B176" i="21"/>
  <c r="A176" i="21"/>
  <c r="B175" i="21"/>
  <c r="A175" i="21"/>
  <c r="B174" i="21"/>
  <c r="A174" i="21"/>
  <c r="B173" i="21"/>
  <c r="A173" i="21"/>
  <c r="B172" i="21"/>
  <c r="A172" i="21"/>
  <c r="B171" i="21"/>
  <c r="A171" i="21"/>
  <c r="B170" i="21"/>
  <c r="A170" i="21"/>
  <c r="B169" i="21"/>
  <c r="A169" i="21"/>
  <c r="B168" i="21"/>
  <c r="A168" i="21"/>
  <c r="B167" i="21"/>
  <c r="A167" i="21"/>
  <c r="B166" i="21"/>
  <c r="A166" i="21"/>
  <c r="B165" i="21"/>
  <c r="A165" i="21"/>
  <c r="B164" i="21"/>
  <c r="A164" i="21"/>
  <c r="B163" i="21"/>
  <c r="A163" i="21"/>
  <c r="B162" i="21"/>
  <c r="A162" i="21"/>
  <c r="B161" i="21"/>
  <c r="A161" i="21"/>
  <c r="B160" i="21"/>
  <c r="A160" i="21"/>
  <c r="B159" i="21"/>
  <c r="A159" i="21"/>
  <c r="B158" i="21"/>
  <c r="A158" i="21"/>
  <c r="B157" i="21"/>
  <c r="A157" i="21"/>
  <c r="B156" i="21"/>
  <c r="A156" i="21"/>
  <c r="B155" i="21"/>
  <c r="A155" i="21"/>
  <c r="B154" i="21"/>
  <c r="A154" i="21"/>
  <c r="B153" i="21"/>
  <c r="A153" i="21"/>
  <c r="B152" i="21"/>
  <c r="A152" i="21"/>
  <c r="B151" i="21"/>
  <c r="A151" i="21"/>
  <c r="B150" i="21"/>
  <c r="A150" i="21"/>
  <c r="B149" i="21"/>
  <c r="A149" i="21"/>
  <c r="B148" i="21"/>
  <c r="A148" i="21"/>
  <c r="B147" i="21"/>
  <c r="A147" i="21"/>
  <c r="B146" i="21"/>
  <c r="A146" i="21"/>
  <c r="B145" i="21"/>
  <c r="A145" i="21"/>
  <c r="B144" i="21"/>
  <c r="A144" i="21"/>
  <c r="B143" i="21"/>
  <c r="A143" i="21"/>
  <c r="B142" i="21"/>
  <c r="A142" i="21"/>
  <c r="B141" i="21"/>
  <c r="A141" i="21"/>
  <c r="B140" i="21"/>
  <c r="A140" i="21"/>
  <c r="B139" i="21"/>
  <c r="A139" i="21"/>
  <c r="B138" i="21"/>
  <c r="A138" i="21"/>
  <c r="B137" i="21"/>
  <c r="A137" i="21"/>
  <c r="B136" i="21"/>
  <c r="A136" i="21"/>
  <c r="B135" i="21"/>
  <c r="A135" i="21"/>
  <c r="B134" i="21"/>
  <c r="A134" i="21"/>
  <c r="B133" i="21"/>
  <c r="A133" i="21"/>
  <c r="B132" i="21"/>
  <c r="A132" i="21"/>
  <c r="B131" i="21"/>
  <c r="A131" i="21"/>
  <c r="B130" i="21"/>
  <c r="A130" i="21"/>
  <c r="B129" i="21"/>
  <c r="A129" i="21"/>
  <c r="B128" i="21"/>
  <c r="A128" i="21"/>
  <c r="B127" i="21"/>
  <c r="A127" i="21"/>
  <c r="B126" i="21"/>
  <c r="A126" i="21"/>
  <c r="B125" i="21"/>
  <c r="A125" i="21"/>
  <c r="B124" i="21"/>
  <c r="A124" i="21"/>
  <c r="B123" i="21"/>
  <c r="A123" i="21"/>
  <c r="B122" i="21"/>
  <c r="A122" i="21"/>
  <c r="B121" i="21"/>
  <c r="A121" i="21"/>
  <c r="B120" i="21"/>
  <c r="A120" i="21"/>
  <c r="B119" i="21"/>
  <c r="A119" i="21"/>
  <c r="B118" i="21"/>
  <c r="A118" i="21"/>
  <c r="B117" i="21"/>
  <c r="A117" i="21"/>
  <c r="B116" i="21"/>
  <c r="A116" i="21"/>
  <c r="B115" i="21"/>
  <c r="A115" i="21"/>
  <c r="B114" i="21"/>
  <c r="A114" i="21"/>
  <c r="B113" i="21"/>
  <c r="A113" i="21"/>
  <c r="B112" i="21"/>
  <c r="A112" i="21"/>
  <c r="B111" i="21"/>
  <c r="A111" i="21"/>
  <c r="B110" i="21"/>
  <c r="A110" i="21"/>
  <c r="B109" i="21"/>
  <c r="A109" i="21"/>
  <c r="B108" i="21"/>
  <c r="A108" i="21"/>
  <c r="B107" i="21"/>
  <c r="A107" i="21"/>
  <c r="B106" i="21"/>
  <c r="A106" i="21"/>
  <c r="B105" i="21"/>
  <c r="A105" i="21"/>
  <c r="B104" i="21"/>
  <c r="A104" i="21"/>
  <c r="B103" i="21"/>
  <c r="A103" i="21"/>
  <c r="B102" i="21"/>
  <c r="A102" i="21"/>
  <c r="B101" i="21"/>
  <c r="A101" i="21"/>
  <c r="B100" i="21"/>
  <c r="A100" i="21"/>
  <c r="B99" i="21"/>
  <c r="A99" i="21"/>
  <c r="B98" i="21"/>
  <c r="A98" i="21"/>
  <c r="B97" i="21"/>
  <c r="A97" i="21"/>
  <c r="B96" i="21"/>
  <c r="A96" i="21"/>
  <c r="B95" i="21"/>
  <c r="A95" i="21"/>
  <c r="B94" i="21"/>
  <c r="A94" i="21"/>
  <c r="B93" i="21"/>
  <c r="A93" i="21"/>
  <c r="B92" i="21"/>
  <c r="A92" i="21"/>
  <c r="B91" i="21"/>
  <c r="A91" i="21"/>
  <c r="B90" i="21"/>
  <c r="A90" i="21"/>
  <c r="B89" i="21"/>
  <c r="A89" i="21"/>
  <c r="B88" i="21"/>
  <c r="A88" i="21"/>
  <c r="B87" i="21"/>
  <c r="A87" i="21"/>
  <c r="B86" i="21"/>
  <c r="A86" i="21"/>
  <c r="B85" i="21"/>
  <c r="A85" i="21"/>
  <c r="B84" i="21"/>
  <c r="A84" i="21"/>
  <c r="B83" i="21"/>
  <c r="A83" i="21"/>
  <c r="B82" i="21"/>
  <c r="A82" i="21"/>
  <c r="B81" i="21"/>
  <c r="A81" i="21"/>
  <c r="B80" i="21"/>
  <c r="A80" i="21"/>
  <c r="B79" i="21"/>
  <c r="A79" i="21"/>
  <c r="B78" i="21"/>
  <c r="A78" i="21"/>
  <c r="B77" i="21"/>
  <c r="A77" i="21"/>
  <c r="B76" i="21"/>
  <c r="A76" i="21"/>
  <c r="B75" i="21"/>
  <c r="A75" i="21"/>
  <c r="B74" i="21"/>
  <c r="A74" i="21"/>
  <c r="B73" i="21"/>
  <c r="A73" i="21"/>
  <c r="B72" i="21"/>
  <c r="A72" i="21"/>
  <c r="B71" i="21"/>
  <c r="A71" i="21"/>
  <c r="B70" i="21"/>
  <c r="A70" i="21"/>
  <c r="B69" i="21"/>
  <c r="A69" i="21"/>
  <c r="B68" i="21"/>
  <c r="A68" i="21"/>
  <c r="B67" i="21"/>
  <c r="A67" i="21"/>
  <c r="B66" i="21"/>
  <c r="A66" i="21"/>
  <c r="B65" i="21"/>
  <c r="A65" i="21"/>
  <c r="B64" i="21"/>
  <c r="A64" i="21"/>
  <c r="B63" i="21"/>
  <c r="A63" i="21"/>
  <c r="B62" i="21"/>
  <c r="A62" i="21"/>
  <c r="B61" i="21"/>
  <c r="A61" i="21"/>
  <c r="B60" i="21"/>
  <c r="A60" i="21"/>
  <c r="B59" i="21"/>
  <c r="A59" i="21"/>
  <c r="B58" i="21"/>
  <c r="A58" i="21"/>
  <c r="B57" i="21"/>
  <c r="A57" i="21"/>
  <c r="B56" i="21"/>
  <c r="A56" i="21"/>
  <c r="B55" i="21"/>
  <c r="A55" i="21"/>
  <c r="B54" i="21"/>
  <c r="A54" i="21"/>
  <c r="B53" i="21"/>
  <c r="A53" i="21"/>
  <c r="B52" i="21"/>
  <c r="A52" i="21"/>
  <c r="B51" i="21"/>
  <c r="A51" i="21"/>
  <c r="B50" i="21"/>
  <c r="A50" i="21"/>
  <c r="B49" i="21"/>
  <c r="A49" i="21"/>
  <c r="B48" i="21"/>
  <c r="A48" i="21"/>
  <c r="B47" i="21"/>
  <c r="A47" i="21"/>
  <c r="B46" i="21"/>
  <c r="A46" i="21"/>
  <c r="B45" i="21"/>
  <c r="A45" i="21"/>
  <c r="B44" i="21"/>
  <c r="A44" i="21"/>
  <c r="B43" i="21"/>
  <c r="A43" i="21"/>
  <c r="B42" i="21"/>
  <c r="A42" i="21"/>
  <c r="B41" i="21"/>
  <c r="A41" i="21"/>
  <c r="B40" i="21"/>
  <c r="A40" i="21"/>
  <c r="B39" i="21"/>
  <c r="A39" i="21"/>
  <c r="B38" i="21"/>
  <c r="A38" i="21"/>
  <c r="B37" i="21"/>
  <c r="A37" i="21"/>
  <c r="B36" i="21"/>
  <c r="A36" i="21"/>
  <c r="B35" i="21"/>
  <c r="A35" i="21"/>
  <c r="B34" i="21"/>
  <c r="A34" i="21"/>
  <c r="B33" i="21"/>
  <c r="A33" i="21"/>
  <c r="B32" i="21"/>
  <c r="A32" i="21"/>
  <c r="B31" i="21"/>
  <c r="A31" i="21"/>
  <c r="B30" i="21"/>
  <c r="A30" i="21"/>
  <c r="B29" i="21"/>
  <c r="A29" i="21"/>
  <c r="B28" i="21"/>
  <c r="A28" i="21"/>
  <c r="B27" i="21"/>
  <c r="A27" i="21"/>
  <c r="B26" i="21"/>
  <c r="A26" i="21"/>
  <c r="B25" i="21"/>
  <c r="A25" i="21"/>
  <c r="B24" i="21"/>
  <c r="A24" i="21"/>
  <c r="B23" i="21"/>
  <c r="A23" i="21"/>
  <c r="B22" i="21"/>
  <c r="A22" i="21"/>
  <c r="B21" i="21"/>
  <c r="A21" i="21"/>
  <c r="B20" i="21"/>
  <c r="A20" i="21"/>
  <c r="B19" i="21"/>
  <c r="A19" i="21"/>
  <c r="B18" i="21"/>
  <c r="A18" i="21"/>
  <c r="B17" i="21"/>
  <c r="A17" i="21"/>
  <c r="B16" i="21"/>
  <c r="A16" i="21"/>
  <c r="B15" i="21"/>
  <c r="A15" i="21"/>
  <c r="B14" i="21"/>
  <c r="A14" i="21"/>
  <c r="B13" i="21"/>
  <c r="A13" i="21"/>
  <c r="B12" i="21"/>
  <c r="A12" i="21"/>
  <c r="B11" i="21"/>
  <c r="A11" i="21"/>
  <c r="B10" i="21"/>
  <c r="A10" i="21"/>
  <c r="B9" i="21"/>
  <c r="A9" i="21"/>
  <c r="B8" i="21"/>
  <c r="A8" i="21"/>
  <c r="B7" i="21"/>
  <c r="A7" i="21"/>
  <c r="B6" i="21"/>
  <c r="A6" i="21"/>
  <c r="B5" i="21"/>
  <c r="A5" i="21"/>
  <c r="B4" i="21"/>
  <c r="A4" i="21"/>
  <c r="B3" i="21"/>
  <c r="A3" i="21"/>
  <c r="B2" i="21"/>
  <c r="A2" i="21"/>
  <c r="B146" i="13"/>
  <c r="A146" i="13"/>
  <c r="B145" i="13"/>
  <c r="A145" i="13"/>
  <c r="B144" i="13"/>
  <c r="A144" i="13"/>
  <c r="B143" i="13"/>
  <c r="A143" i="13"/>
  <c r="B142" i="13"/>
  <c r="A142" i="13"/>
  <c r="B141" i="13"/>
  <c r="A141" i="13"/>
  <c r="B140" i="13"/>
  <c r="A140" i="13"/>
  <c r="B139" i="13"/>
  <c r="A139" i="13"/>
  <c r="B138" i="13"/>
  <c r="A138" i="13"/>
  <c r="B137" i="13"/>
  <c r="A137" i="13"/>
  <c r="B136" i="13"/>
  <c r="A136" i="13"/>
  <c r="B135" i="13"/>
  <c r="A135" i="13"/>
  <c r="B134" i="13"/>
  <c r="A134" i="13"/>
  <c r="B133" i="13"/>
  <c r="A133" i="13"/>
  <c r="B132" i="13"/>
  <c r="A132" i="13"/>
  <c r="B131" i="13"/>
  <c r="A131" i="13"/>
  <c r="B130" i="13"/>
  <c r="A130" i="13"/>
  <c r="B129" i="13"/>
  <c r="A129" i="13"/>
  <c r="B128" i="13"/>
  <c r="A128" i="13"/>
  <c r="B127" i="13"/>
  <c r="A127" i="13"/>
  <c r="B126" i="13"/>
  <c r="A126" i="13"/>
  <c r="B125" i="13"/>
  <c r="A125" i="13"/>
  <c r="B124" i="13"/>
  <c r="A124" i="13"/>
  <c r="B123" i="13"/>
  <c r="A123" i="13"/>
  <c r="B122" i="13"/>
  <c r="A122" i="13"/>
  <c r="B121" i="13"/>
  <c r="A121" i="13"/>
  <c r="B120" i="13"/>
  <c r="A120" i="13"/>
  <c r="B119" i="13"/>
  <c r="A119" i="13"/>
  <c r="B118" i="13"/>
  <c r="A118" i="13"/>
  <c r="B117" i="13"/>
  <c r="A117" i="13"/>
  <c r="B116" i="13"/>
  <c r="A116" i="13"/>
  <c r="B115" i="13"/>
  <c r="A115" i="13"/>
  <c r="B114" i="13"/>
  <c r="A114" i="13"/>
  <c r="B113" i="13"/>
  <c r="A113" i="13"/>
  <c r="B112" i="13"/>
  <c r="A112" i="13"/>
  <c r="B111" i="13"/>
  <c r="A111" i="13"/>
  <c r="B110" i="13"/>
  <c r="A110" i="13"/>
  <c r="B109" i="13"/>
  <c r="A109" i="13"/>
  <c r="B108" i="13"/>
  <c r="A108" i="13"/>
  <c r="B107" i="13"/>
  <c r="A107" i="13"/>
  <c r="B106" i="13"/>
  <c r="A106" i="13"/>
  <c r="B105" i="13"/>
  <c r="A105" i="13"/>
  <c r="B104" i="13"/>
  <c r="A104" i="13"/>
  <c r="B103" i="13"/>
  <c r="A103" i="13"/>
  <c r="B102" i="13"/>
  <c r="A102" i="13"/>
  <c r="B101" i="13"/>
  <c r="A101" i="13"/>
  <c r="B100" i="13"/>
  <c r="A100" i="13"/>
  <c r="B99" i="13"/>
  <c r="A99" i="13"/>
  <c r="B98" i="13"/>
  <c r="A98" i="13"/>
  <c r="B97" i="13"/>
  <c r="A97" i="13"/>
  <c r="B96" i="13"/>
  <c r="A96" i="13"/>
  <c r="B95" i="13"/>
  <c r="A95" i="13"/>
  <c r="B94" i="13"/>
  <c r="A94" i="13"/>
  <c r="B93" i="13"/>
  <c r="A93" i="13"/>
  <c r="B92" i="13"/>
  <c r="A92" i="13"/>
  <c r="B91" i="13"/>
  <c r="A91" i="13"/>
  <c r="B90" i="13"/>
  <c r="A90" i="13"/>
  <c r="B89" i="13"/>
  <c r="A89" i="13"/>
  <c r="B88" i="13"/>
  <c r="A88" i="13"/>
  <c r="B87" i="13"/>
  <c r="A87" i="13"/>
  <c r="B86" i="13"/>
  <c r="A86" i="13"/>
  <c r="B85" i="13"/>
  <c r="A85" i="13"/>
  <c r="B84" i="13"/>
  <c r="A84" i="13"/>
  <c r="B83" i="13"/>
  <c r="A83" i="13"/>
  <c r="B82" i="13"/>
  <c r="A82" i="13"/>
  <c r="B81" i="13"/>
  <c r="A81" i="13"/>
  <c r="B80" i="13"/>
  <c r="A80" i="13"/>
  <c r="B79" i="13"/>
  <c r="A79" i="13"/>
  <c r="B78" i="13"/>
  <c r="A78" i="13"/>
  <c r="B77" i="13"/>
  <c r="A77" i="13"/>
  <c r="B76" i="13"/>
  <c r="A76" i="13"/>
  <c r="B75" i="13"/>
  <c r="A75" i="13"/>
  <c r="B74" i="13"/>
  <c r="A74" i="13"/>
  <c r="B73" i="13"/>
  <c r="A73" i="13"/>
  <c r="B72" i="13"/>
  <c r="A72" i="13"/>
  <c r="B71" i="13"/>
  <c r="A71" i="13"/>
  <c r="B70" i="13"/>
  <c r="A70" i="13"/>
  <c r="B69" i="13"/>
  <c r="A69" i="13"/>
  <c r="B68" i="13"/>
  <c r="A68" i="13"/>
  <c r="B67" i="13"/>
  <c r="A67" i="13"/>
  <c r="B66" i="13"/>
  <c r="A66" i="13"/>
  <c r="B65" i="13"/>
  <c r="A65" i="13"/>
  <c r="B64" i="13"/>
  <c r="A64" i="13"/>
  <c r="B63" i="13"/>
  <c r="A63" i="13"/>
  <c r="B62" i="13"/>
  <c r="A62" i="13"/>
  <c r="B61" i="13"/>
  <c r="A61" i="13"/>
  <c r="B60" i="13"/>
  <c r="A60" i="13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7" i="13"/>
  <c r="A7" i="13"/>
  <c r="B6" i="13"/>
  <c r="A6" i="13"/>
  <c r="B5" i="13"/>
  <c r="A5" i="13"/>
  <c r="B4" i="13"/>
  <c r="A4" i="13"/>
  <c r="B3" i="13"/>
  <c r="A3" i="13"/>
  <c r="B2" i="13"/>
  <c r="A2" i="13"/>
  <c r="Q24" i="11"/>
  <c r="P24" i="11"/>
  <c r="L24" i="11"/>
  <c r="K24" i="11"/>
  <c r="Q23" i="11"/>
  <c r="P23" i="11"/>
  <c r="L23" i="11"/>
  <c r="K23" i="11"/>
  <c r="Q22" i="11"/>
  <c r="P22" i="11"/>
  <c r="L22" i="11"/>
  <c r="K22" i="11"/>
  <c r="Q21" i="11"/>
  <c r="P21" i="11"/>
  <c r="L21" i="11"/>
  <c r="K21" i="11"/>
  <c r="Q20" i="11"/>
  <c r="P20" i="11"/>
  <c r="L20" i="11"/>
  <c r="K20" i="11"/>
  <c r="Q19" i="11"/>
  <c r="P19" i="11"/>
  <c r="L19" i="11"/>
  <c r="K19" i="11"/>
  <c r="D9" i="10"/>
  <c r="E2" i="10"/>
  <c r="D2" i="10"/>
  <c r="C2" i="10"/>
  <c r="I12" i="9"/>
  <c r="H12" i="9"/>
  <c r="G12" i="9"/>
  <c r="F12" i="9"/>
  <c r="G8" i="9"/>
  <c r="F8" i="9"/>
  <c r="H8" i="9" s="1"/>
  <c r="D8" i="9"/>
  <c r="C8" i="9"/>
  <c r="E8" i="9" s="1"/>
  <c r="G4" i="9"/>
  <c r="F4" i="9"/>
  <c r="H4" i="9" s="1"/>
  <c r="E4" i="9"/>
  <c r="D4" i="9"/>
  <c r="C4" i="9"/>
  <c r="E9" i="8"/>
  <c r="C9" i="8"/>
  <c r="E2" i="8"/>
  <c r="D2" i="8"/>
  <c r="C2" i="8"/>
  <c r="E9" i="7"/>
  <c r="C9" i="7"/>
  <c r="D9" i="7" s="1"/>
  <c r="E2" i="7"/>
  <c r="D2" i="7"/>
  <c r="C2" i="7"/>
  <c r="G16" i="6"/>
  <c r="F16" i="6"/>
  <c r="G15" i="6"/>
  <c r="E15" i="6"/>
  <c r="D15" i="6"/>
  <c r="C15" i="6"/>
  <c r="N12" i="6"/>
  <c r="M12" i="6"/>
  <c r="J12" i="6"/>
  <c r="I12" i="6"/>
  <c r="F12" i="6"/>
  <c r="E12" i="6"/>
  <c r="N11" i="6"/>
  <c r="L11" i="6"/>
  <c r="K11" i="6"/>
  <c r="J11" i="6"/>
  <c r="H11" i="6"/>
  <c r="G11" i="6"/>
  <c r="F11" i="6"/>
  <c r="D11" i="6"/>
  <c r="C11" i="6"/>
  <c r="L8" i="6"/>
  <c r="J8" i="6"/>
  <c r="I8" i="6"/>
  <c r="K8" i="6" s="1"/>
  <c r="D8" i="6"/>
  <c r="F8" i="6" s="1"/>
  <c r="C8" i="6"/>
  <c r="G8" i="6" s="1"/>
  <c r="N7" i="6"/>
  <c r="M7" i="6"/>
  <c r="L7" i="6"/>
  <c r="J7" i="6"/>
  <c r="I7" i="6"/>
  <c r="H7" i="6"/>
  <c r="G7" i="6"/>
  <c r="F7" i="6"/>
  <c r="D7" i="6"/>
  <c r="C7" i="6"/>
  <c r="D4" i="6"/>
  <c r="F4" i="6" s="1"/>
  <c r="C4" i="6"/>
  <c r="L3" i="6"/>
  <c r="K3" i="6"/>
  <c r="J3" i="6"/>
  <c r="H3" i="6"/>
  <c r="G3" i="6"/>
  <c r="F3" i="6"/>
  <c r="D3" i="6"/>
  <c r="C3" i="6"/>
  <c r="G5" i="5"/>
  <c r="D5" i="5"/>
  <c r="H4" i="5"/>
  <c r="F4" i="5"/>
  <c r="G4" i="5" s="1"/>
  <c r="E4" i="5"/>
  <c r="D4" i="5"/>
  <c r="C4" i="5"/>
  <c r="H3" i="5"/>
  <c r="G3" i="5"/>
  <c r="F3" i="5"/>
  <c r="E3" i="5"/>
  <c r="D3" i="5"/>
  <c r="C3" i="5"/>
  <c r="G33" i="4"/>
  <c r="D33" i="4"/>
  <c r="G32" i="4"/>
  <c r="D32" i="4"/>
  <c r="G31" i="4"/>
  <c r="D31" i="4"/>
  <c r="G30" i="4"/>
  <c r="D30" i="4"/>
  <c r="G29" i="4"/>
  <c r="D29" i="4"/>
  <c r="G28" i="4"/>
  <c r="D28" i="4"/>
  <c r="G27" i="4"/>
  <c r="D27" i="4"/>
  <c r="G26" i="4"/>
  <c r="D26" i="4"/>
  <c r="G25" i="4"/>
  <c r="D25" i="4"/>
  <c r="G24" i="4"/>
  <c r="D24" i="4"/>
  <c r="G23" i="4"/>
  <c r="D23" i="4"/>
  <c r="G22" i="4"/>
  <c r="D22" i="4"/>
  <c r="G21" i="4"/>
  <c r="D21" i="4"/>
  <c r="G20" i="4"/>
  <c r="D20" i="4"/>
  <c r="G19" i="4"/>
  <c r="D19" i="4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H4" i="4"/>
  <c r="F4" i="4"/>
  <c r="G4" i="4" s="1"/>
  <c r="E4" i="4"/>
  <c r="C4" i="4"/>
  <c r="D4" i="4" s="1"/>
  <c r="H3" i="4"/>
  <c r="G3" i="4"/>
  <c r="F3" i="4"/>
  <c r="E3" i="4"/>
  <c r="D3" i="4"/>
  <c r="C3" i="4"/>
  <c r="K8" i="3"/>
  <c r="H8" i="3"/>
  <c r="E8" i="3"/>
  <c r="K7" i="3"/>
  <c r="H7" i="3"/>
  <c r="E7" i="3"/>
  <c r="K6" i="3"/>
  <c r="H6" i="3"/>
  <c r="E6" i="3"/>
  <c r="K5" i="3"/>
  <c r="H5" i="3"/>
  <c r="E5" i="3"/>
  <c r="J4" i="3"/>
  <c r="I4" i="3"/>
  <c r="G4" i="3"/>
  <c r="F4" i="3"/>
  <c r="D4" i="3"/>
  <c r="C4" i="3"/>
  <c r="J23" i="2"/>
  <c r="J22" i="2"/>
  <c r="J21" i="2"/>
  <c r="J20" i="2"/>
  <c r="J19" i="2"/>
  <c r="J18" i="2"/>
  <c r="J17" i="2"/>
  <c r="J16" i="2"/>
  <c r="J15" i="2"/>
  <c r="J14" i="2"/>
  <c r="J13" i="2"/>
  <c r="J12" i="2"/>
  <c r="F12" i="2"/>
  <c r="E12" i="2"/>
  <c r="D12" i="2"/>
  <c r="J11" i="2"/>
  <c r="F11" i="2"/>
  <c r="E11" i="2"/>
  <c r="D11" i="2"/>
  <c r="J10" i="2"/>
  <c r="F10" i="2"/>
  <c r="E10" i="2"/>
  <c r="D10" i="2"/>
  <c r="J9" i="2"/>
  <c r="F9" i="2"/>
  <c r="E9" i="2"/>
  <c r="D9" i="2"/>
  <c r="J8" i="2"/>
  <c r="F8" i="2"/>
  <c r="E8" i="2"/>
  <c r="D8" i="2"/>
  <c r="J7" i="2"/>
  <c r="F7" i="2"/>
  <c r="E7" i="2"/>
  <c r="D7" i="2"/>
  <c r="J6" i="2"/>
  <c r="F6" i="2"/>
  <c r="E6" i="2"/>
  <c r="D6" i="2"/>
  <c r="J5" i="2"/>
  <c r="J4" i="2"/>
  <c r="F4" i="2"/>
  <c r="E4" i="2"/>
  <c r="D4" i="2"/>
  <c r="J3" i="2"/>
  <c r="K2" i="2"/>
  <c r="J2" i="2"/>
  <c r="I2" i="2"/>
  <c r="F2" i="2"/>
  <c r="E2" i="2"/>
  <c r="D2" i="2"/>
  <c r="F17" i="1"/>
  <c r="D17" i="1"/>
  <c r="E17" i="1" s="1"/>
  <c r="G17" i="1" s="1"/>
  <c r="F16" i="1"/>
  <c r="D16" i="1"/>
  <c r="E16" i="1" s="1"/>
  <c r="G16" i="1" s="1"/>
  <c r="F15" i="1"/>
  <c r="D15" i="1"/>
  <c r="E15" i="1" s="1"/>
  <c r="G15" i="1" s="1"/>
  <c r="G14" i="1"/>
  <c r="E14" i="1"/>
  <c r="E13" i="1"/>
  <c r="G13" i="1" s="1"/>
  <c r="F12" i="1"/>
  <c r="D12" i="1"/>
  <c r="E12" i="1" s="1"/>
  <c r="G12" i="1" s="1"/>
  <c r="G11" i="1"/>
  <c r="E11" i="1"/>
  <c r="E9" i="1"/>
  <c r="G9" i="1" s="1"/>
  <c r="F2" i="1"/>
  <c r="E2" i="1"/>
  <c r="D2" i="1"/>
  <c r="E6" i="10"/>
  <c r="C4" i="10"/>
  <c r="E7" i="10"/>
  <c r="C5" i="10"/>
  <c r="E3" i="10"/>
  <c r="C6" i="8"/>
  <c r="E4" i="8"/>
  <c r="C7" i="7"/>
  <c r="E5" i="7"/>
  <c r="C3" i="7"/>
  <c r="G4" i="6"/>
  <c r="D13" i="2"/>
  <c r="C7" i="8"/>
  <c r="E5" i="8"/>
  <c r="C3" i="8"/>
  <c r="E6" i="7"/>
  <c r="C4" i="7"/>
  <c r="D6" i="1"/>
  <c r="D5" i="1"/>
  <c r="D4" i="1"/>
  <c r="D3" i="1"/>
  <c r="C6" i="10"/>
  <c r="E4" i="10"/>
  <c r="E6" i="8"/>
  <c r="C4" i="8"/>
  <c r="E7" i="7"/>
  <c r="C5" i="7"/>
  <c r="E3" i="7"/>
  <c r="F13" i="2"/>
  <c r="E7" i="8"/>
  <c r="C5" i="8"/>
  <c r="E3" i="8"/>
  <c r="C6" i="7"/>
  <c r="E4" i="7"/>
  <c r="H4" i="6"/>
  <c r="F6" i="1"/>
  <c r="F5" i="1"/>
  <c r="F4" i="1"/>
  <c r="F3" i="1"/>
  <c r="C7" i="10"/>
  <c r="E5" i="10"/>
  <c r="C3" i="10"/>
  <c r="L25" i="11"/>
  <c r="K25" i="11"/>
  <c r="D3" i="2" l="1"/>
  <c r="E3" i="2" s="1"/>
  <c r="D7" i="1"/>
  <c r="F3" i="2"/>
  <c r="F7" i="1"/>
  <c r="F8" i="1" s="1"/>
  <c r="C10" i="10"/>
  <c r="D10" i="10" s="1"/>
  <c r="D3" i="10"/>
  <c r="C8" i="10"/>
  <c r="D7" i="10"/>
  <c r="L4" i="6"/>
  <c r="D6" i="7"/>
  <c r="E10" i="8"/>
  <c r="D5" i="8"/>
  <c r="E8" i="8"/>
  <c r="E10" i="7"/>
  <c r="D5" i="7"/>
  <c r="E8" i="7"/>
  <c r="D4" i="8"/>
  <c r="D6" i="10"/>
  <c r="E3" i="1"/>
  <c r="G3" i="1" s="1"/>
  <c r="E4" i="1"/>
  <c r="G4" i="1" s="1"/>
  <c r="E5" i="1"/>
  <c r="G5" i="1" s="1"/>
  <c r="E6" i="1"/>
  <c r="G6" i="1" s="1"/>
  <c r="D4" i="7"/>
  <c r="D3" i="8"/>
  <c r="D7" i="8"/>
  <c r="C8" i="8"/>
  <c r="E13" i="2"/>
  <c r="K4" i="6"/>
  <c r="J4" i="6"/>
  <c r="I4" i="6"/>
  <c r="C10" i="7"/>
  <c r="D10" i="7" s="1"/>
  <c r="D3" i="7"/>
  <c r="C8" i="7"/>
  <c r="D8" i="7" s="1"/>
  <c r="D7" i="7"/>
  <c r="D6" i="8"/>
  <c r="E10" i="10"/>
  <c r="D5" i="10"/>
  <c r="E8" i="10"/>
  <c r="D4" i="10"/>
  <c r="C10" i="8"/>
  <c r="D10" i="8" s="1"/>
  <c r="F5" i="2"/>
  <c r="N8" i="6"/>
  <c r="H8" i="6"/>
  <c r="E4" i="6"/>
  <c r="E8" i="6"/>
  <c r="M8" i="6"/>
  <c r="D9" i="8"/>
  <c r="D5" i="2" l="1"/>
  <c r="E5" i="2" s="1"/>
  <c r="D8" i="10"/>
  <c r="D8" i="8"/>
  <c r="E7" i="1"/>
  <c r="G7" i="1" s="1"/>
  <c r="D8" i="1"/>
  <c r="E8" i="1" s="1"/>
  <c r="G8" i="1" s="1"/>
  <c r="D10" i="1"/>
  <c r="E10" i="1" s="1"/>
  <c r="G10" i="1" s="1"/>
</calcChain>
</file>

<file path=xl/sharedStrings.xml><?xml version="1.0" encoding="utf-8"?>
<sst xmlns="http://schemas.openxmlformats.org/spreadsheetml/2006/main" count="4605" uniqueCount="1750">
  <si>
    <t>注：所有比率数据都采用差值方式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</si>
  <si>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</si>
  <si>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</si>
  <si>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</si>
  <si>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</si>
  <si>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</si>
  <si>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</si>
  <si>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跳失率/%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</si>
  <si>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</si>
  <si>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</si>
  <si>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</si>
  <si>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</si>
  <si>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</si>
  <si>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</si>
  <si>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</si>
  <si>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40%-45%</t>
  </si>
  <si>
    <t>成交人数</t>
  </si>
  <si>
    <t>成单率</t>
  </si>
  <si>
    <t>代运营销售额</t>
  </si>
  <si>
    <t>代运营销售量</t>
  </si>
  <si>
    <t>客单价</t>
  </si>
  <si>
    <t>口碑</t>
  </si>
  <si>
    <t>体验报告数</t>
  </si>
  <si>
    <t>案例数（新增）</t>
  </si>
  <si>
    <t xml:space="preserve">1、当前流量已有大幅度上升，当前推广通流量占比43%，后续会持续关注推广通效果，随时调整优化。
2、当前咨询数量持续上升，70%以上可做到3分钟内回复，还需持续保持，话术上回复缺乏亲切性。
3、共51个案例，本月上线4个，建议案例持续打造上线，（建议上线肉毒素项目3-5个案例），当前案例术后照片过于失真，术前术后照片显示比例较小，不清晰。
4、共66个体验报告，本月截止当前沉淀20个，建议到院客户后期要进行追踪和回访，正确引导客户写真实的体验评价（注意不要触碰点评的规则）
5、当前客单价过低，建议复盘团购用户到店服务流程，复盘一下团购用户到店服务流程，评估是客户质量问题，还是接待过程中有可优化空间（面诊话术、消费促销活动等）
</t>
  </si>
  <si>
    <t>标红为下降数据</t>
  </si>
  <si>
    <t>咨询Total</t>
  </si>
  <si>
    <t>客户来源</t>
  </si>
  <si>
    <t>咨询项目</t>
  </si>
  <si>
    <t>肉毒素</t>
  </si>
  <si>
    <t>眼部整形</t>
  </si>
  <si>
    <t>美体塑形</t>
  </si>
  <si>
    <t>400电话　</t>
  </si>
  <si>
    <t>总数</t>
  </si>
  <si>
    <t>脱毛</t>
  </si>
  <si>
    <t>已接</t>
  </si>
  <si>
    <t>其他</t>
  </si>
  <si>
    <t>未接</t>
  </si>
  <si>
    <t>水光针</t>
  </si>
  <si>
    <t>预约按钮</t>
  </si>
  <si>
    <t>口腔</t>
  </si>
  <si>
    <t>门店</t>
  </si>
  <si>
    <t>面部轮廓</t>
  </si>
  <si>
    <t>医生</t>
  </si>
  <si>
    <t>玻尿酸</t>
  </si>
  <si>
    <t>项目</t>
  </si>
  <si>
    <t>祛斑</t>
  </si>
  <si>
    <t>会员消息</t>
  </si>
  <si>
    <t>鼻部整形</t>
  </si>
  <si>
    <t>1、截止当前，当前回复70%可做到3分钟内回复。会员消息中添加客户微信的较多，在机构的转化记录表中未进行记载，追踪不到 客户的转化情况。
2、截止当前，有16个未接400电话，尽快确认未接通原因，避免错失有效客户。
3、客户咨询较多项目未肉毒素和脱毛等项目，建议可配合当前客户关注度较高项目做优惠活动。</t>
  </si>
  <si>
    <t>嫩肤</t>
  </si>
  <si>
    <t>皮肤清洁</t>
  </si>
  <si>
    <t>自体脂肪填充</t>
  </si>
  <si>
    <t>皮肤补水</t>
  </si>
  <si>
    <t>胸部整形</t>
  </si>
  <si>
    <t>皮肤修复</t>
  </si>
  <si>
    <t>皮肤美白</t>
  </si>
  <si>
    <t>祛痘</t>
  </si>
  <si>
    <t>埋线</t>
  </si>
  <si>
    <t>祛痣</t>
  </si>
  <si>
    <t>本页数据排名均为时间节点的近7天排名数据</t>
  </si>
  <si>
    <t>此为数据为排名名次，数据越小排名越高</t>
  </si>
  <si>
    <t>凤凰怡美</t>
  </si>
  <si>
    <t>南开大学</t>
  </si>
  <si>
    <t>南开区</t>
  </si>
  <si>
    <t>天津市</t>
  </si>
  <si>
    <t>排名差值</t>
  </si>
  <si>
    <t>曝光指数</t>
  </si>
  <si>
    <t>人气指数</t>
  </si>
  <si>
    <t>人均页面浏览</t>
  </si>
  <si>
    <t>交易指数</t>
  </si>
  <si>
    <t>由于7月5日后停止推广通的推广，导致曝光指数和人气指数均所下滑，且当前随着竞争的加剧，当前预算已处于不足的情况，建议与机构沟通日预算增加200-300元。补足损失曝光时段。</t>
  </si>
  <si>
    <t>1、目前行政区和天津市内曝光已处于前10，还需持续的观察推广通效果，9月份推广通将重点发力美团端。</t>
  </si>
  <si>
    <t>消费</t>
  </si>
  <si>
    <t>线上消费量</t>
  </si>
  <si>
    <t>线上消费额</t>
  </si>
  <si>
    <t>[2017.11.29]韩国小气泡深层清洁[129.00元][14195836]</t>
  </si>
  <si>
    <t>[2017.11.28]超级洁牙自信笑容[158.00元][14198240]</t>
  </si>
  <si>
    <t>[2018.04.08]洁净脱毛腋下唇部6[278.00元][14195095]</t>
  </si>
  <si>
    <t>[2018.05.08]美白防晒VC玻尿酸原液精纯导入[159.00元][14196508]</t>
  </si>
  <si>
    <t>[2017.12.18]衡力瘦脸针时刻V脸[1280.00元][14196805]</t>
  </si>
  <si>
    <t>[2017.11.30]洁净脱毛单次体验 唇毛腋毛[59.00元][14200287]</t>
  </si>
  <si>
    <t>[2018.06.14]衡力肉毒素瘦肩瘦腿针[1680.00元][14053891]</t>
  </si>
  <si>
    <t>[2017.12.04]洁净脱毛小腿前臂6[380.00元][14194462]</t>
  </si>
  <si>
    <t>[2017.11.30]洁净脱毛单次体验 唇毛腋毛[19.90元][14200287]</t>
  </si>
  <si>
    <t>[2017.12.06]衡力肉毒素除皱单部位[490.00元][14197722]</t>
  </si>
  <si>
    <t>[2018.05.08]美白防晒VC玻尿酸原液精纯导入[129.00元][31155628]</t>
  </si>
  <si>
    <t>[2017.12.19]海月兰水光针嫩颜水润[699.00元][14192406]</t>
  </si>
  <si>
    <t>[2017.11.29]韩国小气泡深层清洁[129.00元][28525748]</t>
  </si>
  <si>
    <t>[2017.12.18]PRP水光针Q弹补水[1499.00元][14190174]</t>
  </si>
  <si>
    <t>[2017.12.18]衡力瘦脸针时刻V脸[980.00元][28846062]</t>
  </si>
  <si>
    <t>[2017.11.29]皮肤丨韩国小气泡深层清洁[98.00元][28525748]</t>
  </si>
  <si>
    <t>[2017.11.30]洁净脱毛单次体验 唇毛腋毛[19.90元][28561279]</t>
  </si>
  <si>
    <t>[2017.12.05]海月兰水光针畅打年卡[1699.00元][14193114]</t>
  </si>
  <si>
    <t>[2017.11.28]超级洁牙自信笑容[88.00元][28519891]</t>
  </si>
  <si>
    <t>[2018.05.08]美白防晒VC玻尿酸原液精纯导入[129.00元][14196508]</t>
  </si>
  <si>
    <t>[2018.04.08]洁净脱毛腋下唇部6[278.00元][30531460]</t>
  </si>
  <si>
    <t>[2017.11.30]伊婉V玻尿酸隆鼻[2280.00元][14190519]</t>
  </si>
  <si>
    <t>[2017.12.04]洁净脱毛小腿前臂6[378.00元][14194462]</t>
  </si>
  <si>
    <t>[2017.12.04]OPT光子嫩肤[599.00元][28563844]</t>
  </si>
  <si>
    <t>[2017.11.28]超级洁牙自信笑容[88.00元][14198240]</t>
  </si>
  <si>
    <t>[2017.12.19]海月兰水光针嫩颜水润[699.00元][28889270]</t>
  </si>
  <si>
    <t>[2017.12.04]OPT光子嫩肤[599.00元][14192677]</t>
  </si>
  <si>
    <t>[2017.11.28]超声洁牙[128.00元][28519891]</t>
  </si>
  <si>
    <t>[2018.04.09]爱芙莱1ml填充面部[899.00元][14192853]</t>
  </si>
  <si>
    <t>上月热卖TOP3：小气泡、美白防晒、脱毛腋下唇部，
本月截止当前热卖TOP3：小气泡、洁牙、脱毛
当前咨询较多为肉毒素项目，当前肉毒素线上积累的销量太少，案例2个，建议可配合刷单，线上积累销量，尽快沉淀肉毒素案例。</t>
  </si>
  <si>
    <t>实际消费量</t>
  </si>
  <si>
    <t>实际消费额</t>
  </si>
  <si>
    <t>截止当前无线下开发。</t>
  </si>
  <si>
    <t>活跃度</t>
  </si>
  <si>
    <t>点评总数</t>
  </si>
  <si>
    <t>回复量</t>
  </si>
  <si>
    <t>差量</t>
  </si>
  <si>
    <t>好差评</t>
  </si>
  <si>
    <t>五星好评量</t>
  </si>
  <si>
    <t>差评量</t>
  </si>
  <si>
    <t>运营分</t>
  </si>
  <si>
    <t>效果</t>
  </si>
  <si>
    <t>环境</t>
  </si>
  <si>
    <t>服务</t>
  </si>
  <si>
    <t>内容分</t>
  </si>
  <si>
    <t>案例数</t>
  </si>
  <si>
    <t>新增案例数</t>
  </si>
  <si>
    <t>1、共51个案例，本月上线4个，建议案例持续打造上线，（建议上线肉毒素项目3-5个案例），当前案例术后照片过于失真，术前术后照片显示比例较小，不清晰。
2、共66个体验报告，本月截止当前沉淀20个，建议到院客户后期要进行追踪和回访，正确引导客户写真实的体验评价（注意不要触碰点评的规则）</t>
  </si>
  <si>
    <t>2018.05.16开始投放，7月5日后停止推广，7.17恢复推广,</t>
  </si>
  <si>
    <t>花费</t>
  </si>
  <si>
    <t>点击</t>
  </si>
  <si>
    <t>点击均价</t>
  </si>
  <si>
    <t>曝光</t>
  </si>
  <si>
    <t>商户浏览量</t>
  </si>
  <si>
    <t>浏览量ROI</t>
  </si>
  <si>
    <t>点评总销费额</t>
  </si>
  <si>
    <t>销费ROI</t>
  </si>
  <si>
    <t>1、5月16日开始投放CPC，6月15日提升预算至平日500，节假日800的预算。7月5日后停止推广。7.17恢复推广,
2、随着竞争的不断加剧，点击均价的不断提高，当前的预算不足以覆盖当前时段的曝光，建议增加200-300的预算，补足全天预算时段计划。</t>
  </si>
  <si>
    <t>1、7月5日后停止推广。7.17恢复推广,8月份推广通计划多次调整。目前点评的自然排名很靠前，主发力点在美团端。
2、点击均价本月下降9%，表明对平台的贡献度有所上升，需持续保持。</t>
  </si>
  <si>
    <t>3.1-3.14</t>
  </si>
  <si>
    <t>2月</t>
  </si>
  <si>
    <t>日均环比</t>
  </si>
  <si>
    <t>医生咨询数</t>
  </si>
  <si>
    <t>截止3.14</t>
  </si>
  <si>
    <t>2018.05.16开始投放</t>
  </si>
  <si>
    <t>商户浏览量/曝光</t>
  </si>
  <si>
    <t>点评总消费额/花费</t>
  </si>
  <si>
    <t>1、5月16日开始投放CPC，由于竞争的不断加剧，点击均价由原来的8.9，上升至目前的12.2。</t>
  </si>
  <si>
    <t>当月流量</t>
  </si>
  <si>
    <t>咨询明细-当月</t>
  </si>
  <si>
    <t>当月预约</t>
  </si>
  <si>
    <t>上月预约</t>
  </si>
  <si>
    <t>当月口碑</t>
  </si>
  <si>
    <t>上月口碑</t>
  </si>
  <si>
    <t>当月口碑回复</t>
  </si>
  <si>
    <t xml:space="preserve">当月CPC </t>
  </si>
  <si>
    <t>月</t>
  </si>
  <si>
    <t>值</t>
  </si>
  <si>
    <t>年</t>
  </si>
  <si>
    <t>套餐信息</t>
  </si>
  <si>
    <t>计数 / 套餐信息</t>
  </si>
  <si>
    <t>求和 / 成交价</t>
  </si>
  <si>
    <t>日期</t>
  </si>
  <si>
    <t>(全部)</t>
  </si>
  <si>
    <t>日</t>
  </si>
  <si>
    <t>浏览量</t>
  </si>
  <si>
    <t>访客数</t>
  </si>
  <si>
    <t>平均停留时长</t>
  </si>
  <si>
    <t>跳失率</t>
  </si>
  <si>
    <t>计数项:姓名</t>
  </si>
  <si>
    <t>行标签</t>
  </si>
  <si>
    <t>计数项:订单来源</t>
  </si>
  <si>
    <t>计数项:星级</t>
  </si>
  <si>
    <t>求和项:花费</t>
  </si>
  <si>
    <t>求和项:点击</t>
  </si>
  <si>
    <t>平均值项:点击均价</t>
  </si>
  <si>
    <t>求和项:曝光</t>
  </si>
  <si>
    <t>求和项:商户浏览量</t>
  </si>
  <si>
    <t>400未接</t>
  </si>
  <si>
    <t>1星</t>
  </si>
  <si>
    <t>5星</t>
  </si>
  <si>
    <t>400已接</t>
  </si>
  <si>
    <t>4星</t>
  </si>
  <si>
    <t>总计</t>
  </si>
  <si>
    <t>门店预约</t>
  </si>
  <si>
    <t>3星</t>
  </si>
  <si>
    <t>上月流量</t>
  </si>
  <si>
    <t>咨询明细-上月</t>
  </si>
  <si>
    <t>上月口碑回复</t>
  </si>
  <si>
    <t>上月CPC</t>
  </si>
  <si>
    <t>预约</t>
  </si>
  <si>
    <t>当月</t>
  </si>
  <si>
    <t>上月</t>
  </si>
  <si>
    <t>计数项:顾客标签</t>
  </si>
  <si>
    <t>2星</t>
  </si>
  <si>
    <t>顾客标签</t>
  </si>
  <si>
    <t>医师预约</t>
  </si>
  <si>
    <t>项目预约</t>
  </si>
  <si>
    <t>环比</t>
  </si>
  <si>
    <t>当月日期</t>
  </si>
  <si>
    <t>8月</t>
  </si>
  <si>
    <t>上月日期</t>
  </si>
  <si>
    <t>7月</t>
  </si>
  <si>
    <t>当月天数</t>
  </si>
  <si>
    <t>上月天数</t>
  </si>
  <si>
    <t>广告</t>
  </si>
  <si>
    <t>竞对分析</t>
  </si>
  <si>
    <t>5.1-5.15</t>
  </si>
  <si>
    <t>5月</t>
  </si>
  <si>
    <t>6.1-6.15</t>
  </si>
  <si>
    <t>6月</t>
  </si>
  <si>
    <t>7.1-7.15</t>
  </si>
  <si>
    <t>案例</t>
  </si>
  <si>
    <t>星级</t>
  </si>
  <si>
    <t>浏览量/次</t>
  </si>
  <si>
    <t>访客数/人</t>
  </si>
  <si>
    <t>平均停留时长/秒</t>
  </si>
  <si>
    <t>姓名</t>
  </si>
  <si>
    <t>首次沟通时间</t>
  </si>
  <si>
    <t>最后沟通时间</t>
  </si>
  <si>
    <t>所属门店</t>
  </si>
  <si>
    <t>糖小果</t>
  </si>
  <si>
    <t>2018-09-17 15:56:24</t>
  </si>
  <si>
    <t>无</t>
  </si>
  <si>
    <t>凤凰怡美整形美容医院</t>
  </si>
  <si>
    <t>大錘biubiubiu</t>
  </si>
  <si>
    <t>2018-09-04 10:59:59</t>
  </si>
  <si>
    <t>2018-09-17 14:08:13</t>
  </si>
  <si>
    <t>水光针"},{"labelId":602,"labelName":"鼻部整形</t>
  </si>
  <si>
    <t>不小心的晓鑫</t>
  </si>
  <si>
    <t>2018-09-16 22:47:19</t>
  </si>
  <si>
    <t>2018-09-17 12:03:25</t>
  </si>
  <si>
    <t>沉默_576287</t>
  </si>
  <si>
    <t>2018-08-27 21:39:23</t>
  </si>
  <si>
    <t>2018-09-17 10:46:03</t>
  </si>
  <si>
    <t>zqc613731161</t>
  </si>
  <si>
    <t>2018-09-17 08:02:39</t>
  </si>
  <si>
    <t>2018-09-17 08:11:08</t>
  </si>
  <si>
    <t>mtz789461377</t>
  </si>
  <si>
    <t>2018-09-16 22:24:27</t>
  </si>
  <si>
    <t>2018-09-16 23:19:42</t>
  </si>
  <si>
    <t>我已不再是那个我</t>
  </si>
  <si>
    <t>2018-09-16 22:41:41</t>
  </si>
  <si>
    <t>2018-09-16 23:17:01</t>
  </si>
  <si>
    <t>lrr1314</t>
  </si>
  <si>
    <t>2018-09-16 17:04:22</t>
  </si>
  <si>
    <t>2018-09-16 22:36:22</t>
  </si>
  <si>
    <t>shangying1985</t>
  </si>
  <si>
    <t>2018-08-18 22:42:26</t>
  </si>
  <si>
    <t>2018-09-16 21:53:46</t>
  </si>
  <si>
    <t>回忆总想哭</t>
  </si>
  <si>
    <t>2018-09-16 16:27:00</t>
  </si>
  <si>
    <t>2018-09-16 17:13:24</t>
  </si>
  <si>
    <t>脱毛"},{"labelId":42,"labelName":"祛斑</t>
  </si>
  <si>
    <t>初夏_626801</t>
  </si>
  <si>
    <t>2018-09-16 16:31:08</t>
  </si>
  <si>
    <t>2018-09-16 17:08:00</t>
  </si>
  <si>
    <t>烦烦烦哒啊</t>
  </si>
  <si>
    <t>2018-09-16 15:13:41</t>
  </si>
  <si>
    <t>2018-09-16 15:29:20</t>
  </si>
  <si>
    <t>青蛙爱兔子9966</t>
  </si>
  <si>
    <t>2018-09-16 13:38:42</t>
  </si>
  <si>
    <t>2018-09-16 13:51:08</t>
  </si>
  <si>
    <t>_qq48z1348120076</t>
  </si>
  <si>
    <t>2018-09-16 10:38:14</t>
  </si>
  <si>
    <t>2018-09-16 10:57:01</t>
  </si>
  <si>
    <t>hdshuang</t>
  </si>
  <si>
    <t>2018-09-16 09:21:39</t>
  </si>
  <si>
    <t>2018-09-16 09:49:18</t>
  </si>
  <si>
    <t>RWw374888489</t>
  </si>
  <si>
    <t>2018-09-15 08:23:54</t>
  </si>
  <si>
    <t>2018-09-15 08:40:26</t>
  </si>
  <si>
    <t>HXn811005436</t>
  </si>
  <si>
    <t>2018-09-14 16:45:22</t>
  </si>
  <si>
    <t>2018-09-14 17:06:31</t>
  </si>
  <si>
    <t>敏宝melody</t>
  </si>
  <si>
    <t>2018-09-14 08:41:10</t>
  </si>
  <si>
    <t>2018-09-14 08:42:21</t>
  </si>
  <si>
    <t>听雨的团</t>
  </si>
  <si>
    <t>2018-09-13 12:19:00</t>
  </si>
  <si>
    <t>2018-09-13 13:05:46</t>
  </si>
  <si>
    <t>春天_855662</t>
  </si>
  <si>
    <t>2018-09-12 19:27:03</t>
  </si>
  <si>
    <t>2018-09-12 21:05:40</t>
  </si>
  <si>
    <t>zyaiwc</t>
  </si>
  <si>
    <t>2018-09-12 16:47:39</t>
  </si>
  <si>
    <t>2018-09-12 17:24:54</t>
  </si>
  <si>
    <t>dpuser_7151937978</t>
  </si>
  <si>
    <t>2018-09-11 19:49:48</t>
  </si>
  <si>
    <t>2018-09-11 19:57:26</t>
  </si>
  <si>
    <t>carinababy滴</t>
  </si>
  <si>
    <t>2018-09-06 12:03:23</t>
  </si>
  <si>
    <t>2018-09-11 15:44:43</t>
  </si>
  <si>
    <t>Amy_yer</t>
  </si>
  <si>
    <t>2018-06-24 17:14:57</t>
  </si>
  <si>
    <t>2018-09-11 14:51:52</t>
  </si>
  <si>
    <t>dpuser_34431722483</t>
  </si>
  <si>
    <t>2018-09-11 06:33:05</t>
  </si>
  <si>
    <t>2018-09-11 13:55:54</t>
  </si>
  <si>
    <t>rtyuiop12</t>
  </si>
  <si>
    <t>2018-09-11 13:01:43</t>
  </si>
  <si>
    <t>2018-09-11 13:12:15</t>
  </si>
  <si>
    <t>小魔头090601</t>
  </si>
  <si>
    <t>2018-09-11 10:49:14</t>
  </si>
  <si>
    <t>2018-09-11 11:05:21</t>
  </si>
  <si>
    <t>qdZ943457159</t>
  </si>
  <si>
    <t>2018-09-10 11:44:53</t>
  </si>
  <si>
    <t>2018-09-10 13:01:36</t>
  </si>
  <si>
    <t>PMX807549889</t>
  </si>
  <si>
    <t>2018-09-09 11:14:55</t>
  </si>
  <si>
    <t>2018-09-09 11:17:31</t>
  </si>
  <si>
    <t>YvC247849820</t>
  </si>
  <si>
    <t>2018-09-09 05:03:30</t>
  </si>
  <si>
    <t>2018-09-09 07:33:45</t>
  </si>
  <si>
    <t>霖爱洁</t>
  </si>
  <si>
    <t>2018-09-07 22:23:30</t>
  </si>
  <si>
    <t>2018-09-07 22:56:40</t>
  </si>
  <si>
    <t>dpuser_3678628851</t>
  </si>
  <si>
    <t>2018-09-07 19:26:08</t>
  </si>
  <si>
    <t>2018-09-07 19:36:39</t>
  </si>
  <si>
    <t>他姓张，会发光</t>
  </si>
  <si>
    <t>2018-09-07 14:21:27</t>
  </si>
  <si>
    <t>2018-09-07 14:28:21</t>
  </si>
  <si>
    <t>汽水_5709</t>
  </si>
  <si>
    <t>2018-09-07 13:02:45</t>
  </si>
  <si>
    <t>2018-09-07 13:20:12</t>
  </si>
  <si>
    <t>食堂君</t>
  </si>
  <si>
    <t>2018-09-07 11:01:41</t>
  </si>
  <si>
    <t>2018-09-07 11:14:13</t>
  </si>
  <si>
    <t>dpuser_1269605228</t>
  </si>
  <si>
    <t>2018-09-06 13:49:43</t>
  </si>
  <si>
    <t>2018-09-06 13:51:39</t>
  </si>
  <si>
    <t>穷途末路……</t>
  </si>
  <si>
    <t>2018-09-06 13:00:21</t>
  </si>
  <si>
    <t>2018-09-06 13:18:29</t>
  </si>
  <si>
    <t>dpuser_9089667399</t>
  </si>
  <si>
    <t>2018-09-01 11:11:00</t>
  </si>
  <si>
    <t>2018-09-05 21:07:14</t>
  </si>
  <si>
    <t>uvx249908331</t>
  </si>
  <si>
    <t>2018-09-05 11:02:54</t>
  </si>
  <si>
    <t>2018-09-05 20:06:38</t>
  </si>
  <si>
    <t>Richard</t>
  </si>
  <si>
    <t>2018-09-05 12:40:45</t>
  </si>
  <si>
    <t>2018-09-05 16:03:01</t>
  </si>
  <si>
    <t>月如林</t>
  </si>
  <si>
    <t>2018-09-04 12:25:23</t>
  </si>
  <si>
    <t>2018-09-04 12:37:38</t>
  </si>
  <si>
    <t>LaP106279550</t>
  </si>
  <si>
    <t>2018-09-03 17:53:06</t>
  </si>
  <si>
    <t>2018-09-04 09:37:25</t>
  </si>
  <si>
    <t>dpuser_7868588892</t>
  </si>
  <si>
    <t>2018-09-03 21:37:53</t>
  </si>
  <si>
    <t>2018-09-03 21:48:10</t>
  </si>
  <si>
    <t>半永久</t>
  </si>
  <si>
    <t>萌BABY_2908</t>
  </si>
  <si>
    <t>2018-09-03 18:51:09</t>
  </si>
  <si>
    <t>2018-09-03 20:09:10</t>
  </si>
  <si>
    <t>透393</t>
  </si>
  <si>
    <t>2018-09-02 22:29:26</t>
  </si>
  <si>
    <t>2018-09-02 22:50:52</t>
  </si>
  <si>
    <t>DYh221490287</t>
  </si>
  <si>
    <t>2018-09-02 19:16:17</t>
  </si>
  <si>
    <t>2018-09-02 19:22:07</t>
  </si>
  <si>
    <t>初见521362</t>
  </si>
  <si>
    <t>2018-09-02 14:27:09</t>
  </si>
  <si>
    <t>2018-09-02 14:41:56</t>
  </si>
  <si>
    <t>皮哏r大魔王</t>
  </si>
  <si>
    <t>2018-08-21 19:09:35</t>
  </si>
  <si>
    <t>2018-09-02 12:47:38</t>
  </si>
  <si>
    <t>小孩er812</t>
  </si>
  <si>
    <t>2018-09-01 23:23:47</t>
  </si>
  <si>
    <t>2018-09-01 23:27:49</t>
  </si>
  <si>
    <t>《瞳瞳》</t>
  </si>
  <si>
    <t>2018-09-01 13:49:18</t>
  </si>
  <si>
    <t>2018-09-01 14:11:47</t>
  </si>
  <si>
    <t>脱毛"},{"labelId":601,"labelName":"皮肤清洁</t>
  </si>
  <si>
    <t>Qsn白玛</t>
  </si>
  <si>
    <t>2018-08-31 23:26:14</t>
  </si>
  <si>
    <t>2018-09-01 07:23:59</t>
  </si>
  <si>
    <t>kai__kai</t>
  </si>
  <si>
    <t>2018-08-31 17:33:33</t>
  </si>
  <si>
    <t>2018-08-31 17:38:13</t>
  </si>
  <si>
    <t>dpuser_0274328163</t>
  </si>
  <si>
    <t>2018-08-29 13:52:26</t>
  </si>
  <si>
    <t>2018-08-31 17:09:23</t>
  </si>
  <si>
    <t>欢欢</t>
  </si>
  <si>
    <t>2018-08-29 22:56:15</t>
  </si>
  <si>
    <t>2018-08-31 14:59:14</t>
  </si>
  <si>
    <t>ZX8192</t>
  </si>
  <si>
    <t>2018-08-31 10:09:37</t>
  </si>
  <si>
    <t>2018-08-31 12:00:20</t>
  </si>
  <si>
    <t>灏灏_3083</t>
  </si>
  <si>
    <t>2018-08-31 11:08:03</t>
  </si>
  <si>
    <t>2018-08-31 11:29:04</t>
  </si>
  <si>
    <t>dpuser_50933501229</t>
  </si>
  <si>
    <t>2018-08-31 09:55:32</t>
  </si>
  <si>
    <t>2018-08-31 10:49:29</t>
  </si>
  <si>
    <t>简单的爱TwT</t>
  </si>
  <si>
    <t>2018-08-30 20:27:27</t>
  </si>
  <si>
    <t>2018-08-30 20:28:29</t>
  </si>
  <si>
    <t>机智月小圆</t>
  </si>
  <si>
    <t>2018-08-30 19:16:01</t>
  </si>
  <si>
    <t>2018-08-30 19:23:20</t>
  </si>
  <si>
    <t>EKH749334525</t>
  </si>
  <si>
    <t>2018-08-30 14:09:34</t>
  </si>
  <si>
    <t>2018-08-30 14:20:27</t>
  </si>
  <si>
    <t>HAO481596588</t>
  </si>
  <si>
    <t>2018-08-30 13:35:32</t>
  </si>
  <si>
    <t>2018-08-30 14:11:38</t>
  </si>
  <si>
    <t>dpuser_5588178763</t>
  </si>
  <si>
    <t>2018-08-30 09:02:38</t>
  </si>
  <si>
    <t>2018-08-30 09:04:08</t>
  </si>
  <si>
    <t>快乐7883</t>
  </si>
  <si>
    <t>2018-08-29 14:00:03</t>
  </si>
  <si>
    <t>2018-08-29 14:01:45</t>
  </si>
  <si>
    <t>霹雳小仙29</t>
  </si>
  <si>
    <t>2018-08-28 15:30:08</t>
  </si>
  <si>
    <t>2018-08-28 16:43:20</t>
  </si>
  <si>
    <t>Her-Majesty</t>
  </si>
  <si>
    <t>2018-08-27 21:59:23</t>
  </si>
  <si>
    <t>2018-08-27 22:20:34</t>
  </si>
  <si>
    <t>S15022320842</t>
  </si>
  <si>
    <t>2018-07-25 12:04:34</t>
  </si>
  <si>
    <t>2018-08-27 17:52:00</t>
  </si>
  <si>
    <t>~_^_3657</t>
  </si>
  <si>
    <t>2018-06-01 13:17:36</t>
  </si>
  <si>
    <t>2018-08-27 17:41:58</t>
  </si>
  <si>
    <t>各种无奈1995</t>
  </si>
  <si>
    <t>2018-08-27 16:43:22</t>
  </si>
  <si>
    <t>2018-08-27 17:39:58</t>
  </si>
  <si>
    <t>xvn540239269</t>
  </si>
  <si>
    <t>2018-08-27 11:09:30</t>
  </si>
  <si>
    <t>2018-08-27 11:18:23</t>
  </si>
  <si>
    <t>艾璐呗</t>
  </si>
  <si>
    <t>2018-08-25 18:44:36</t>
  </si>
  <si>
    <t>2018-08-27 10:11:51</t>
  </si>
  <si>
    <t>爱你的哦米咖</t>
  </si>
  <si>
    <t>2018-08-26 22:37:56</t>
  </si>
  <si>
    <t>2018-08-26 22:44:11</t>
  </si>
  <si>
    <t>爸比娃娃</t>
  </si>
  <si>
    <t>2018-08-26 19:25:38</t>
  </si>
  <si>
    <t>2018-08-26 19:28:32</t>
  </si>
  <si>
    <t>Coco_霖</t>
  </si>
  <si>
    <t>2018-08-26 09:37:19</t>
  </si>
  <si>
    <t>2018-08-26 09:55:58</t>
  </si>
  <si>
    <t>vFU306964589</t>
  </si>
  <si>
    <t>2018-08-19 15:31:13</t>
  </si>
  <si>
    <t>2018-08-26 09:47:40</t>
  </si>
  <si>
    <t>徐同學Deer*</t>
  </si>
  <si>
    <t>2018-08-25 22:10:13</t>
  </si>
  <si>
    <t>2018-08-25 22:41:10</t>
  </si>
  <si>
    <t>dpuser_3869713890</t>
  </si>
  <si>
    <t>2018-08-25 16:38:44</t>
  </si>
  <si>
    <t>2018-08-25 16:41:32</t>
  </si>
  <si>
    <t>yFY248879438</t>
  </si>
  <si>
    <t>2018-03-19 13:24:20</t>
  </si>
  <si>
    <t>2018-08-25 13:31:23</t>
  </si>
  <si>
    <t>530i</t>
  </si>
  <si>
    <t>2018-07-11 14:10:02</t>
  </si>
  <si>
    <t>2018-08-25 08:52:13</t>
  </si>
  <si>
    <t>TYl516522181</t>
  </si>
  <si>
    <t>2018-08-24 16:28:02</t>
  </si>
  <si>
    <t>2018-08-24 17:30:41</t>
  </si>
  <si>
    <t>mgalgggg</t>
  </si>
  <si>
    <t>2018-08-21 12:26:36</t>
  </si>
  <si>
    <t>2018-08-24 15:26:59</t>
  </si>
  <si>
    <t>吃货小雨晨</t>
  </si>
  <si>
    <t>2018-08-24 10:24:04</t>
  </si>
  <si>
    <t>2018-08-24 11:27:26</t>
  </si>
  <si>
    <t>a_370579</t>
  </si>
  <si>
    <t>2018-08-23 21:08:12</t>
  </si>
  <si>
    <t>2018-08-23 21:24:56</t>
  </si>
  <si>
    <t>dpuser_9556545494</t>
  </si>
  <si>
    <t>2018-08-23 14:30:58</t>
  </si>
  <si>
    <t>2018-08-23 16:42:29</t>
  </si>
  <si>
    <t>dpuser_2146246129</t>
  </si>
  <si>
    <t>2018-08-23 12:35:04</t>
  </si>
  <si>
    <t>2018-08-23 13:00:17</t>
  </si>
  <si>
    <t>RXY100778534</t>
  </si>
  <si>
    <t>2018-08-22 20:01:29</t>
  </si>
  <si>
    <t>2018-08-23 10:18:10</t>
  </si>
  <si>
    <t>dpuser_2194949814</t>
  </si>
  <si>
    <t>2018-08-22 20:20:25</t>
  </si>
  <si>
    <t>2018-08-23 09:19:57</t>
  </si>
  <si>
    <t>蜗小牛牛牛牛</t>
  </si>
  <si>
    <t>2018-08-22 14:05:14</t>
  </si>
  <si>
    <t>2018-08-22 14:25:42</t>
  </si>
  <si>
    <t>韩小茹茹</t>
  </si>
  <si>
    <t>2018-08-22 13:16:30</t>
  </si>
  <si>
    <t>2018-08-22 13:19:00</t>
  </si>
  <si>
    <t>神奇小白白_9711</t>
  </si>
  <si>
    <t>2018-08-22 12:28:05</t>
  </si>
  <si>
    <t>2018-08-22 12:39:23</t>
  </si>
  <si>
    <t>dpuser_0485042620</t>
  </si>
  <si>
    <t>2018-08-21 15:06:01</t>
  </si>
  <si>
    <t>2018-08-21 15:11:17</t>
  </si>
  <si>
    <t>CEo354863857</t>
  </si>
  <si>
    <t>2018-08-20 16:42:14</t>
  </si>
  <si>
    <t>2018-08-20 16:54:37</t>
  </si>
  <si>
    <t>TiM703557758</t>
  </si>
  <si>
    <t>2018-08-20 07:23:24</t>
  </si>
  <si>
    <t>2018-08-20 14:39:00</t>
  </si>
  <si>
    <t>RVh141229004</t>
  </si>
  <si>
    <t>2018-08-16 15:01:14</t>
  </si>
  <si>
    <t>2018-08-20 11:09:50</t>
  </si>
  <si>
    <t>lxybabygirl</t>
  </si>
  <si>
    <t>2018-08-19 20:04:31</t>
  </si>
  <si>
    <t>2018-08-20 11:09:21</t>
  </si>
  <si>
    <t>莹仔kiyoumi</t>
  </si>
  <si>
    <t>2018-08-19 21:18:40</t>
  </si>
  <si>
    <t>2018-08-19 21:22:33</t>
  </si>
  <si>
    <t>dpuser_3222669146</t>
  </si>
  <si>
    <t>2018-08-19 20:53:09</t>
  </si>
  <si>
    <t>2018-08-19 21:10:57</t>
  </si>
  <si>
    <t>wqq881117</t>
  </si>
  <si>
    <t>2018-08-19 17:59:41</t>
  </si>
  <si>
    <t>2018-08-19 18:02:06</t>
  </si>
  <si>
    <t>NNF833507093</t>
  </si>
  <si>
    <t>2018-08-19 15:48:09</t>
  </si>
  <si>
    <t>2018-08-19 15:58:52</t>
  </si>
  <si>
    <t>iUi224741661</t>
  </si>
  <si>
    <t>2018-08-19 10:49:26</t>
  </si>
  <si>
    <t>2018-08-19 10:55:04</t>
  </si>
  <si>
    <t>小八哥你好吗</t>
  </si>
  <si>
    <t>2018-08-19 07:07:55</t>
  </si>
  <si>
    <t>2018-08-19 10:51:59</t>
  </si>
  <si>
    <t>黑山羊zxy</t>
  </si>
  <si>
    <t>2018-08-18 20:12:52</t>
  </si>
  <si>
    <t>2018-08-18 21:51:25</t>
  </si>
  <si>
    <t>崔莹道别</t>
  </si>
  <si>
    <t>2018-08-18 18:29:19</t>
  </si>
  <si>
    <t>2018-08-18 19:25:07</t>
  </si>
  <si>
    <t>tTb280037968</t>
  </si>
  <si>
    <t>2018-08-18 18:48:29</t>
  </si>
  <si>
    <t>2018-08-18 19:24:21</t>
  </si>
  <si>
    <t>dpuser_1170576729</t>
  </si>
  <si>
    <t>2018-08-17 23:17:31</t>
  </si>
  <si>
    <t>2018-08-18 09:03:26</t>
  </si>
  <si>
    <t>安之若兮_123</t>
  </si>
  <si>
    <t>2018-08-17 16:52:52</t>
  </si>
  <si>
    <t>2018-08-17 17:28:03</t>
  </si>
  <si>
    <t>dpuser_1624261118</t>
  </si>
  <si>
    <t>2018-08-17 14:10:28</t>
  </si>
  <si>
    <t>2018-08-17 14:35:39</t>
  </si>
  <si>
    <t>胖胖_2541</t>
  </si>
  <si>
    <t>2018-08-16 15:59:19</t>
  </si>
  <si>
    <t>2018-08-16 16:17:19</t>
  </si>
  <si>
    <t>赵桢漂亮</t>
  </si>
  <si>
    <t>2018-06-09 22:18:28</t>
  </si>
  <si>
    <t>2018-08-16 14:42:00</t>
  </si>
  <si>
    <t>kdchr</t>
  </si>
  <si>
    <t>2018-08-15 09:25:31</t>
  </si>
  <si>
    <t>2018-08-16 11:20:37</t>
  </si>
  <si>
    <t>暮夏v5</t>
  </si>
  <si>
    <t>2018-08-04 08:25:27</t>
  </si>
  <si>
    <t>2018-08-16 09:25:52</t>
  </si>
  <si>
    <t>GZE606832747</t>
  </si>
  <si>
    <t>2018-08-13 09:52:14</t>
  </si>
  <si>
    <t>2018-08-15 09:24:59</t>
  </si>
  <si>
    <t>浪漫的狗.</t>
  </si>
  <si>
    <t>2018-08-14 17:07:02</t>
  </si>
  <si>
    <t>2018-08-15 09:12:31</t>
  </si>
  <si>
    <t>晴天</t>
  </si>
  <si>
    <t>2018-08-13 21:22:20</t>
  </si>
  <si>
    <t>2018-08-13 21:36:55</t>
  </si>
  <si>
    <t>依天真</t>
  </si>
  <si>
    <t>2018-07-26 11:31:10</t>
  </si>
  <si>
    <t>2018-08-13 16:28:34</t>
  </si>
  <si>
    <t>IJP30182602</t>
  </si>
  <si>
    <t>2018-07-26 15:20:37</t>
  </si>
  <si>
    <t>2018-08-13 16:27:50</t>
  </si>
  <si>
    <t>dpuser_28215524271</t>
  </si>
  <si>
    <t>2018-07-27 10:31:25</t>
  </si>
  <si>
    <t>2018-08-13 16:27:40</t>
  </si>
  <si>
    <t>白白公主oh</t>
  </si>
  <si>
    <t>2018-07-27 12:27:33</t>
  </si>
  <si>
    <t>2018-08-13 16:27:02</t>
  </si>
  <si>
    <t>rRZ242337900</t>
  </si>
  <si>
    <t>2018-04-06 12:33:53</t>
  </si>
  <si>
    <t>2018-08-13 16:26:47</t>
  </si>
  <si>
    <t>ERROR914</t>
  </si>
  <si>
    <t>2018-07-29 17:53:23</t>
  </si>
  <si>
    <t>2018-08-13 16:24:29</t>
  </si>
  <si>
    <t>崽崽_2865</t>
  </si>
  <si>
    <t>2018-07-30 09:02:36</t>
  </si>
  <si>
    <t>2018-08-13 16:24:22</t>
  </si>
  <si>
    <t>A…*吃货*</t>
  </si>
  <si>
    <t>2018-07-30 17:11:01</t>
  </si>
  <si>
    <t>2018-08-13 16:23:44</t>
  </si>
  <si>
    <t>MKb618037872</t>
  </si>
  <si>
    <t>2018-08-02 11:55:26</t>
  </si>
  <si>
    <t>2018-08-13 16:22:32</t>
  </si>
  <si>
    <t>小孩儿0921</t>
  </si>
  <si>
    <t>2018-07-04 08:16:04</t>
  </si>
  <si>
    <t>2018-08-13 16:21:52</t>
  </si>
  <si>
    <t>embraceU</t>
  </si>
  <si>
    <t>2018-08-04 12:57:43</t>
  </si>
  <si>
    <t>2018-08-13 16:20:43</t>
  </si>
  <si>
    <t>神仙姐姐丶Mocci</t>
  </si>
  <si>
    <t>2018-07-31 14:03:55</t>
  </si>
  <si>
    <t>2018-08-13 16:16:41</t>
  </si>
  <si>
    <t>dpuser_1358526175</t>
  </si>
  <si>
    <t>2018-08-12 20:24:35</t>
  </si>
  <si>
    <t>2018-08-13 10:25:07</t>
  </si>
  <si>
    <t>2018-08-12 08:47:59</t>
  </si>
  <si>
    <t>2018-08-12 14:41:24</t>
  </si>
  <si>
    <t>dpuser_6684662851</t>
  </si>
  <si>
    <t>2018-08-12 10:39:17</t>
  </si>
  <si>
    <t>2018-08-12 10:51:56</t>
  </si>
  <si>
    <t>郭郭郭郭郭。。。</t>
  </si>
  <si>
    <t>2018-08-12 09:45:21</t>
  </si>
  <si>
    <t>2018-08-12 10:16:54</t>
  </si>
  <si>
    <t>久酒_990</t>
  </si>
  <si>
    <t>2018-06-24 10:55:54</t>
  </si>
  <si>
    <t>2018-08-11 10:03:16</t>
  </si>
  <si>
    <t>Vyx677613572</t>
  </si>
  <si>
    <t>2018-08-10 20:36:42</t>
  </si>
  <si>
    <t>2018-08-10 20:47:10</t>
  </si>
  <si>
    <t>快乐的雨2013</t>
  </si>
  <si>
    <t>2018-08-10 14:45:53</t>
  </si>
  <si>
    <t>2018-08-10 15:25:42</t>
  </si>
  <si>
    <t>乐颠颠wq</t>
  </si>
  <si>
    <t>2018-08-10 09:15:13</t>
  </si>
  <si>
    <t>2018-08-10 09:30:01</t>
  </si>
  <si>
    <t>八戒爱美妞</t>
  </si>
  <si>
    <t>2018-08-09 20:13:23</t>
  </si>
  <si>
    <t>2018-08-09 20:43:42</t>
  </si>
  <si>
    <t>Cth._107</t>
  </si>
  <si>
    <t>2018-08-09 20:42:56</t>
  </si>
  <si>
    <t>2018-08-09 20:43:15</t>
  </si>
  <si>
    <t>Pdz903720583</t>
  </si>
  <si>
    <t>2018-08-09 09:55:01</t>
  </si>
  <si>
    <t>2018-08-09 09:55:48</t>
  </si>
  <si>
    <t>lucy720507</t>
  </si>
  <si>
    <t>2018-08-08 19:21:34</t>
  </si>
  <si>
    <t>2018-08-08 21:59:39</t>
  </si>
  <si>
    <t>feifei2008mk</t>
  </si>
  <si>
    <t>2018-08-08 14:19:57</t>
  </si>
  <si>
    <t>2018-08-08 16:00:07</t>
  </si>
  <si>
    <t>b了个哥</t>
  </si>
  <si>
    <t>2018-08-04 00:35:35</t>
  </si>
  <si>
    <t>2018-08-08 15:14:29</t>
  </si>
  <si>
    <t>Xanthus_8944</t>
  </si>
  <si>
    <t>2018-08-06 10:24:49</t>
  </si>
  <si>
    <t>2018-08-08 15:13:00</t>
  </si>
  <si>
    <t>愛吃女神</t>
  </si>
  <si>
    <t>2018-08-08 13:56:59</t>
  </si>
  <si>
    <t>2018-08-08 14:30:30</t>
  </si>
  <si>
    <t>*Daisy&amp;馨馨***</t>
  </si>
  <si>
    <t>2018-08-08 13:23:39</t>
  </si>
  <si>
    <t>2018-08-08 13:40:06</t>
  </si>
  <si>
    <t>Hush_2099</t>
  </si>
  <si>
    <t>2018-08-07 23:30:58</t>
  </si>
  <si>
    <t>2018-08-08 09:26:44</t>
  </si>
  <si>
    <t>芒果夹鸡腿</t>
  </si>
  <si>
    <t>2018-08-06 23:48:26</t>
  </si>
  <si>
    <t>2018-08-08 09:10:16</t>
  </si>
  <si>
    <t>dpuser_8946535374</t>
  </si>
  <si>
    <t>2018-07-10 08:40:30</t>
  </si>
  <si>
    <t>2018-08-07 13:06:48</t>
  </si>
  <si>
    <t>Hag105878531</t>
  </si>
  <si>
    <t>2018-08-05 18:28:38</t>
  </si>
  <si>
    <t>2018-08-06 09:56:40</t>
  </si>
  <si>
    <t>dpuser_7519779385</t>
  </si>
  <si>
    <t>2018-08-05 14:47:33</t>
  </si>
  <si>
    <t>2018-08-05 15:04:00</t>
  </si>
  <si>
    <t>25663吃饭</t>
  </si>
  <si>
    <t>2018-06-28 10:35:38</t>
  </si>
  <si>
    <t>2018-08-02 18:05:51</t>
  </si>
  <si>
    <t>猪猪猪猪。</t>
  </si>
  <si>
    <t>2018-08-01 18:02:45</t>
  </si>
  <si>
    <t>2018-08-01 18:47:15</t>
  </si>
  <si>
    <t>呼啦圈'</t>
  </si>
  <si>
    <t>2018-07-31 14:02:06</t>
  </si>
  <si>
    <t>2018-08-01 14:11:02</t>
  </si>
  <si>
    <t>阿拉蕾i</t>
  </si>
  <si>
    <t>2018-08-01 08:35:32</t>
  </si>
  <si>
    <t>2018-08-01 08:50:56</t>
  </si>
  <si>
    <t>时间</t>
  </si>
  <si>
    <t>订单来源</t>
  </si>
  <si>
    <t>客户姓名</t>
  </si>
  <si>
    <t>联系方式</t>
  </si>
  <si>
    <t>顾客留言</t>
  </si>
  <si>
    <t>订单状态</t>
  </si>
  <si>
    <t>2018-09-17</t>
  </si>
  <si>
    <t>14:04:55</t>
  </si>
  <si>
    <t>李女士</t>
  </si>
  <si>
    <t>183****7623</t>
  </si>
  <si>
    <t>18322307623</t>
  </si>
  <si>
    <t>新订单</t>
  </si>
  <si>
    <t>11:57:45</t>
  </si>
  <si>
    <t>咨询用户</t>
  </si>
  <si>
    <t>157****4824</t>
  </si>
  <si>
    <t>崔女士，15731104824</t>
  </si>
  <si>
    <t>10:35:58</t>
  </si>
  <si>
    <t>先生</t>
  </si>
  <si>
    <t>139****4059</t>
  </si>
  <si>
    <t>待跟进</t>
  </si>
  <si>
    <t>08:09:18</t>
  </si>
  <si>
    <t>135****8316</t>
  </si>
  <si>
    <t>13502018316</t>
  </si>
  <si>
    <t>2018-09-16</t>
  </si>
  <si>
    <t>10:48:46</t>
  </si>
  <si>
    <t>徐</t>
  </si>
  <si>
    <t>139****7626</t>
  </si>
  <si>
    <t>无意向</t>
  </si>
  <si>
    <t>15:22:06</t>
  </si>
  <si>
    <t>刘丹</t>
  </si>
  <si>
    <t>155****0388</t>
  </si>
  <si>
    <t>15510840388</t>
  </si>
  <si>
    <t>14:47:20</t>
  </si>
  <si>
    <t>12:32:26</t>
  </si>
  <si>
    <t>郑女士</t>
  </si>
  <si>
    <t>152****3860</t>
  </si>
  <si>
    <t>2018-09-15</t>
  </si>
  <si>
    <t>11:12:14</t>
  </si>
  <si>
    <t>耳洞</t>
  </si>
  <si>
    <t>185****3397</t>
  </si>
  <si>
    <t>10:31:56</t>
  </si>
  <si>
    <t>赵晓红</t>
  </si>
  <si>
    <t>155****3948</t>
  </si>
  <si>
    <t>09:54:42</t>
  </si>
  <si>
    <t>吕小姐</t>
  </si>
  <si>
    <t>131****9739</t>
  </si>
  <si>
    <t>2018-09-14</t>
  </si>
  <si>
    <t>17:00:06</t>
  </si>
  <si>
    <t>付小姐</t>
  </si>
  <si>
    <t>176****6371</t>
  </si>
  <si>
    <t>17694956371</t>
  </si>
  <si>
    <t>15:26:14</t>
  </si>
  <si>
    <t>宋子怡</t>
  </si>
  <si>
    <t>135****2785</t>
  </si>
  <si>
    <t>2018-09-13</t>
  </si>
  <si>
    <t>11:33:27</t>
  </si>
  <si>
    <t>赵女士</t>
  </si>
  <si>
    <t>178****5716</t>
  </si>
  <si>
    <t>09:01:44</t>
  </si>
  <si>
    <t>王女士</t>
  </si>
  <si>
    <t>152****0369</t>
  </si>
  <si>
    <t>2018-08-29</t>
  </si>
  <si>
    <t>18:57:32</t>
  </si>
  <si>
    <t>吴女士</t>
  </si>
  <si>
    <t>176****3395</t>
  </si>
  <si>
    <t>17695523395</t>
  </si>
  <si>
    <t>2018-09-12</t>
  </si>
  <si>
    <t>16:02:23</t>
  </si>
  <si>
    <t>合作</t>
  </si>
  <si>
    <t>173****0692</t>
  </si>
  <si>
    <t>14:50:35</t>
  </si>
  <si>
    <t>楠楠</t>
  </si>
  <si>
    <t>158****2067</t>
  </si>
  <si>
    <t>已到店</t>
  </si>
  <si>
    <t>10:07:27</t>
  </si>
  <si>
    <t>何小姐</t>
  </si>
  <si>
    <t>188****0562</t>
  </si>
  <si>
    <t>09:46:20</t>
  </si>
  <si>
    <t>杨小姐</t>
  </si>
  <si>
    <t>2018-09-11</t>
  </si>
  <si>
    <t>10:28:57</t>
  </si>
  <si>
    <t>185****4882</t>
  </si>
  <si>
    <t>14:04:50</t>
  </si>
  <si>
    <t>刘女士</t>
  </si>
  <si>
    <t>158****3619</t>
  </si>
  <si>
    <t>15822333619</t>
  </si>
  <si>
    <t>13:48:57</t>
  </si>
  <si>
    <t>王先生</t>
  </si>
  <si>
    <t>155****8280</t>
  </si>
  <si>
    <t>13:37:21</t>
  </si>
  <si>
    <t>商小雪</t>
  </si>
  <si>
    <t>130****9366</t>
  </si>
  <si>
    <t>13091309366你看下是这个吗</t>
  </si>
  <si>
    <t>13:24:16</t>
  </si>
  <si>
    <t>陈帅</t>
  </si>
  <si>
    <t>136****1353</t>
  </si>
  <si>
    <t>13:06:28</t>
  </si>
  <si>
    <t>陈女士</t>
  </si>
  <si>
    <t>151****5332</t>
  </si>
  <si>
    <t>15122185332</t>
  </si>
  <si>
    <t>2018-09-10</t>
  </si>
  <si>
    <t>17:23:41</t>
  </si>
  <si>
    <t>孙女士</t>
  </si>
  <si>
    <t>138****5650</t>
  </si>
  <si>
    <t>想预约明天的小气泡</t>
  </si>
  <si>
    <t>10:35:50</t>
  </si>
  <si>
    <t>王小姐</t>
  </si>
  <si>
    <t>150****2771</t>
  </si>
  <si>
    <t>10:34:13</t>
  </si>
  <si>
    <t>2018-09-09</t>
  </si>
  <si>
    <t>20:12:29</t>
  </si>
  <si>
    <t>沈女士</t>
  </si>
  <si>
    <t>139****7202</t>
  </si>
  <si>
    <t>15:38:53</t>
  </si>
  <si>
    <t>吕</t>
  </si>
  <si>
    <t>176****7564</t>
  </si>
  <si>
    <t>13:22:13</t>
  </si>
  <si>
    <t>董</t>
  </si>
  <si>
    <t>158****5530</t>
  </si>
  <si>
    <t>11:56:56</t>
  </si>
  <si>
    <t>拆线</t>
  </si>
  <si>
    <t>138****6168</t>
  </si>
  <si>
    <t>2018-09-07</t>
  </si>
  <si>
    <t>19:34:40</t>
  </si>
  <si>
    <t>周丽丽</t>
  </si>
  <si>
    <t>185****1205</t>
  </si>
  <si>
    <t>18522271205</t>
  </si>
  <si>
    <t>2018-09-08</t>
  </si>
  <si>
    <t>17:01:34</t>
  </si>
  <si>
    <t>陈</t>
  </si>
  <si>
    <t>186****1109</t>
  </si>
  <si>
    <t>16:59:20</t>
  </si>
  <si>
    <t>16:27:35</t>
  </si>
  <si>
    <t>纪</t>
  </si>
  <si>
    <t>158****1680</t>
  </si>
  <si>
    <t>14:48:28</t>
  </si>
  <si>
    <t>郝艳</t>
  </si>
  <si>
    <t>155****2962</t>
  </si>
  <si>
    <t>13:06:59</t>
  </si>
  <si>
    <t>11:34:29</t>
  </si>
  <si>
    <t>李小姐</t>
  </si>
  <si>
    <t>11:29:05</t>
  </si>
  <si>
    <t>11:13:29</t>
  </si>
  <si>
    <t>11:04:19</t>
  </si>
  <si>
    <t>老顾客</t>
  </si>
  <si>
    <t>151****5076</t>
  </si>
  <si>
    <t>下午两点左右？两个女士脱毛</t>
  </si>
  <si>
    <t>12:51:30</t>
  </si>
  <si>
    <t>高芳</t>
  </si>
  <si>
    <t>138****4523</t>
  </si>
  <si>
    <t>10:43:10</t>
  </si>
  <si>
    <t>田静</t>
  </si>
  <si>
    <t>182****8507</t>
  </si>
  <si>
    <t>23:13:23</t>
  </si>
  <si>
    <t>李先生</t>
  </si>
  <si>
    <t>176****4794</t>
  </si>
  <si>
    <t>明天下午可以做吗？</t>
  </si>
  <si>
    <t>2018-09-05</t>
  </si>
  <si>
    <t>11:09:29</t>
  </si>
  <si>
    <t>张先生</t>
  </si>
  <si>
    <t>176****7271</t>
  </si>
  <si>
    <t>17611437271</t>
  </si>
  <si>
    <t>12:56:52</t>
  </si>
  <si>
    <t>马先生</t>
  </si>
  <si>
    <t>155****7567</t>
  </si>
  <si>
    <t>15522187567</t>
  </si>
  <si>
    <t>11:00:05</t>
  </si>
  <si>
    <t>周小姐</t>
  </si>
  <si>
    <t>137****5773</t>
  </si>
  <si>
    <t>09:39:14</t>
  </si>
  <si>
    <t>薛舒文</t>
  </si>
  <si>
    <t>185****7738</t>
  </si>
  <si>
    <t>2018-09-04</t>
  </si>
  <si>
    <t>17:22:18</t>
  </si>
  <si>
    <t>王晓宇</t>
  </si>
  <si>
    <t>150****8806</t>
  </si>
  <si>
    <t>12:31:25</t>
  </si>
  <si>
    <t>176****6331</t>
  </si>
  <si>
    <t>好的拍完了呢。周六上午吧。陈晔17602656331</t>
  </si>
  <si>
    <t>2018-09-03</t>
  </si>
  <si>
    <t>11:13:17</t>
  </si>
  <si>
    <t>推广</t>
  </si>
  <si>
    <t>138****5915</t>
  </si>
  <si>
    <t>16:39:02</t>
  </si>
  <si>
    <t>15:11:45</t>
  </si>
  <si>
    <t>杨先生</t>
  </si>
  <si>
    <t>186****6277</t>
  </si>
  <si>
    <t>2018-09-02</t>
  </si>
  <si>
    <t>19:19:41</t>
  </si>
  <si>
    <t>137****4575</t>
  </si>
  <si>
    <t>13751874575</t>
  </si>
  <si>
    <t>15:22:19</t>
  </si>
  <si>
    <t>400用户</t>
  </si>
  <si>
    <t>156****5178</t>
  </si>
  <si>
    <t>14:13:31</t>
  </si>
  <si>
    <t>2018-09-01</t>
  </si>
  <si>
    <t>20:54:29</t>
  </si>
  <si>
    <t>已预约</t>
  </si>
  <si>
    <t>20:13:11</t>
  </si>
  <si>
    <t>16:58:39</t>
  </si>
  <si>
    <t>170****8888</t>
  </si>
  <si>
    <t>17:09:01</t>
  </si>
  <si>
    <t>130****1998</t>
  </si>
  <si>
    <t>15:38:25</t>
  </si>
  <si>
    <t>186****1636</t>
  </si>
  <si>
    <t>14:03:00</t>
  </si>
  <si>
    <t>159****5015</t>
  </si>
  <si>
    <t>15922125015</t>
  </si>
  <si>
    <t>12:36:31</t>
  </si>
  <si>
    <t>夏宇</t>
  </si>
  <si>
    <t>152****7900</t>
  </si>
  <si>
    <t>12:30:51</t>
  </si>
  <si>
    <t>136****8547</t>
  </si>
  <si>
    <t>12:16:58</t>
  </si>
  <si>
    <t>周六下午4点做团购小气泡</t>
  </si>
  <si>
    <t>12:16:40</t>
  </si>
  <si>
    <t>10:37:08</t>
  </si>
  <si>
    <t>185****3665</t>
  </si>
  <si>
    <t>10:34:35</t>
  </si>
  <si>
    <t>2018-08-31</t>
  </si>
  <si>
    <t>16:56:00</t>
  </si>
  <si>
    <t>138****9681</t>
  </si>
  <si>
    <t>17:32:31</t>
  </si>
  <si>
    <t>张小姐</t>
  </si>
  <si>
    <t>152****5603</t>
  </si>
  <si>
    <t>17:33:34</t>
  </si>
  <si>
    <t>11:09:13</t>
  </si>
  <si>
    <t>021****7608</t>
  </si>
  <si>
    <t>10:42:55</t>
  </si>
  <si>
    <t>杨</t>
  </si>
  <si>
    <t>135****6895</t>
  </si>
  <si>
    <t>10:25:49</t>
  </si>
  <si>
    <t>152****2875</t>
  </si>
  <si>
    <t>张宪，15247192875</t>
  </si>
  <si>
    <t>2018-08-30</t>
  </si>
  <si>
    <t>14:27:45</t>
  </si>
  <si>
    <t>159****2926</t>
  </si>
  <si>
    <t>14:25:57</t>
  </si>
  <si>
    <t>14:00:18</t>
  </si>
  <si>
    <t>155****5630</t>
  </si>
  <si>
    <t>15522975630</t>
  </si>
  <si>
    <t>11:25:54</t>
  </si>
  <si>
    <t>138****6595</t>
  </si>
  <si>
    <t>2018-08-28</t>
  </si>
  <si>
    <t>15:44:03</t>
  </si>
  <si>
    <t>翟女士</t>
  </si>
  <si>
    <t>139****7779</t>
  </si>
  <si>
    <t>13902167779</t>
  </si>
  <si>
    <t>14:32:25</t>
  </si>
  <si>
    <t>185****2257</t>
  </si>
  <si>
    <t>14:26:43</t>
  </si>
  <si>
    <t>158****5760</t>
  </si>
  <si>
    <t>14:22:30</t>
  </si>
  <si>
    <t>23:11:37</t>
  </si>
  <si>
    <t>蔡</t>
  </si>
  <si>
    <t>185****9102</t>
  </si>
  <si>
    <t>18502659102</t>
  </si>
  <si>
    <t>19:02:44</t>
  </si>
  <si>
    <t>孔女士</t>
  </si>
  <si>
    <t>185****8885</t>
  </si>
  <si>
    <t>孔女士18511098885</t>
  </si>
  <si>
    <t>2018-08-21</t>
  </si>
  <si>
    <t>12:39:50</t>
  </si>
  <si>
    <t>陈诚</t>
  </si>
  <si>
    <t>183****8885</t>
  </si>
  <si>
    <t>预约吧陈诚18322588885</t>
  </si>
  <si>
    <t>13:27:48</t>
  </si>
  <si>
    <t>宋佳</t>
  </si>
  <si>
    <t>138****2848</t>
  </si>
  <si>
    <t>12:57:34</t>
  </si>
  <si>
    <t>185****1200</t>
  </si>
  <si>
    <t>10:53:03</t>
  </si>
  <si>
    <t>李念</t>
  </si>
  <si>
    <t>10:49:37</t>
  </si>
  <si>
    <t>09:33:11</t>
  </si>
  <si>
    <t>李美迪</t>
  </si>
  <si>
    <t>185****3572</t>
  </si>
  <si>
    <t>14:11:57</t>
  </si>
  <si>
    <t>022****3207</t>
  </si>
  <si>
    <t>13:14:09</t>
  </si>
  <si>
    <t>176****0465</t>
  </si>
  <si>
    <t>09:59:22</t>
  </si>
  <si>
    <t>赵小姐</t>
  </si>
  <si>
    <t>137****7596</t>
  </si>
  <si>
    <t>2018-08-27</t>
  </si>
  <si>
    <t>14:40:25</t>
  </si>
  <si>
    <t>176****6428</t>
  </si>
  <si>
    <t>16:55:02</t>
  </si>
  <si>
    <t>158****9170</t>
  </si>
  <si>
    <t>蒋叶彤15822679170</t>
  </si>
  <si>
    <t>16:34:58</t>
  </si>
  <si>
    <t>187****5262</t>
  </si>
  <si>
    <t>18722465262</t>
  </si>
  <si>
    <t>16:25:04</t>
  </si>
  <si>
    <t>152****7820</t>
  </si>
  <si>
    <t>16:30:10</t>
  </si>
  <si>
    <t>11:16:40</t>
  </si>
  <si>
    <t>136****3779</t>
  </si>
  <si>
    <t>13652033779</t>
  </si>
  <si>
    <t>09:57:06</t>
  </si>
  <si>
    <t>187****2570</t>
  </si>
  <si>
    <t>2018-08-26</t>
  </si>
  <si>
    <t>22:10:09</t>
  </si>
  <si>
    <t>21:03:08</t>
  </si>
  <si>
    <t>176****5841</t>
  </si>
  <si>
    <t>17695095841</t>
  </si>
  <si>
    <t>10:54:01</t>
  </si>
  <si>
    <t>135****6653</t>
  </si>
  <si>
    <t>09:40:09</t>
  </si>
  <si>
    <t>153****2737</t>
  </si>
  <si>
    <t>09:38:58</t>
  </si>
  <si>
    <t>08:13:04</t>
  </si>
  <si>
    <t>于秋月</t>
  </si>
  <si>
    <t>156****0415</t>
  </si>
  <si>
    <t>想做一个腋下脱毛，今天上午能约到时间吗</t>
  </si>
  <si>
    <t>2018-08-25</t>
  </si>
  <si>
    <t>15:09:59</t>
  </si>
  <si>
    <t>廖小姐</t>
  </si>
  <si>
    <t>156****9753</t>
  </si>
  <si>
    <t>13:23:46</t>
  </si>
  <si>
    <t>万玉峰</t>
  </si>
  <si>
    <t>137****2405</t>
  </si>
  <si>
    <t>13752352405</t>
  </si>
  <si>
    <t>13:15:59</t>
  </si>
  <si>
    <t>于丹</t>
  </si>
  <si>
    <t>176****2988</t>
  </si>
  <si>
    <t>17694842988</t>
  </si>
  <si>
    <t>2018-08-24</t>
  </si>
  <si>
    <t>15:08:55</t>
  </si>
  <si>
    <t>朱克干</t>
  </si>
  <si>
    <t>182****0326</t>
  </si>
  <si>
    <t>14:59:47</t>
  </si>
  <si>
    <t>刘明芳</t>
  </si>
  <si>
    <t>137****2543</t>
  </si>
  <si>
    <t>14:46:33</t>
  </si>
  <si>
    <t>11:26:47</t>
  </si>
  <si>
    <t>李雨晨</t>
  </si>
  <si>
    <t>176****0577</t>
  </si>
  <si>
    <t>17602240577</t>
  </si>
  <si>
    <t>11:15:39</t>
  </si>
  <si>
    <t>2018-08-23</t>
  </si>
  <si>
    <t>16:52:10</t>
  </si>
  <si>
    <t>张女士</t>
  </si>
  <si>
    <t>130****1037</t>
  </si>
  <si>
    <t>18:13:27</t>
  </si>
  <si>
    <t>董津羽</t>
  </si>
  <si>
    <t>17:50:33</t>
  </si>
  <si>
    <t>156****5510</t>
  </si>
  <si>
    <t>17:29:15</t>
  </si>
  <si>
    <t>158****8348</t>
  </si>
  <si>
    <t>15:38:09</t>
  </si>
  <si>
    <t>134****1989</t>
  </si>
  <si>
    <t>15:41:26</t>
  </si>
  <si>
    <t>99卡</t>
  </si>
  <si>
    <t>185****1928</t>
  </si>
  <si>
    <t>19:39:01</t>
  </si>
  <si>
    <t>186****5337</t>
  </si>
  <si>
    <t>15:38:29</t>
  </si>
  <si>
    <t>14:43:19</t>
  </si>
  <si>
    <t>杨女士</t>
  </si>
  <si>
    <t>185****7534</t>
  </si>
  <si>
    <t>09:25:06</t>
  </si>
  <si>
    <t>150****3069</t>
  </si>
  <si>
    <t>10:52:47</t>
  </si>
  <si>
    <t>09:33:57</t>
  </si>
  <si>
    <t>181****5727</t>
  </si>
  <si>
    <t>09:40:46</t>
  </si>
  <si>
    <t>王蕊</t>
  </si>
  <si>
    <t>151****7802</t>
  </si>
  <si>
    <t>2018-08-22</t>
  </si>
  <si>
    <t>18:32:18</t>
  </si>
  <si>
    <t>188****1096</t>
  </si>
  <si>
    <t>2018-08-12</t>
  </si>
  <si>
    <t>14:38:14</t>
  </si>
  <si>
    <t>138****5142</t>
  </si>
  <si>
    <t>17:25:35</t>
  </si>
  <si>
    <t>133****3442</t>
  </si>
  <si>
    <t>16:52:19</t>
  </si>
  <si>
    <t>姜女士</t>
  </si>
  <si>
    <t>182****4550</t>
  </si>
  <si>
    <t>14:22:24</t>
  </si>
  <si>
    <t>杨晓蕾</t>
  </si>
  <si>
    <t>137****4010</t>
  </si>
  <si>
    <t>杨晓蕾13752404010</t>
  </si>
  <si>
    <t>12:35:36</t>
  </si>
  <si>
    <t>王乃彬</t>
  </si>
  <si>
    <t>156****0765</t>
  </si>
  <si>
    <t>如果上午营业的话我就预约上午15620780765</t>
  </si>
  <si>
    <t>11:26:03</t>
  </si>
  <si>
    <t>19:22:09</t>
  </si>
  <si>
    <t>贺女士</t>
  </si>
  <si>
    <t>136****1817</t>
  </si>
  <si>
    <t>15:16:54</t>
  </si>
  <si>
    <t>杜煊</t>
  </si>
  <si>
    <t>186****9094</t>
  </si>
  <si>
    <t>14:24:49</t>
  </si>
  <si>
    <t>龚女士</t>
  </si>
  <si>
    <t>186****4680</t>
  </si>
  <si>
    <t>09:36:52</t>
  </si>
  <si>
    <t>曹津津</t>
  </si>
  <si>
    <t>150****0908</t>
  </si>
  <si>
    <t>2018-08-20</t>
  </si>
  <si>
    <t>13:27:28</t>
  </si>
  <si>
    <t>朱娅闻</t>
  </si>
  <si>
    <t>135****5119</t>
  </si>
  <si>
    <t>13:30:55</t>
  </si>
  <si>
    <t>2018-08-18</t>
  </si>
  <si>
    <t>11:15:14</t>
  </si>
  <si>
    <t>吕美伦</t>
  </si>
  <si>
    <t>17:12:34</t>
  </si>
  <si>
    <t>2018-08-19</t>
  </si>
  <si>
    <t>15:37:00</t>
  </si>
  <si>
    <t>132****5562</t>
  </si>
  <si>
    <t>13207525562</t>
  </si>
  <si>
    <t>10:13:21</t>
  </si>
  <si>
    <t>李朝辉</t>
  </si>
  <si>
    <t>133****9927</t>
  </si>
  <si>
    <t>15:54:24</t>
  </si>
  <si>
    <t>09:28:17</t>
  </si>
  <si>
    <t>林小姐</t>
  </si>
  <si>
    <t>186****8456</t>
  </si>
  <si>
    <t>18646748456</t>
  </si>
  <si>
    <t>10:34:25</t>
  </si>
  <si>
    <t>139****3591</t>
  </si>
  <si>
    <t>2018-08-17</t>
  </si>
  <si>
    <t>13:03:33</t>
  </si>
  <si>
    <t>彭琳一</t>
  </si>
  <si>
    <t>136****9954</t>
  </si>
  <si>
    <t>2018-08-13</t>
  </si>
  <si>
    <t>14:47:05</t>
  </si>
  <si>
    <t>138****2182</t>
  </si>
  <si>
    <t>2018-08-16</t>
  </si>
  <si>
    <t>09:06:36</t>
  </si>
  <si>
    <t>冯琬晴</t>
  </si>
  <si>
    <t>189****4006</t>
  </si>
  <si>
    <t>18902074006</t>
  </si>
  <si>
    <t>20:51:30</t>
  </si>
  <si>
    <t>陈曦</t>
  </si>
  <si>
    <t>131****2113</t>
  </si>
  <si>
    <t>13163182113</t>
  </si>
  <si>
    <t>16:54:32</t>
  </si>
  <si>
    <t>173****1960</t>
  </si>
  <si>
    <t>15:39:24</t>
  </si>
  <si>
    <t>刘倩</t>
  </si>
  <si>
    <t>133****5270</t>
  </si>
  <si>
    <t>14:39:40</t>
  </si>
  <si>
    <t>赵真</t>
  </si>
  <si>
    <t>186****8288</t>
  </si>
  <si>
    <t>18622238288</t>
  </si>
  <si>
    <t>13:50:25</t>
  </si>
  <si>
    <t>胡女士</t>
  </si>
  <si>
    <t>138****0427</t>
  </si>
  <si>
    <t>13:49:52</t>
  </si>
  <si>
    <t>13:08:02</t>
  </si>
  <si>
    <t>12:01:19</t>
  </si>
  <si>
    <t>133****7711</t>
  </si>
  <si>
    <t>2018-08-15</t>
  </si>
  <si>
    <t>14:39:30</t>
  </si>
  <si>
    <t>窦伟</t>
  </si>
  <si>
    <t>131****2985</t>
  </si>
  <si>
    <t>11:13:23</t>
  </si>
  <si>
    <t>11:11:44</t>
  </si>
  <si>
    <t>2018-08-14</t>
  </si>
  <si>
    <t>17:25:36</t>
  </si>
  <si>
    <t>杨婷婷</t>
  </si>
  <si>
    <t>131****7083</t>
  </si>
  <si>
    <t>13132217083杨婷婷</t>
  </si>
  <si>
    <t>14:02:09</t>
  </si>
  <si>
    <t>022****0387</t>
  </si>
  <si>
    <t>13:24:20</t>
  </si>
  <si>
    <t>186****2300</t>
  </si>
  <si>
    <t>21:03:29</t>
  </si>
  <si>
    <t>11:50:03</t>
  </si>
  <si>
    <t>189****8062</t>
  </si>
  <si>
    <t>18920428062</t>
  </si>
  <si>
    <t>07:50:49</t>
  </si>
  <si>
    <t>今天到</t>
  </si>
  <si>
    <t>10:04:11</t>
  </si>
  <si>
    <t>176****5988</t>
  </si>
  <si>
    <t>16:34:48</t>
  </si>
  <si>
    <t>杨珈懿</t>
  </si>
  <si>
    <t>10:29:47</t>
  </si>
  <si>
    <t>2018-08-11</t>
  </si>
  <si>
    <t>18:17:05</t>
  </si>
  <si>
    <t>186****7328</t>
  </si>
  <si>
    <t>18:17:11</t>
  </si>
  <si>
    <t>2018-08-08</t>
  </si>
  <si>
    <t>14:46:50</t>
  </si>
  <si>
    <t>马女士</t>
  </si>
  <si>
    <t>137****2992</t>
  </si>
  <si>
    <t>13702092992</t>
  </si>
  <si>
    <t>15:39:49</t>
  </si>
  <si>
    <t>136****9883</t>
  </si>
  <si>
    <t>15:48:38</t>
  </si>
  <si>
    <t>09:43:47</t>
  </si>
  <si>
    <t>牛艳</t>
  </si>
  <si>
    <t>137****2295</t>
  </si>
  <si>
    <t>14:42:01</t>
  </si>
  <si>
    <t>张珺妍</t>
  </si>
  <si>
    <t>182****7373</t>
  </si>
  <si>
    <t>09:22:46</t>
  </si>
  <si>
    <t>182****0157</t>
  </si>
  <si>
    <t>2018-08-09</t>
  </si>
  <si>
    <t>20:15:47</t>
  </si>
  <si>
    <t>182****2412</t>
  </si>
  <si>
    <t>20:13:22</t>
  </si>
  <si>
    <t>159****1211</t>
  </si>
  <si>
    <t>你好想去你们哪做项目方便vx15989141211了解一下谢谢</t>
  </si>
  <si>
    <t>15:10:08</t>
  </si>
  <si>
    <t>022****6659</t>
  </si>
  <si>
    <t>13:41:28</t>
  </si>
  <si>
    <t>155****1664</t>
  </si>
  <si>
    <t>13:04:15</t>
  </si>
  <si>
    <t>10:31:24</t>
  </si>
  <si>
    <t>15:43:36</t>
  </si>
  <si>
    <t>女士</t>
  </si>
  <si>
    <t>14:35:50</t>
  </si>
  <si>
    <t>177****4082</t>
  </si>
  <si>
    <t>14:29:19</t>
  </si>
  <si>
    <t>13:33:47</t>
  </si>
  <si>
    <t>李秋晨</t>
  </si>
  <si>
    <t>182****8888</t>
  </si>
  <si>
    <t>10:24:30</t>
  </si>
  <si>
    <t>10:27:05</t>
  </si>
  <si>
    <t>10:33:59</t>
  </si>
  <si>
    <t>10:13:32</t>
  </si>
  <si>
    <t>合作推广</t>
  </si>
  <si>
    <t>053****3818</t>
  </si>
  <si>
    <t>2018-08-05</t>
  </si>
  <si>
    <t>18:06:58</t>
  </si>
  <si>
    <t>182****2669</t>
  </si>
  <si>
    <t>14:52:29</t>
  </si>
  <si>
    <t>王红</t>
  </si>
  <si>
    <t>136****2939</t>
  </si>
  <si>
    <t>13662022939</t>
  </si>
  <si>
    <t>2018-08-06</t>
  </si>
  <si>
    <t>23:48:26</t>
  </si>
  <si>
    <t>185****3770</t>
  </si>
  <si>
    <t>看网上你们评价不错，想去你们那里做果酸和水光针项目，能家威18566593770做事前沟通吗？</t>
  </si>
  <si>
    <t>2018-08-07</t>
  </si>
  <si>
    <t>12:55:54</t>
  </si>
  <si>
    <t>靳女士</t>
  </si>
  <si>
    <t>136****9643</t>
  </si>
  <si>
    <t>13612079643</t>
  </si>
  <si>
    <t>13:21:23</t>
  </si>
  <si>
    <t>杨朔</t>
  </si>
  <si>
    <t>180****0973</t>
  </si>
  <si>
    <t>11:26:41</t>
  </si>
  <si>
    <t>储女士</t>
  </si>
  <si>
    <t>135****6866</t>
  </si>
  <si>
    <t>09:24:32</t>
  </si>
  <si>
    <t>张会敏</t>
  </si>
  <si>
    <t>138****6665</t>
  </si>
  <si>
    <t>2018-08-02</t>
  </si>
  <si>
    <t>10:48:18</t>
  </si>
  <si>
    <t>郑茜</t>
  </si>
  <si>
    <t>186****1378</t>
  </si>
  <si>
    <t>10:46:52</t>
  </si>
  <si>
    <t>2018-08-03</t>
  </si>
  <si>
    <t>14:48:55</t>
  </si>
  <si>
    <t>10:04:09</t>
  </si>
  <si>
    <t>182****6131</t>
  </si>
  <si>
    <t>2018-08-04</t>
  </si>
  <si>
    <t>18:06:59</t>
  </si>
  <si>
    <t>19:06:26</t>
  </si>
  <si>
    <t>陈小姐</t>
  </si>
  <si>
    <t>189****9967</t>
  </si>
  <si>
    <t>15:20:33</t>
  </si>
  <si>
    <t>广告合作</t>
  </si>
  <si>
    <t>130****1198</t>
  </si>
  <si>
    <t>2018-08-01</t>
  </si>
  <si>
    <t>16:45:00</t>
  </si>
  <si>
    <t>预约顾客</t>
  </si>
  <si>
    <t>139****0255</t>
  </si>
  <si>
    <t>17:16:42</t>
  </si>
  <si>
    <t>176****0081</t>
  </si>
  <si>
    <t>11:47:16</t>
  </si>
  <si>
    <t>周媛媛</t>
  </si>
  <si>
    <t>158****2252</t>
  </si>
  <si>
    <t>电话15822762252</t>
  </si>
  <si>
    <t>11:51:34</t>
  </si>
  <si>
    <t>16:19:14</t>
  </si>
  <si>
    <t>16:22:02</t>
  </si>
  <si>
    <t>18:05:18</t>
  </si>
  <si>
    <t>朱婉铜</t>
  </si>
  <si>
    <t>159****1023</t>
  </si>
  <si>
    <t>朱婉铜15900331023</t>
  </si>
  <si>
    <t>18:02:39</t>
  </si>
  <si>
    <t>18:03:12</t>
  </si>
  <si>
    <t>11:58:03</t>
  </si>
  <si>
    <t>李慧</t>
  </si>
  <si>
    <t>185****9423</t>
  </si>
  <si>
    <t>11:58:11</t>
  </si>
  <si>
    <t>12:15:04</t>
  </si>
  <si>
    <t>21:55:34</t>
  </si>
  <si>
    <t>员工测试</t>
  </si>
  <si>
    <t>136****8069</t>
  </si>
  <si>
    <t>14:11:01</t>
  </si>
  <si>
    <t>188****7433</t>
  </si>
  <si>
    <t>好滴18802267433</t>
  </si>
  <si>
    <t>11:22:06</t>
  </si>
  <si>
    <t>157****7936</t>
  </si>
  <si>
    <t>10:56:08</t>
  </si>
  <si>
    <t>成交价</t>
  </si>
  <si>
    <t>序列号</t>
  </si>
  <si>
    <t>用户手机号</t>
  </si>
  <si>
    <t>消费时间</t>
  </si>
  <si>
    <t>time</t>
  </si>
  <si>
    <t>售价（元）</t>
  </si>
  <si>
    <t>商家优惠金额（元）</t>
  </si>
  <si>
    <t>结算价（元）</t>
  </si>
  <si>
    <t>分店名</t>
  </si>
  <si>
    <t>验券帐号</t>
  </si>
  <si>
    <t>152xxxx3860</t>
  </si>
  <si>
    <t>2018/09/16</t>
  </si>
  <si>
    <t>16:19:51</t>
  </si>
  <si>
    <t>[预付][2017.11.28]超级洁牙自信笑容[158.00元][14198240]</t>
  </si>
  <si>
    <t>fenghuangyimei123</t>
  </si>
  <si>
    <t>155xxxx0388</t>
  </si>
  <si>
    <t>15:55:05</t>
  </si>
  <si>
    <t>[预付][2017.11.29]韩国小气泡深层清洁[129.00元][14195836]</t>
  </si>
  <si>
    <t>15:54:37</t>
  </si>
  <si>
    <t>[预付][2018.06.14]果酸祛痘套餐[1299.00元][14050186]</t>
  </si>
  <si>
    <t>178xxxx5716</t>
  </si>
  <si>
    <t>2018/09/15</t>
  </si>
  <si>
    <t>13:12:43</t>
  </si>
  <si>
    <t>[预付][2018.06.14]小V脸套餐[1580.00元][14053726]</t>
  </si>
  <si>
    <t>136xxxx8968</t>
  </si>
  <si>
    <t>11:58:44</t>
  </si>
  <si>
    <t>156xxxx7777</t>
  </si>
  <si>
    <t>10:16:16</t>
  </si>
  <si>
    <t>155xxxx1664</t>
  </si>
  <si>
    <t>2018/09/14</t>
  </si>
  <si>
    <t>15:05:01</t>
  </si>
  <si>
    <t>14:17:31</t>
  </si>
  <si>
    <t>[预付][2017.12.04]洁净脱毛小腿前臂6[380.00元][14194462]</t>
  </si>
  <si>
    <t>188xxxx0562</t>
  </si>
  <si>
    <t>2018/09/13</t>
  </si>
  <si>
    <t>16:03:29</t>
  </si>
  <si>
    <t>[预付][2017.11.30]洁净脱毛单次体验唇毛腋毛[59.00元][14200287]</t>
  </si>
  <si>
    <t>137xxxx2151</t>
  </si>
  <si>
    <t>2018/09/08</t>
  </si>
  <si>
    <t>15:08:15</t>
  </si>
  <si>
    <t>[2017.11.30]洁净脱毛单次体验唇毛腋毛[19.90元][28561279]</t>
  </si>
  <si>
    <t>151xxxx5022</t>
  </si>
  <si>
    <t>15:08:02</t>
  </si>
  <si>
    <t>138xxxx2531</t>
  </si>
  <si>
    <t>15:07:43</t>
  </si>
  <si>
    <t>152xxxx5603</t>
  </si>
  <si>
    <t>2018/09/02</t>
  </si>
  <si>
    <t>10:13:56</t>
  </si>
  <si>
    <t>151xxxx8886</t>
  </si>
  <si>
    <t>2018/08/28</t>
  </si>
  <si>
    <t>11:37:02</t>
  </si>
  <si>
    <t>135xxxx6653</t>
  </si>
  <si>
    <t>2018/08/27</t>
  </si>
  <si>
    <t>11:01:35</t>
  </si>
  <si>
    <t>11:01:11</t>
  </si>
  <si>
    <t>138xxxx9092</t>
  </si>
  <si>
    <t>2018/08/23</t>
  </si>
  <si>
    <t>16:54:46</t>
  </si>
  <si>
    <t>138xxxx0427</t>
  </si>
  <si>
    <t>2018/08/16</t>
  </si>
  <si>
    <t>16:05:04</t>
  </si>
  <si>
    <t>186xxxx8288</t>
  </si>
  <si>
    <t>15:15:40</t>
  </si>
  <si>
    <t>138xxxx6368</t>
  </si>
  <si>
    <t>09:34:54</t>
  </si>
  <si>
    <t>136xxxx7432</t>
  </si>
  <si>
    <t>2018/09/12</t>
  </si>
  <si>
    <t>18:05:20</t>
  </si>
  <si>
    <t>[预付][2018.04.08]洁净脱毛腋下唇部6[278.00元][14195095]</t>
  </si>
  <si>
    <t>156xxxx5510</t>
  </si>
  <si>
    <t>16:02:38</t>
  </si>
  <si>
    <t>[预付][2018.08.13]动态切开双眼皮内眼角[4600.00元][20324749]</t>
  </si>
  <si>
    <t>151xxxx2261</t>
  </si>
  <si>
    <t>2018/09/11</t>
  </si>
  <si>
    <t>15:52:27</t>
  </si>
  <si>
    <t>[预付][2018.05.08]美白防晒VC玻尿酸原液精纯导入[159.00元][14196508]</t>
  </si>
  <si>
    <t>182xxxx3207</t>
  </si>
  <si>
    <t>15:52:06</t>
  </si>
  <si>
    <t>150xxxx2771</t>
  </si>
  <si>
    <t>14:42:42</t>
  </si>
  <si>
    <t>14:42:27</t>
  </si>
  <si>
    <t>185xxxx4882</t>
  </si>
  <si>
    <t>12:47:57</t>
  </si>
  <si>
    <t>139xxxx7202</t>
  </si>
  <si>
    <t>2018/09/10</t>
  </si>
  <si>
    <t>09:58:50</t>
  </si>
  <si>
    <t>158xxxx1680</t>
  </si>
  <si>
    <t>2018/09/09</t>
  </si>
  <si>
    <t>16:57:11</t>
  </si>
  <si>
    <t>176xxxx7564</t>
  </si>
  <si>
    <t>16:56:46</t>
  </si>
  <si>
    <t>138xxxx7564</t>
  </si>
  <si>
    <t>16:56:24</t>
  </si>
  <si>
    <t>176xxxx4794</t>
  </si>
  <si>
    <t>11:23:18</t>
  </si>
  <si>
    <t>11:22:48</t>
  </si>
  <si>
    <t>131xxxx1188</t>
  </si>
  <si>
    <t>09:53:08</t>
  </si>
  <si>
    <t>182xxxx8507</t>
  </si>
  <si>
    <t>2018/09/07</t>
  </si>
  <si>
    <t>17:06:25</t>
  </si>
  <si>
    <t>137xxxx5773</t>
  </si>
  <si>
    <t>09:19:45</t>
  </si>
  <si>
    <t>130xxxx1939</t>
  </si>
  <si>
    <t>2018/09/06</t>
  </si>
  <si>
    <t>15:52:50</t>
  </si>
  <si>
    <t>150xxxx8806</t>
  </si>
  <si>
    <t>2018/09/05</t>
  </si>
  <si>
    <t>09:24:34</t>
  </si>
  <si>
    <t>186xxxx0715</t>
  </si>
  <si>
    <t>2018/09/04</t>
  </si>
  <si>
    <t>15:33:27</t>
  </si>
  <si>
    <t>150xxxx0842</t>
  </si>
  <si>
    <t>2018/09/03</t>
  </si>
  <si>
    <t>11:37:14</t>
  </si>
  <si>
    <t>11:36:55</t>
  </si>
  <si>
    <t>11:36:34</t>
  </si>
  <si>
    <t>152xxxx3451</t>
  </si>
  <si>
    <t>16:09:20</t>
  </si>
  <si>
    <t>136xxxx9529</t>
  </si>
  <si>
    <t>15:38:45</t>
  </si>
  <si>
    <t>15:38:26</t>
  </si>
  <si>
    <t>135xxxx6895</t>
  </si>
  <si>
    <t>15:36:28</t>
  </si>
  <si>
    <t>182xxxx3777</t>
  </si>
  <si>
    <t>15:34:06</t>
  </si>
  <si>
    <t>130xxxx1998</t>
  </si>
  <si>
    <t>10:06:05</t>
  </si>
  <si>
    <t>136xxxx8547</t>
  </si>
  <si>
    <t>2018/09/01</t>
  </si>
  <si>
    <t>17:07:26</t>
  </si>
  <si>
    <t>159xxxx5015</t>
  </si>
  <si>
    <t>16:40:10</t>
  </si>
  <si>
    <t>185xxxx8885</t>
  </si>
  <si>
    <t>14:05:05</t>
  </si>
  <si>
    <t>14:04:18</t>
  </si>
  <si>
    <t>158xxxx9170</t>
  </si>
  <si>
    <t>11:39:22</t>
  </si>
  <si>
    <t>10:32:57</t>
  </si>
  <si>
    <t>131xxxx7173</t>
  </si>
  <si>
    <t>2018/08/31</t>
  </si>
  <si>
    <t>17:00:11</t>
  </si>
  <si>
    <t>137xxxx9090</t>
  </si>
  <si>
    <t>16:09:42</t>
  </si>
  <si>
    <t>152xxxx2875</t>
  </si>
  <si>
    <t>13:21:56</t>
  </si>
  <si>
    <t>[预付][2017.12.18]衡力瘦脸针时刻V脸[1280.00元][14196805]</t>
  </si>
  <si>
    <t>187xxxx5262</t>
  </si>
  <si>
    <t>10:13:30</t>
  </si>
  <si>
    <t>10:13:14</t>
  </si>
  <si>
    <t>185xxxx9102</t>
  </si>
  <si>
    <t>2018/08/30</t>
  </si>
  <si>
    <t>15:36:00</t>
  </si>
  <si>
    <t>138xxxx2848</t>
  </si>
  <si>
    <t>2018/08/29</t>
  </si>
  <si>
    <t>16:45:36</t>
  </si>
  <si>
    <t>189xxxx2078</t>
  </si>
  <si>
    <t>14:42:38</t>
  </si>
  <si>
    <t>137xxxx7596</t>
  </si>
  <si>
    <t>09:20:35</t>
  </si>
  <si>
    <t>[预付][2018.06.14]衡力肉毒素瘦肩瘦腿针[1680.00元][14053891]</t>
  </si>
  <si>
    <t>187xxxx2570</t>
  </si>
  <si>
    <t>11:36:27</t>
  </si>
  <si>
    <t>176xxxx5841</t>
  </si>
  <si>
    <t>11:44:16</t>
  </si>
  <si>
    <t>180xxxx2212</t>
  </si>
  <si>
    <t>09:31:42</t>
  </si>
  <si>
    <t>156xxxx0415</t>
  </si>
  <si>
    <t>2018/08/26</t>
  </si>
  <si>
    <t>10:31:16</t>
  </si>
  <si>
    <t>132xxxx5562</t>
  </si>
  <si>
    <t>10:24:28</t>
  </si>
  <si>
    <t>10:22:06</t>
  </si>
  <si>
    <t>139xxxx1149</t>
  </si>
  <si>
    <t>2018/08/25</t>
  </si>
  <si>
    <t>16:31:39</t>
  </si>
  <si>
    <t>137xxxx6707</t>
  </si>
  <si>
    <t>16:07:10</t>
  </si>
  <si>
    <t>135xxxx1994</t>
  </si>
  <si>
    <t>15:48:39</t>
  </si>
  <si>
    <t>156xxxx9753</t>
  </si>
  <si>
    <t>15:45:45</t>
  </si>
  <si>
    <t>155xxxx1652</t>
  </si>
  <si>
    <t>09:28:21</t>
  </si>
  <si>
    <t>09:28:00</t>
  </si>
  <si>
    <t>183xxxx8885</t>
  </si>
  <si>
    <t>2018/08/24</t>
  </si>
  <si>
    <t>16:21:17</t>
  </si>
  <si>
    <t>137xxxx2543</t>
  </si>
  <si>
    <t>15:55:54</t>
  </si>
  <si>
    <t>136xxxx2639</t>
  </si>
  <si>
    <t>14:29:16</t>
  </si>
  <si>
    <t>[预付][2017.12.05]海月兰水光针畅打年卡[1699.00元][14193114]</t>
  </si>
  <si>
    <t>136xxxx1817</t>
  </si>
  <si>
    <t>12:47:17</t>
  </si>
  <si>
    <t>12:46:23</t>
  </si>
  <si>
    <t>151xxxx7802</t>
  </si>
  <si>
    <t>17:09:57</t>
  </si>
  <si>
    <t>189xxxx9927</t>
  </si>
  <si>
    <t>14:24:26</t>
  </si>
  <si>
    <t>156xxxx0765</t>
  </si>
  <si>
    <t>10:41:10</t>
  </si>
  <si>
    <t>185xxxx7111</t>
  </si>
  <si>
    <t>2018/08/22</t>
  </si>
  <si>
    <t>12:58:48</t>
  </si>
  <si>
    <t>188xxxx8390</t>
  </si>
  <si>
    <t>12:57:02</t>
  </si>
  <si>
    <t>187xxxx2487</t>
  </si>
  <si>
    <t>09:20:39</t>
  </si>
  <si>
    <t>09:20:21</t>
  </si>
  <si>
    <t>09:20:02</t>
  </si>
  <si>
    <t>186xxxx9094</t>
  </si>
  <si>
    <t>2018/08/21</t>
  </si>
  <si>
    <t>15:44:26</t>
  </si>
  <si>
    <t>186xxxx4680</t>
  </si>
  <si>
    <t>15:05:06</t>
  </si>
  <si>
    <t>15:04:37</t>
  </si>
  <si>
    <t>185xxxx7752</t>
  </si>
  <si>
    <t>09:14:33</t>
  </si>
  <si>
    <t>2018/08/20</t>
  </si>
  <si>
    <t>12:45:38</t>
  </si>
  <si>
    <t>175xxxx0246</t>
  </si>
  <si>
    <t>12:45:18</t>
  </si>
  <si>
    <t>158xxxx9837</t>
  </si>
  <si>
    <t>2018/08/19</t>
  </si>
  <si>
    <t>12:56:21</t>
  </si>
  <si>
    <t>139xxxx4006</t>
  </si>
  <si>
    <t>15:09:27</t>
  </si>
  <si>
    <t>131xxxx2985</t>
  </si>
  <si>
    <t>2018/08/15</t>
  </si>
  <si>
    <t>15:29:22</t>
  </si>
  <si>
    <t>137xxxx8181</t>
  </si>
  <si>
    <t>2018/08/12</t>
  </si>
  <si>
    <t>10:10:14</t>
  </si>
  <si>
    <t>[预付][2017.12.18]PRP水光针Q弹补水[1499.00元][14190174]</t>
  </si>
  <si>
    <t>139xxxx0255</t>
  </si>
  <si>
    <t>2018/08/11</t>
  </si>
  <si>
    <t>15:48:37</t>
  </si>
  <si>
    <t>[预付][2017.12.19]海月兰水光针嫩颜水润[699.00元][14192406]</t>
  </si>
  <si>
    <t>13:55:24</t>
  </si>
  <si>
    <t>11:35:42</t>
  </si>
  <si>
    <t>11:35:22</t>
  </si>
  <si>
    <t>[预付][2018.05.08]美白防晒VC玻尿酸原液精纯导入[129.00元][14196508]</t>
  </si>
  <si>
    <t>137xxxx2295</t>
  </si>
  <si>
    <t>09:59:07</t>
  </si>
  <si>
    <t>[预付][2017.12.06]衡力肉毒素除皱单部位[490.00元][14197722]</t>
  </si>
  <si>
    <t>137xxxx2992</t>
  </si>
  <si>
    <t>2018/08/10</t>
  </si>
  <si>
    <t>10:37:11</t>
  </si>
  <si>
    <t>2018/08/09</t>
  </si>
  <si>
    <t>17:50:26</t>
  </si>
  <si>
    <t>[预付][2017.11.30]洁净脱毛单次体验唇毛腋毛[19.90元][14200287]</t>
  </si>
  <si>
    <t>151xxxx6388</t>
  </si>
  <si>
    <t>17:39:45</t>
  </si>
  <si>
    <t>182xxxx8888</t>
  </si>
  <si>
    <t>17:36:31</t>
  </si>
  <si>
    <t>189xxxx6277</t>
  </si>
  <si>
    <t>15:20:52</t>
  </si>
  <si>
    <t>138xxxx6265</t>
  </si>
  <si>
    <t>10:45:53</t>
  </si>
  <si>
    <t>10:45:02</t>
  </si>
  <si>
    <t>136xxxx2939</t>
  </si>
  <si>
    <t>2018/08/07</t>
  </si>
  <si>
    <t>15:23:16</t>
  </si>
  <si>
    <t>136xxxx9643</t>
  </si>
  <si>
    <t>14:43:35</t>
  </si>
  <si>
    <t>185xxxx8273</t>
  </si>
  <si>
    <t>2018/08/06</t>
  </si>
  <si>
    <t>11:45:17</t>
  </si>
  <si>
    <t>185xxxx8947</t>
  </si>
  <si>
    <t>11:44:54</t>
  </si>
  <si>
    <t>152xxxx7900</t>
  </si>
  <si>
    <t>2018/08/04</t>
  </si>
  <si>
    <t>14:34:22</t>
  </si>
  <si>
    <t>159xxxx2898</t>
  </si>
  <si>
    <t>2018/08/03</t>
  </si>
  <si>
    <t>11:45:04</t>
  </si>
  <si>
    <t>151xxxx3364</t>
  </si>
  <si>
    <t>2018/08/02</t>
  </si>
  <si>
    <t>15:56:23</t>
  </si>
  <si>
    <t>150xxxx7006</t>
  </si>
  <si>
    <t>2018/08/01</t>
  </si>
  <si>
    <t>15:06:18</t>
  </si>
  <si>
    <t>173xxxx0963</t>
  </si>
  <si>
    <t>11:08:09</t>
  </si>
  <si>
    <t>项目明细</t>
  </si>
  <si>
    <t>预约医师</t>
  </si>
  <si>
    <t>备注</t>
  </si>
  <si>
    <t>Gary</t>
  </si>
  <si>
    <t>线上测试，忽略</t>
  </si>
  <si>
    <t>Gary测试</t>
  </si>
  <si>
    <t>测试</t>
  </si>
  <si>
    <t>赵院长测试；忽略</t>
  </si>
  <si>
    <t>胡磊 测试</t>
  </si>
  <si>
    <t>开内眼角</t>
  </si>
  <si>
    <t>忽略用于测试</t>
  </si>
  <si>
    <t>忽略，用于测试</t>
  </si>
  <si>
    <t>鼻综合，打造精雕小翘鼻</t>
  </si>
  <si>
    <t>首次心动价</t>
  </si>
  <si>
    <t>打广告的</t>
  </si>
  <si>
    <t>招聘</t>
  </si>
  <si>
    <t>TIME</t>
  </si>
  <si>
    <t>城市</t>
  </si>
  <si>
    <t>评价门店</t>
  </si>
  <si>
    <t>用户昵称</t>
  </si>
  <si>
    <t>评分</t>
  </si>
  <si>
    <t>评价内容</t>
  </si>
  <si>
    <t>是否消费评价</t>
  </si>
  <si>
    <t>15:00:41</t>
  </si>
  <si>
    <t>天津</t>
  </si>
  <si>
    <t>听风吹zz</t>
  </si>
  <si>
    <t>{"效果":5,"环境":5,"服务":5}</t>
  </si>
  <si>
    <t>这家美容医院在天塔地铁站附近，鲁能成对面，地理位置很好找呢，提前做了预约，然后门口有负责开门的保安，服务也是很好，最近脸的话不是太好，感觉很粗糙，所以就来这里做了一个全套的美容套餐，果然啊做完了脸部白白哒而且细腻了不少。</t>
  </si>
  <si>
    <t>否</t>
  </si>
  <si>
    <t>22:52:47</t>
  </si>
  <si>
    <t>grace4910</t>
  </si>
  <si>
    <t>提前团购好洗牙套餐，然后就和前台预约时间，服务还不错，环境也是高大上，洗完牙还不错，也没有什么不适的感觉！医生也不错，下次尝试一下其他的护理，希望以后能够多加一些身体调理的项目那就更好啦！希望越来越好！</t>
  </si>
  <si>
    <t>是</t>
  </si>
  <si>
    <t>2018-08-10 07:59:11</t>
  </si>
  <si>
    <t>19:41:13</t>
  </si>
  <si>
    <t>子墨梦舞</t>
  </si>
  <si>
    <t>{"效果":1,"环境":5,"服务":1}</t>
  </si>
  <si>
    <t>团购了个小气泡，到那一直给我推别的，说小气泡并不适合我，说小气泡只是清洁，结果做完后发现小气泡都没做好，并没有清洁干净的感觉</t>
  </si>
  <si>
    <t>2018-06-28 14:52:06</t>
  </si>
  <si>
    <t>13:59:56</t>
  </si>
  <si>
    <t>我想养个猴儿</t>
  </si>
  <si>
    <t>离公司比较近，最近牙齿不舒服，所以团购了超声波洁牙，下午打电话预约时间，约了五点，，到了稍微等了一下就有小姐姐带着去验券，然后去操作室，洗牙的小姐姐也超级温柔的，开始就告诉我会有些酸痛，让我看哪里需要着重清洗的，整个过程半个多小时，洗的真的很干净啊，因为我常年喝咖啡和茶，所以牙渍蛮明显的，结束后还叮嘱我一些注意事项以及平时护理牙齿的小窍门，满意满意[嘿哈]</t>
  </si>
  <si>
    <t>20:14:01</t>
  </si>
  <si>
    <t>鹿十七_4436</t>
  </si>
  <si>
    <t>很正规的医院，提前预约去的。环境超优美，医护人员很有亲和力，中医科面诊的医生很不错，让我体验了药物熏蒸。药物熏蒸有专门的房间，房间里有洗浴室，可以在药物熏蒸后洗个热水澡，还有点心和糖果，很贴心。服务很到位。</t>
  </si>
  <si>
    <t>11:03:51</t>
  </si>
  <si>
    <t>大个子</t>
  </si>
  <si>
    <t>环境很好，之前也来过这个店，刚做完，整体服务不错，等过几天看毛发生长情况，很喜欢他们家的一点是没那么多的推销，想着回头脱唇毛，还会过来脱的，小姐姐态度超级好，很喜欢，就是离家远一点，脱毛还可以好久来一次就行</t>
  </si>
  <si>
    <t>22:03:25</t>
  </si>
  <si>
    <t>pinkgirl儿</t>
  </si>
  <si>
    <t>一家很正规的医疗机构，在鲁能城对面，有少量停车位！先是面诊，面诊得很仔细，让专业老师给看的，然后预约的治疗，做的穴位按摩，正骨做得很专业到位，有问题的地方按摩的时候会疼，按摩后皮肉会疼两三天，老师也会根据你的情况调整手法，很认真，可以隔一段时间过来调整一下。</t>
  </si>
  <si>
    <t>18:43:13</t>
  </si>
  <si>
    <t>MY柒柒</t>
  </si>
  <si>
    <t>最近一周身体酸累，朋友一起约去做个熏蒸，放松排湿一下。这里很好找到，鲁能城对面的狗不理旁边，有少量停车位，有保安人员看着车，服务很好！环境很高档，项目也很多，熏蒸房很宽敞干净，中草药熏蒸20分钟，50度，很舒服的，整个人轻松了很多，下次可以过来做个按摩，放松一下。</t>
  </si>
  <si>
    <t>10:41:45</t>
  </si>
  <si>
    <t>Lin&amp;_9061</t>
  </si>
  <si>
    <t>朋友介绍的凤凰怡美整形机构，在水上公园附近，位置比较繁华，对面是鲁能购物。停车位很紧张，坐地铁挺方便的，天塔站下即可。医院环境干净整洁，门口的保安人员服务很好，很敬业。中医理疗的医生都是学医的，按摩手法专业，很放松的一次体验。</t>
  </si>
  <si>
    <t>18:26:21</t>
  </si>
  <si>
    <t>{"效果":1,"环境":5,"服务":3}</t>
  </si>
  <si>
    <t>说实话这个没有我之前在别的地方做的好，但是服务还是比较不错的，美女姐姐很细心，辛苦啦</t>
  </si>
  <si>
    <t>2018-08-18 13:39:46</t>
  </si>
  <si>
    <t>18:24:28</t>
  </si>
  <si>
    <t>这个导入还是比较喜欢的，后期会继续考虑</t>
  </si>
  <si>
    <t>2018-08-11 19:54:56</t>
  </si>
  <si>
    <t>17:26:12</t>
  </si>
  <si>
    <t>dpuser_0715181070</t>
  </si>
  <si>
    <t>环境温馨舒适，服务贴心周到。小姐姐们也给细心讲解，很舒心～做活动时办理的美容卡，超值的！从使用产品，仪器，手法等等都很赞[强]做完以后皮肤通透，有光泽。关键是不刺激，敏感皮都没关系的，希望多多推出类似活动！也期待其它项目啦！</t>
  </si>
  <si>
    <t>16:05:49</t>
  </si>
  <si>
    <t>君子兰6666</t>
  </si>
  <si>
    <t>环境高大上，干净整洁，咨询师晓微热情细致的介绍项目，有专业的中医师根据个人的体质，给予对症理疗。备有独立的理疗室包含洗浴，值得推荐的是中药熏蒸，通过中药加热，加快身体新陈代谢，在舱内20分钟，全身出汗，有效的祛湿排毒，改善身体亚健康状态！</t>
  </si>
  <si>
    <t>11:24:59</t>
  </si>
  <si>
    <t>zhyh0809</t>
  </si>
  <si>
    <t>听朋友说凤凰怡美是一家规模较大的美容美体医院，科室设置齐全，技术力量强大。慕名而来我选了小气泡美肤进行体验，因平时脸上爱出油，偶尔长痘，所以定期做小气泡。医院从接待到咨询到最后治疗都很规范，美容师手法专业，操作娴熟，配合专业设备治疗后效果很棒！咨询师晓微热情耐心的解释和全程引导非常到位，很满意[强]</t>
  </si>
  <si>
    <t>14:43:26</t>
  </si>
  <si>
    <t>媛媛酱子</t>
  </si>
  <si>
    <t>最近上班一直觉得肩颈和腰部难受的不行，加上夏季空调吹的更是天天抬不起头，顺道来医院做小气泡体验了一下凤凰怡美的肩颈按摩\uD83D\uDC86\uD83C\uDFFB。中医按摩在四楼，环境安静且十分舒适，让人瞬间安静下来，给我按摩的李医生详细的了解了我的身体情况后，才进行按摩，十分贴心又细致，整个按摩手法更是没的说，长期坐姿不对导致的脊柱侧弯[快哭了][快哭了]，医生建议按疗程治疗才好，按摩一个小时后结束，因为宫寒又加了一个熏蒸，排了很多汗出来，旁边还提供洗澡服务，配套设施还是棒棒哒～</t>
  </si>
  <si>
    <t>18:13:47</t>
  </si>
  <si>
    <t>红颜红尘</t>
  </si>
  <si>
    <t>{"效果":4,"环境":4,"服务":4}</t>
  </si>
  <si>
    <t>朋友推荐的一家凤凰怡美整形美容医院，距天塔地铁站不远，门口有停车泊位，进到里面有前台很热情的接待。环境非常干净，大厅有休息的地方，提前预约来到店里，先做了面诊咨询，主要目的就想减肥，给我安排时间做了腹部的一个调理，有电梯直达到了四层，给安排了指定的包间，可以淋浴，然后在理疗师安排下换上准备好了服装，首先做了腹部、后背的理疗，手法专业！又做了20分钟的熏蒸，感觉上还不错！</t>
  </si>
  <si>
    <t>16:05:22</t>
  </si>
  <si>
    <t>董小姐in</t>
  </si>
  <si>
    <t>做了个小气泡➕补水，医生指出了很多问题，没有强烈推销，会继续关注</t>
  </si>
  <si>
    <t>13:02:57</t>
  </si>
  <si>
    <t>不停的在寻找</t>
  </si>
  <si>
    <t>这家美容整形医院是小伙伴推荐给我的，真心不错！\n地址：天塔附近鲁能城正门的对过，也有停车位，但是很少，不建议开车！\n我在这里通过咨询师体验了这家医院的两个项目，一个是美容科的小气泡的清洁还有导入，整体来说做的都还不错，服务也很棒！还有中医科的面诊以及脏腑推拿，老师的手法很专业，也是提出了好多建议，还做了一次熏蒸，太棒了，感谢凤凰怡美！</t>
  </si>
  <si>
    <t>18:35:37</t>
  </si>
  <si>
    <t>吃吃吃_7295</t>
  </si>
  <si>
    <t>之前听朋友介绍的，正好有补水的活动，就办了张卡，也监督自己。体验的补水项目，内部正规，接待的小姐姐的很客气，直接去的3楼皮肤科，里边的环境整体感觉很舒服，做的时候手法娴熟，也没有强制推销，这点很喜欢，会一直去。</t>
  </si>
  <si>
    <t>17:34:51</t>
  </si>
  <si>
    <t>项洁_3993</t>
  </si>
  <si>
    <t>前几天朋友跟我说办了张皮肤护理卡，我以为是在美容院，一问发现竟然是在医院，哈哈，医院特别高大上是我喜欢的风格，赶上活动办卡不要太划算，以后会经常做皮肤护理的！</t>
  </si>
  <si>
    <t>17:26:22</t>
  </si>
  <si>
    <t>晚点时间未定</t>
  </si>
  <si>
    <t>听朋友推荐来做了皮肤护理，本来觉得在家做做清洁面膜就可以了，没想到真的不一样，现在感觉皮肤特别干净水润，医院梳子发卡都有，太方便了，下次还要推荐朋友来！</t>
  </si>
  <si>
    <t>13:34:59</t>
  </si>
  <si>
    <t>童童宝贝_4620</t>
  </si>
  <si>
    <t>来了好几次了，从来没有评价过，只有体验了才最有发言权！第一次是同事介绍来的，第一感觉很高大尚，大厅很豪华，前台接待人员很热情！几次都是在三楼皮肤科做的M22，姐姐们都很专业，手法熟练.M22主要嫩肤、美白、淡斑祛斑！做完之后的确白嫩了，祛斑效果一点点，适合斑重的MM，效果会显著一些！</t>
  </si>
  <si>
    <t>2018-01-26 08:31:41</t>
  </si>
  <si>
    <t>20:14:30</t>
  </si>
  <si>
    <t>流波上的舞_5841</t>
  </si>
  <si>
    <t>有免费泊车车位，距天塔地铁站也不远，门口就高大上，进去以后环境赞，服务也赞，工作人员都漂亮[色]，护肤在三楼，环境比较舒服，不同与美容院模式，护肤更科学，过程中没有推销，使用产品说客观介绍，体验感比较棒，全程无尴尬。之前担心强推之类的完全多余，体验完以后人白的发亮，果断办卡。推荐5颗星。</t>
  </si>
  <si>
    <t>2018-03-18 07:00:46</t>
  </si>
  <si>
    <t>门店名称</t>
  </si>
  <si>
    <t>推广名称</t>
  </si>
  <si>
    <t>预约量</t>
  </si>
  <si>
    <t>团购订单量</t>
  </si>
  <si>
    <t>意向客流</t>
  </si>
  <si>
    <t>团购点击</t>
  </si>
  <si>
    <t>订单量</t>
  </si>
  <si>
    <t>2018/05/16</t>
  </si>
  <si>
    <t>门店广告20171201114849</t>
  </si>
  <si>
    <t>2018/05/17</t>
  </si>
  <si>
    <t>2018/05/18</t>
  </si>
  <si>
    <t>2018/05/19</t>
  </si>
  <si>
    <t>2018/05/20</t>
  </si>
  <si>
    <t>2018/05/21</t>
  </si>
  <si>
    <t>2018/05/22</t>
  </si>
  <si>
    <t>2018/05/23</t>
  </si>
  <si>
    <t>9-13</t>
  </si>
  <si>
    <t>2018/05/24</t>
  </si>
  <si>
    <t>2018/05/25</t>
  </si>
  <si>
    <t>2018/05/26</t>
  </si>
  <si>
    <t>2018/05/27</t>
  </si>
  <si>
    <t>2018/05/28</t>
  </si>
  <si>
    <t>2018/05/29</t>
  </si>
  <si>
    <t>2018/05/30</t>
  </si>
  <si>
    <t>2018/05/31</t>
  </si>
  <si>
    <t>2018/06/01</t>
  </si>
  <si>
    <t>2018/06/02</t>
  </si>
  <si>
    <t>2018/06/03</t>
  </si>
  <si>
    <t>2018/06/04</t>
  </si>
  <si>
    <t>2018/06/05</t>
  </si>
  <si>
    <t>2018/06/06</t>
  </si>
  <si>
    <t>2018/06/07</t>
  </si>
  <si>
    <t>2018/06/08</t>
  </si>
  <si>
    <t>2018/06/09</t>
  </si>
  <si>
    <t>2018/06/10</t>
  </si>
  <si>
    <t>2018/06/11</t>
  </si>
  <si>
    <t>2018/06/12</t>
  </si>
  <si>
    <t>2018/06/13</t>
  </si>
  <si>
    <t>2018/06/14</t>
  </si>
  <si>
    <t>2018/06/15</t>
  </si>
  <si>
    <t>12-18</t>
  </si>
  <si>
    <t>17-24</t>
  </si>
  <si>
    <t>2018/06/16</t>
  </si>
  <si>
    <t>2018/06/17</t>
  </si>
  <si>
    <t>2018/06/18</t>
  </si>
  <si>
    <t>2018/06/19</t>
  </si>
  <si>
    <t>2018/06/20</t>
  </si>
  <si>
    <t>2018/06/21</t>
  </si>
  <si>
    <t>2018/06/22</t>
  </si>
  <si>
    <t>2018/06/23</t>
  </si>
  <si>
    <t>2018/06/24</t>
  </si>
  <si>
    <t>2018/06/25</t>
  </si>
  <si>
    <t>2018/06/26</t>
  </si>
  <si>
    <t>2018/06/27</t>
  </si>
  <si>
    <t>2018/06/28</t>
  </si>
  <si>
    <t>2018/06/29</t>
  </si>
  <si>
    <t>2018/06/30</t>
  </si>
  <si>
    <t>2018/07/01</t>
  </si>
  <si>
    <t>2018/07/02</t>
  </si>
  <si>
    <t>2018/07/03</t>
  </si>
  <si>
    <t>2018/07/04</t>
  </si>
  <si>
    <t>2018/07/05</t>
  </si>
  <si>
    <t>2018/07/17</t>
  </si>
  <si>
    <t>2018/07/18</t>
  </si>
  <si>
    <t>2018/07/19</t>
  </si>
  <si>
    <t>2018/07/20</t>
  </si>
  <si>
    <t>2018/07/21</t>
  </si>
  <si>
    <t>2018/07/22</t>
  </si>
  <si>
    <t>2018/07/23</t>
  </si>
  <si>
    <t>2018/07/24</t>
  </si>
  <si>
    <t>2018/07/25</t>
  </si>
  <si>
    <t>2018/07/26</t>
  </si>
  <si>
    <t>2018/07/27</t>
  </si>
  <si>
    <t>2018/07/28</t>
  </si>
  <si>
    <t>2018/07/29</t>
  </si>
  <si>
    <t>2018/07/30</t>
  </si>
  <si>
    <t>2018/07/31</t>
  </si>
  <si>
    <t>2018/08/05</t>
  </si>
  <si>
    <t>2018/08/08</t>
  </si>
  <si>
    <t>2018/08/13</t>
  </si>
  <si>
    <t>2018/08/14</t>
  </si>
  <si>
    <t>2018/08/17</t>
  </si>
  <si>
    <t>2018/08/18</t>
  </si>
  <si>
    <t>9~24 全天投放</t>
  </si>
  <si>
    <t>9~24 关键词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</si>
</sst>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77" formatCode="0.0%"/>
    <numFmt numFmtId="178" formatCode="0.0"/>
  </numFmts>
  <fonts count="40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sz val="11"/>
      <color theme="1"/>
      <name val="宋体"/>
      <family val="3"/>
      <charset val="134"/>
      <scheme val="minor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151515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17B92A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1"/>
      <name val="Segoe UI"/>
      <family val="2"/>
    </font>
    <font>
      <sz val="11"/>
      <color rgb="FF151515"/>
      <name val="微软雅黑"/>
      <family val="2"/>
      <charset val="134"/>
    </font>
    <font>
      <sz val="11"/>
      <color theme="1"/>
      <name val="微软雅黑"/>
      <family val="2"/>
    </font>
    <font>
      <b/>
      <sz val="9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2"/>
      <color theme="1"/>
      <name val="PingFangSC-Regular"/>
      <family val="1"/>
    </font>
    <font>
      <b/>
      <sz val="11"/>
      <color theme="1"/>
      <name val="微软雅黑"/>
      <family val="2"/>
      <charset val="134"/>
    </font>
    <font>
      <sz val="12"/>
      <color rgb="FFFFFFFF"/>
      <name val="PingFangSC-Regular"/>
      <family val="1"/>
    </font>
    <font>
      <sz val="12"/>
      <color rgb="FF606266"/>
      <name val="PingFangSC-Regular"/>
      <family val="1"/>
    </font>
    <font>
      <sz val="13"/>
      <color rgb="FF606266"/>
      <name val="-webkit-standard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EEEEEE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2" fillId="0" borderId="0">
      <alignment vertical="center" wrapText="1"/>
    </xf>
    <xf numFmtId="0" fontId="6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98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4" fillId="2" borderId="1" xfId="0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7" fillId="0" borderId="0" xfId="0" applyNumberFormat="1" applyFont="1" applyAlignment="1">
      <alignment vertical="center"/>
    </xf>
    <xf numFmtId="0" fontId="17" fillId="0" borderId="0" xfId="0" applyFont="1" applyAlignment="1">
      <alignment horizontal="left" vertical="center"/>
    </xf>
    <xf numFmtId="0" fontId="15" fillId="0" borderId="3" xfId="0" applyFont="1" applyBorder="1" applyAlignment="1">
      <alignment horizontal="center" vertical="center" wrapText="1" readingOrder="1"/>
    </xf>
    <xf numFmtId="0" fontId="19" fillId="0" borderId="3" xfId="0" applyFont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 readingOrder="1"/>
    </xf>
    <xf numFmtId="0" fontId="15" fillId="0" borderId="3" xfId="0" applyFont="1" applyBorder="1" applyAlignment="1">
      <alignment horizontal="left" vertical="center" wrapText="1" readingOrder="1"/>
    </xf>
    <xf numFmtId="9" fontId="20" fillId="0" borderId="2" xfId="0" applyNumberFormat="1" applyFont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 readingOrder="1"/>
    </xf>
    <xf numFmtId="0" fontId="11" fillId="4" borderId="8" xfId="0" applyFont="1" applyFill="1" applyBorder="1" applyAlignment="1">
      <alignment horizontal="center" vertical="center" wrapText="1" readingOrder="1"/>
    </xf>
    <xf numFmtId="0" fontId="11" fillId="4" borderId="3" xfId="0" applyFont="1" applyFill="1" applyBorder="1" applyAlignment="1">
      <alignment horizontal="center" vertical="center" wrapText="1" readingOrder="1"/>
    </xf>
    <xf numFmtId="2" fontId="20" fillId="0" borderId="9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1" fillId="7" borderId="3" xfId="0" applyFont="1" applyFill="1" applyBorder="1" applyAlignment="1">
      <alignment horizontal="center" vertical="center" wrapText="1" readingOrder="1"/>
    </xf>
    <xf numFmtId="0" fontId="19" fillId="7" borderId="3" xfId="0" applyFont="1" applyFill="1" applyBorder="1" applyAlignment="1">
      <alignment horizontal="center" vertical="center" wrapText="1"/>
    </xf>
    <xf numFmtId="14" fontId="14" fillId="0" borderId="0" xfId="0" applyNumberFormat="1" applyFont="1" applyAlignment="1">
      <alignment vertical="center"/>
    </xf>
    <xf numFmtId="0" fontId="22" fillId="0" borderId="3" xfId="0" applyFont="1" applyBorder="1" applyAlignment="1">
      <alignment horizontal="center" vertical="center" wrapText="1" readingOrder="1"/>
    </xf>
    <xf numFmtId="0" fontId="23" fillId="0" borderId="3" xfId="0" applyFont="1" applyBorder="1" applyAlignment="1">
      <alignment horizontal="center" vertical="center" wrapText="1" readingOrder="1"/>
    </xf>
    <xf numFmtId="9" fontId="25" fillId="0" borderId="3" xfId="0" applyNumberFormat="1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 readingOrder="1"/>
    </xf>
    <xf numFmtId="9" fontId="20" fillId="7" borderId="3" xfId="0" applyNumberFormat="1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 vertical="center" wrapText="1" readingOrder="1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9" borderId="13" xfId="0" applyFont="1" applyFill="1" applyBorder="1" applyAlignment="1">
      <alignment horizontal="center" vertical="center" wrapText="1"/>
    </xf>
    <xf numFmtId="0" fontId="21" fillId="8" borderId="10" xfId="0" applyFont="1" applyFill="1" applyBorder="1" applyAlignment="1">
      <alignment horizontal="center" vertical="center" wrapText="1" readingOrder="1"/>
    </xf>
    <xf numFmtId="0" fontId="20" fillId="0" borderId="1" xfId="0" applyFont="1" applyBorder="1" applyAlignment="1">
      <alignment horizontal="center" vertical="center" wrapText="1"/>
    </xf>
    <xf numFmtId="9" fontId="20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1" xfId="0" applyFont="1" applyBorder="1" applyAlignment="1">
      <alignment horizontal="right" vertical="center" wrapText="1"/>
    </xf>
    <xf numFmtId="0" fontId="20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pivotButton="1" applyFont="1" applyAlignment="1">
      <alignment vertical="center"/>
    </xf>
    <xf numFmtId="0" fontId="1" fillId="5" borderId="0" xfId="0" applyFont="1" applyFill="1" applyAlignment="1">
      <alignment vertical="center"/>
    </xf>
    <xf numFmtId="1" fontId="19" fillId="0" borderId="1" xfId="0" applyNumberFormat="1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vertical="center"/>
    </xf>
    <xf numFmtId="21" fontId="0" fillId="0" borderId="0" xfId="0" applyNumberFormat="1" applyAlignment="1">
      <alignment vertical="center"/>
    </xf>
    <xf numFmtId="14" fontId="1" fillId="0" borderId="1" xfId="0" applyNumberFormat="1" applyFont="1" applyBorder="1" applyAlignment="1">
      <alignment horizontal="left" vertical="center"/>
    </xf>
    <xf numFmtId="21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 wrapText="1"/>
    </xf>
    <xf numFmtId="9" fontId="25" fillId="0" borderId="7" xfId="0" applyNumberFormat="1" applyFont="1" applyBorder="1" applyAlignment="1">
      <alignment horizontal="center" vertical="center" wrapText="1"/>
    </xf>
    <xf numFmtId="0" fontId="24" fillId="6" borderId="15" xfId="0" applyFont="1" applyFill="1" applyBorder="1" applyAlignment="1">
      <alignment horizontal="center" vertical="center" wrapText="1" readingOrder="1"/>
    </xf>
    <xf numFmtId="0" fontId="26" fillId="0" borderId="7" xfId="0" applyFont="1" applyBorder="1" applyAlignment="1">
      <alignment horizontal="center" vertical="center" wrapText="1" readingOrder="1"/>
    </xf>
    <xf numFmtId="9" fontId="20" fillId="5" borderId="2" xfId="0" applyNumberFormat="1" applyFont="1" applyFill="1" applyBorder="1" applyAlignment="1">
      <alignment horizontal="center" vertical="center" wrapText="1"/>
    </xf>
    <xf numFmtId="0" fontId="20" fillId="0" borderId="19" xfId="0" applyFont="1" applyBorder="1" applyAlignment="1">
      <alignment horizontal="right" vertical="center" wrapText="1"/>
    </xf>
    <xf numFmtId="0" fontId="20" fillId="0" borderId="20" xfId="0" applyFont="1" applyBorder="1" applyAlignment="1">
      <alignment horizontal="center" vertical="center" wrapText="1"/>
    </xf>
    <xf numFmtId="1" fontId="20" fillId="0" borderId="20" xfId="0" applyNumberFormat="1" applyFont="1" applyBorder="1" applyAlignment="1">
      <alignment horizontal="center" vertical="center" wrapText="1"/>
    </xf>
    <xf numFmtId="9" fontId="20" fillId="0" borderId="20" xfId="0" applyNumberFormat="1" applyFont="1" applyBorder="1" applyAlignment="1">
      <alignment horizontal="center" vertical="center" wrapText="1"/>
    </xf>
    <xf numFmtId="0" fontId="21" fillId="8" borderId="18" xfId="0" applyFont="1" applyFill="1" applyBorder="1" applyAlignment="1">
      <alignment horizontal="center" vertical="center" wrapText="1" readingOrder="1"/>
    </xf>
    <xf numFmtId="0" fontId="20" fillId="0" borderId="24" xfId="0" applyFont="1" applyBorder="1" applyAlignment="1">
      <alignment horizontal="right" vertical="center" wrapText="1"/>
    </xf>
    <xf numFmtId="0" fontId="20" fillId="0" borderId="25" xfId="0" applyFont="1" applyBorder="1" applyAlignment="1">
      <alignment horizontal="center" vertical="center" wrapText="1"/>
    </xf>
    <xf numFmtId="9" fontId="20" fillId="0" borderId="26" xfId="0" applyNumberFormat="1" applyFont="1" applyBorder="1" applyAlignment="1">
      <alignment horizontal="center" vertical="center" wrapText="1"/>
    </xf>
    <xf numFmtId="0" fontId="30" fillId="8" borderId="1" xfId="0" applyFont="1" applyFill="1" applyBorder="1" applyAlignment="1">
      <alignment horizontal="center" vertical="center" wrapText="1" readingOrder="1"/>
    </xf>
    <xf numFmtId="0" fontId="1" fillId="10" borderId="0" xfId="0" applyFont="1" applyFill="1" applyAlignment="1">
      <alignment horizontal="left" vertical="center"/>
    </xf>
    <xf numFmtId="0" fontId="31" fillId="0" borderId="0" xfId="0" pivotButton="1" applyFont="1" applyAlignment="1">
      <alignment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left" vertical="center" wrapText="1" readingOrder="1"/>
    </xf>
    <xf numFmtId="0" fontId="19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2" fillId="0" borderId="1" xfId="0" applyFont="1" applyBorder="1" applyAlignment="1">
      <alignment horizontal="center" vertical="center" wrapText="1"/>
    </xf>
    <xf numFmtId="0" fontId="32" fillId="0" borderId="0" xfId="0" applyFont="1" applyAlignment="1">
      <alignment vertical="center"/>
    </xf>
    <xf numFmtId="14" fontId="14" fillId="0" borderId="1" xfId="0" applyNumberFormat="1" applyFont="1" applyBorder="1" applyAlignment="1">
      <alignment horizontal="center" vertical="center"/>
    </xf>
    <xf numFmtId="21" fontId="14" fillId="0" borderId="1" xfId="0" applyNumberFormat="1" applyFont="1" applyBorder="1" applyAlignment="1">
      <alignment horizontal="center" vertical="center"/>
    </xf>
    <xf numFmtId="20" fontId="14" fillId="0" borderId="1" xfId="0" applyNumberFormat="1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 wrapText="1"/>
    </xf>
    <xf numFmtId="0" fontId="21" fillId="8" borderId="29" xfId="0" applyFont="1" applyFill="1" applyBorder="1" applyAlignment="1">
      <alignment horizontal="center" vertical="center" wrapText="1" readingOrder="1"/>
    </xf>
    <xf numFmtId="9" fontId="20" fillId="0" borderId="15" xfId="0" applyNumberFormat="1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9" fontId="33" fillId="0" borderId="7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vertical="center"/>
    </xf>
    <xf numFmtId="20" fontId="1" fillId="0" borderId="1" xfId="0" applyNumberFormat="1" applyFont="1" applyBorder="1" applyAlignment="1">
      <alignment horizontal="left" vertical="center"/>
    </xf>
    <xf numFmtId="0" fontId="1" fillId="7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9" fontId="15" fillId="0" borderId="1" xfId="0" applyNumberFormat="1" applyFont="1" applyBorder="1" applyAlignment="1">
      <alignment horizontal="center" vertical="center" wrapText="1" readingOrder="1"/>
    </xf>
    <xf numFmtId="0" fontId="15" fillId="0" borderId="1" xfId="0" applyFont="1" applyBorder="1" applyAlignment="1">
      <alignment horizontal="center" vertical="center" wrapText="1" readingOrder="1"/>
    </xf>
    <xf numFmtId="9" fontId="19" fillId="0" borderId="1" xfId="0" applyNumberFormat="1" applyFont="1" applyBorder="1" applyAlignment="1">
      <alignment horizontal="center" vertical="center" wrapText="1"/>
    </xf>
    <xf numFmtId="9" fontId="22" fillId="0" borderId="1" xfId="0" applyNumberFormat="1" applyFont="1" applyBorder="1" applyAlignment="1">
      <alignment horizontal="center" vertical="center" wrapText="1" readingOrder="1"/>
    </xf>
    <xf numFmtId="0" fontId="22" fillId="0" borderId="1" xfId="0" applyFont="1" applyBorder="1" applyAlignment="1">
      <alignment horizontal="center" vertical="center" wrapText="1" readingOrder="1"/>
    </xf>
    <xf numFmtId="0" fontId="34" fillId="0" borderId="0" xfId="0" applyFont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9" fontId="19" fillId="0" borderId="3" xfId="0" applyNumberFormat="1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 readingOrder="1"/>
    </xf>
    <xf numFmtId="0" fontId="25" fillId="0" borderId="5" xfId="0" applyFont="1" applyBorder="1" applyAlignment="1">
      <alignment horizontal="center" vertical="center" wrapText="1"/>
    </xf>
    <xf numFmtId="9" fontId="25" fillId="0" borderId="6" xfId="0" applyNumberFormat="1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 readingOrder="1"/>
    </xf>
    <xf numFmtId="9" fontId="20" fillId="0" borderId="30" xfId="0" applyNumberFormat="1" applyFont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 readingOrder="1"/>
    </xf>
    <xf numFmtId="0" fontId="20" fillId="7" borderId="1" xfId="0" applyFont="1" applyFill="1" applyBorder="1" applyAlignment="1">
      <alignment horizontal="center" vertical="center" wrapText="1"/>
    </xf>
    <xf numFmtId="9" fontId="20" fillId="7" borderId="1" xfId="0" applyNumberFormat="1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 readingOrder="1"/>
    </xf>
    <xf numFmtId="0" fontId="20" fillId="13" borderId="1" xfId="0" applyFont="1" applyFill="1" applyBorder="1" applyAlignment="1">
      <alignment horizontal="center" vertical="center" wrapText="1"/>
    </xf>
    <xf numFmtId="9" fontId="20" fillId="13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pivotButton="1" applyAlignment="1">
      <alignment vertical="center"/>
    </xf>
    <xf numFmtId="0" fontId="16" fillId="2" borderId="3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vertical="center"/>
    </xf>
    <xf numFmtId="0" fontId="34" fillId="2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left" vertical="center"/>
    </xf>
    <xf numFmtId="0" fontId="14" fillId="3" borderId="33" xfId="0" applyFont="1" applyFill="1" applyBorder="1" applyAlignment="1">
      <alignment horizontal="center" vertical="center" wrapText="1"/>
    </xf>
    <xf numFmtId="0" fontId="35" fillId="0" borderId="31" xfId="0" applyFont="1" applyBorder="1" applyAlignment="1">
      <alignment vertical="center"/>
    </xf>
    <xf numFmtId="0" fontId="35" fillId="0" borderId="34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16" fillId="2" borderId="32" xfId="0" applyFont="1" applyFill="1" applyBorder="1" applyAlignment="1">
      <alignment horizontal="left" vertical="center"/>
    </xf>
    <xf numFmtId="22" fontId="35" fillId="0" borderId="32" xfId="0" applyNumberFormat="1" applyFont="1" applyBorder="1" applyAlignment="1">
      <alignment horizontal="left" vertical="center"/>
    </xf>
    <xf numFmtId="22" fontId="35" fillId="0" borderId="1" xfId="0" applyNumberFormat="1" applyFont="1" applyBorder="1" applyAlignment="1">
      <alignment horizontal="left" vertical="center"/>
    </xf>
    <xf numFmtId="22" fontId="35" fillId="0" borderId="35" xfId="0" applyNumberFormat="1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9" fontId="19" fillId="10" borderId="1" xfId="0" applyNumberFormat="1" applyFont="1" applyFill="1" applyBorder="1" applyAlignment="1">
      <alignment horizontal="center" vertical="center" wrapText="1"/>
    </xf>
    <xf numFmtId="0" fontId="36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24" fillId="6" borderId="36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5" fillId="7" borderId="0" xfId="0" applyNumberFormat="1" applyFont="1" applyFill="1" applyAlignment="1">
      <alignment horizontal="left" vertical="center" wrapText="1" readingOrder="1"/>
    </xf>
    <xf numFmtId="2" fontId="1" fillId="11" borderId="0" xfId="0" applyNumberFormat="1" applyFont="1" applyFill="1" applyAlignment="1">
      <alignment horizontal="left" vertical="center"/>
    </xf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25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24" fillId="4" borderId="1" xfId="0" applyFont="1" applyFill="1" applyBorder="1" applyAlignment="1">
      <alignment horizontal="center" vertical="center" wrapText="1" readingOrder="1"/>
    </xf>
    <xf numFmtId="0" fontId="9" fillId="0" borderId="0" xfId="0" applyFont="1" applyAlignment="1">
      <alignment vertical="center"/>
    </xf>
    <xf numFmtId="0" fontId="26" fillId="6" borderId="5" xfId="0" applyFont="1" applyFill="1" applyBorder="1" applyAlignment="1">
      <alignment horizontal="center" vertical="center" wrapText="1" readingOrder="1"/>
    </xf>
    <xf numFmtId="0" fontId="15" fillId="4" borderId="1" xfId="0" applyFont="1" applyFill="1" applyBorder="1" applyAlignment="1">
      <alignment horizontal="center" vertical="center" wrapText="1" readingOrder="1"/>
    </xf>
    <xf numFmtId="0" fontId="11" fillId="6" borderId="1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13" fillId="0" borderId="0" xfId="0" applyFont="1" applyAlignment="1">
      <alignment vertical="center"/>
    </xf>
    <xf numFmtId="0" fontId="21" fillId="8" borderId="17" xfId="0" applyFont="1" applyFill="1" applyBorder="1" applyAlignment="1">
      <alignment horizontal="center" vertical="center" wrapText="1" readingOrder="1"/>
    </xf>
    <xf numFmtId="0" fontId="21" fillId="8" borderId="1" xfId="0" applyFont="1" applyFill="1" applyBorder="1" applyAlignment="1">
      <alignment horizontal="center" vertical="center" wrapText="1" readingOrder="1"/>
    </xf>
    <xf numFmtId="176" fontId="19" fillId="0" borderId="1" xfId="0" applyNumberFormat="1" applyFont="1" applyBorder="1" applyAlignment="1">
      <alignment horizontal="center" vertical="center" wrapText="1"/>
    </xf>
    <xf numFmtId="177" fontId="19" fillId="0" borderId="1" xfId="0" applyNumberFormat="1" applyFont="1" applyBorder="1" applyAlignment="1">
      <alignment horizontal="center" vertical="center" wrapText="1"/>
    </xf>
    <xf numFmtId="177" fontId="15" fillId="0" borderId="1" xfId="0" applyNumberFormat="1" applyFont="1" applyBorder="1" applyAlignment="1">
      <alignment horizontal="center" vertical="center" wrapText="1" readingOrder="1"/>
    </xf>
    <xf numFmtId="176" fontId="19" fillId="10" borderId="1" xfId="0" applyNumberFormat="1" applyFont="1" applyFill="1" applyBorder="1" applyAlignment="1">
      <alignment horizontal="center" vertical="center" wrapText="1"/>
    </xf>
    <xf numFmtId="176" fontId="22" fillId="0" borderId="1" xfId="0" applyNumberFormat="1" applyFont="1" applyBorder="1" applyAlignment="1">
      <alignment horizontal="center" vertical="center" wrapText="1"/>
    </xf>
    <xf numFmtId="177" fontId="23" fillId="0" borderId="3" xfId="0" applyNumberFormat="1" applyFont="1" applyBorder="1" applyAlignment="1">
      <alignment horizontal="center" vertical="center" wrapText="1"/>
    </xf>
    <xf numFmtId="176" fontId="19" fillId="7" borderId="3" xfId="0" applyNumberFormat="1" applyFont="1" applyFill="1" applyBorder="1" applyAlignment="1">
      <alignment horizontal="center" vertical="center" wrapText="1"/>
    </xf>
    <xf numFmtId="176" fontId="19" fillId="0" borderId="3" xfId="0" applyNumberFormat="1" applyFont="1" applyBorder="1" applyAlignment="1">
      <alignment horizontal="center" vertical="center" wrapText="1"/>
    </xf>
    <xf numFmtId="178" fontId="20" fillId="0" borderId="20" xfId="0" applyNumberFormat="1" applyFont="1" applyBorder="1" applyAlignment="1">
      <alignment horizontal="center" vertical="center" wrapText="1"/>
    </xf>
    <xf numFmtId="176" fontId="20" fillId="0" borderId="9" xfId="0" applyNumberFormat="1" applyFont="1" applyBorder="1" applyAlignment="1">
      <alignment horizontal="center" vertical="center" wrapText="1"/>
    </xf>
    <xf numFmtId="177" fontId="20" fillId="0" borderId="11" xfId="0" applyNumberFormat="1" applyFont="1" applyBorder="1" applyAlignment="1">
      <alignment horizontal="center" vertical="center" wrapText="1"/>
    </xf>
    <xf numFmtId="176" fontId="20" fillId="13" borderId="9" xfId="0" applyNumberFormat="1" applyFont="1" applyFill="1" applyBorder="1" applyAlignment="1">
      <alignment horizontal="center" vertical="center" wrapText="1"/>
    </xf>
    <xf numFmtId="178" fontId="20" fillId="0" borderId="30" xfId="0" applyNumberFormat="1" applyFont="1" applyBorder="1" applyAlignment="1">
      <alignment horizontal="center" vertical="center" wrapText="1"/>
    </xf>
    <xf numFmtId="177" fontId="20" fillId="0" borderId="2" xfId="0" applyNumberFormat="1" applyFont="1" applyBorder="1" applyAlignment="1">
      <alignment horizontal="center" vertical="center" wrapText="1"/>
    </xf>
    <xf numFmtId="176" fontId="20" fillId="5" borderId="9" xfId="0" applyNumberFormat="1" applyFont="1" applyFill="1" applyBorder="1" applyAlignment="1">
      <alignment horizontal="center" vertical="center" wrapText="1"/>
    </xf>
    <xf numFmtId="178" fontId="31" fillId="0" borderId="0" xfId="0" applyNumberFormat="1" applyFont="1" applyAlignment="1">
      <alignment vertical="center"/>
    </xf>
    <xf numFmtId="178" fontId="1" fillId="11" borderId="0" xfId="0" applyNumberFormat="1" applyFont="1" applyFill="1" applyAlignment="1">
      <alignment horizontal="left" vertical="center"/>
    </xf>
    <xf numFmtId="0" fontId="14" fillId="0" borderId="1" xfId="0" applyFont="1" applyBorder="1" applyAlignment="1">
      <alignment horizontal="left" vertical="top" wrapText="1"/>
    </xf>
    <xf numFmtId="0" fontId="14" fillId="0" borderId="0" xfId="0" applyFont="1" applyAlignment="1">
      <alignment vertical="center"/>
    </xf>
    <xf numFmtId="0" fontId="24" fillId="4" borderId="1" xfId="0" applyFont="1" applyFill="1" applyBorder="1" applyAlignment="1">
      <alignment horizontal="center" vertical="center" wrapText="1" readingOrder="1"/>
    </xf>
    <xf numFmtId="0" fontId="24" fillId="6" borderId="1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top" wrapText="1"/>
    </xf>
    <xf numFmtId="0" fontId="9" fillId="0" borderId="0" xfId="0" applyFont="1" applyAlignment="1">
      <alignment vertical="center"/>
    </xf>
    <xf numFmtId="0" fontId="24" fillId="6" borderId="14" xfId="0" applyFont="1" applyFill="1" applyBorder="1" applyAlignment="1">
      <alignment horizontal="center" vertical="center" wrapText="1" readingOrder="1"/>
    </xf>
    <xf numFmtId="0" fontId="26" fillId="6" borderId="5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left" vertical="top"/>
    </xf>
    <xf numFmtId="0" fontId="15" fillId="4" borderId="1" xfId="0" applyFont="1" applyFill="1" applyBorder="1" applyAlignment="1">
      <alignment horizontal="center" vertical="center" wrapText="1" readingOrder="1"/>
    </xf>
    <xf numFmtId="0" fontId="15" fillId="6" borderId="5" xfId="0" applyFont="1" applyFill="1" applyBorder="1" applyAlignment="1">
      <alignment horizontal="center" vertical="center" wrapText="1" readingOrder="1"/>
    </xf>
    <xf numFmtId="0" fontId="15" fillId="6" borderId="4" xfId="0" applyFont="1" applyFill="1" applyBorder="1" applyAlignment="1">
      <alignment horizontal="center" vertical="center" wrapText="1" readingOrder="1"/>
    </xf>
    <xf numFmtId="0" fontId="11" fillId="6" borderId="1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13" fillId="0" borderId="1" xfId="0" applyFont="1" applyBorder="1" applyAlignment="1">
      <alignment horizontal="left" vertical="top" wrapText="1"/>
    </xf>
    <xf numFmtId="0" fontId="13" fillId="0" borderId="0" xfId="0" applyFont="1" applyAlignment="1">
      <alignment vertical="center"/>
    </xf>
    <xf numFmtId="0" fontId="21" fillId="8" borderId="17" xfId="0" applyFont="1" applyFill="1" applyBorder="1" applyAlignment="1">
      <alignment horizontal="center" vertical="center" wrapText="1" readingOrder="1"/>
    </xf>
    <xf numFmtId="0" fontId="21" fillId="8" borderId="16" xfId="0" applyFont="1" applyFill="1" applyBorder="1" applyAlignment="1">
      <alignment horizontal="center" vertical="center" wrapText="1" readingOrder="1"/>
    </xf>
    <xf numFmtId="0" fontId="21" fillId="8" borderId="27" xfId="0" applyFont="1" applyFill="1" applyBorder="1" applyAlignment="1">
      <alignment horizontal="center" vertical="center" wrapText="1" readingOrder="1"/>
    </xf>
    <xf numFmtId="0" fontId="21" fillId="8" borderId="23" xfId="0" applyFont="1" applyFill="1" applyBorder="1" applyAlignment="1">
      <alignment horizontal="center" vertical="center" wrapText="1" readingOrder="1"/>
    </xf>
    <xf numFmtId="0" fontId="21" fillId="8" borderId="21" xfId="0" applyFont="1" applyFill="1" applyBorder="1" applyAlignment="1">
      <alignment horizontal="center" vertical="center" wrapText="1" readingOrder="1"/>
    </xf>
    <xf numFmtId="0" fontId="21" fillId="8" borderId="22" xfId="0" applyFont="1" applyFill="1" applyBorder="1" applyAlignment="1">
      <alignment horizontal="center" vertical="center" wrapText="1" readingOrder="1"/>
    </xf>
    <xf numFmtId="0" fontId="21" fillId="8" borderId="1" xfId="0" applyFont="1" applyFill="1" applyBorder="1" applyAlignment="1">
      <alignment horizontal="center" vertical="center" wrapText="1" readingOrder="1"/>
    </xf>
  </cellXfs>
  <cellStyles count="10">
    <cellStyle name="常规" xfId="0" builtinId="0"/>
    <cellStyle name="常规 2" xfId="8"/>
    <cellStyle name="常规 3" xfId="9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</cellStyles>
  <dxfs count="68"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8" formatCode="0.0"/>
    </dxf>
    <dxf>
      <numFmt numFmtId="178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8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8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8" formatCode="0.0"/>
    </dxf>
    <dxf>
      <numFmt numFmtId="178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pivotCacheDefinition" Target="pivotCache/pivotCacheDefinition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pivotCacheDefinition" Target="pivotCache/pivotCacheDefinition6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/>
              <a:t>南开区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8.8000000000000007</c:v>
                </c:pt>
                <c:pt idx="2">
                  <c:v>8.15</c:v>
                </c:pt>
                <c:pt idx="3" formatCode="0.00">
                  <c:v>8.1999999999999993</c:v>
                </c:pt>
                <c:pt idx="4">
                  <c:v>8.27</c:v>
                </c:pt>
                <c:pt idx="5" formatCode="0.00">
                  <c:v>8.3000000000000007</c:v>
                </c:pt>
                <c:pt idx="6">
                  <c:v>9.1999999999999993</c:v>
                </c:pt>
              </c:numCache>
            </c:numRef>
          </c:cat>
          <c:val>
            <c:numRef>
              <c:f>竞对数据!$B$9:$M$9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E-4D43-BD9D-3AE415B04E21}"/>
            </c:ext>
          </c:extLst>
        </c:ser>
        <c:ser>
          <c:idx val="1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2540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8.8000000000000007</c:v>
                </c:pt>
                <c:pt idx="2">
                  <c:v>8.15</c:v>
                </c:pt>
                <c:pt idx="3" formatCode="0.00">
                  <c:v>8.1999999999999993</c:v>
                </c:pt>
                <c:pt idx="4">
                  <c:v>8.27</c:v>
                </c:pt>
                <c:pt idx="5" formatCode="0.00">
                  <c:v>8.3000000000000007</c:v>
                </c:pt>
                <c:pt idx="6">
                  <c:v>9.1999999999999993</c:v>
                </c:pt>
              </c:numCache>
            </c:numRef>
          </c:cat>
          <c:val>
            <c:numRef>
              <c:f>竞对数据!$B$10:$M$10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E-4D43-BD9D-3AE415B04E21}"/>
            </c:ext>
          </c:extLst>
        </c:ser>
        <c:ser>
          <c:idx val="2"/>
          <c:order val="2"/>
          <c:tx>
            <c:strRef>
              <c:f>竞对数据!$A$11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8.8000000000000007</c:v>
                </c:pt>
                <c:pt idx="2">
                  <c:v>8.15</c:v>
                </c:pt>
                <c:pt idx="3" formatCode="0.00">
                  <c:v>8.1999999999999993</c:v>
                </c:pt>
                <c:pt idx="4">
                  <c:v>8.27</c:v>
                </c:pt>
                <c:pt idx="5" formatCode="0.00">
                  <c:v>8.3000000000000007</c:v>
                </c:pt>
                <c:pt idx="6">
                  <c:v>9.1999999999999993</c:v>
                </c:pt>
              </c:numCache>
            </c:numRef>
          </c:cat>
          <c:val>
            <c:numRef>
              <c:f>竞对数据!$B$11:$M$11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4E-4D43-BD9D-3AE415B04E21}"/>
            </c:ext>
          </c:extLst>
        </c:ser>
        <c:ser>
          <c:idx val="3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8.8000000000000007</c:v>
                </c:pt>
                <c:pt idx="2">
                  <c:v>8.15</c:v>
                </c:pt>
                <c:pt idx="3" formatCode="0.00">
                  <c:v>8.1999999999999993</c:v>
                </c:pt>
                <c:pt idx="4">
                  <c:v>8.27</c:v>
                </c:pt>
                <c:pt idx="5" formatCode="0.00">
                  <c:v>8.3000000000000007</c:v>
                </c:pt>
                <c:pt idx="6">
                  <c:v>9.1999999999999993</c:v>
                </c:pt>
              </c:numCache>
            </c:numRef>
          </c:cat>
          <c:val>
            <c:numRef>
              <c:f>竞对数据!$B$12:$M$12</c:f>
              <c:numCache>
                <c:formatCode>General</c:formatCode>
                <c:ptCount val="12"/>
                <c:pt idx="0">
                  <c:v>3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4E-4D43-BD9D-3AE415B04E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0789168"/>
        <c:axId val="640759104"/>
      </c:lineChart>
      <c:catAx>
        <c:axId val="64078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640759104"/>
        <c:crosses val="autoZero"/>
        <c:auto val="1"/>
        <c:lblAlgn val="ctr"/>
        <c:lblOffset val="100"/>
        <c:noMultiLvlLbl val="0"/>
      </c:catAx>
      <c:valAx>
        <c:axId val="640759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07891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1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/>
              <a:t>天津市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竞对数据!$B$15:$M$15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3-4238-98CF-91A04D9F028B}"/>
            </c:ext>
          </c:extLst>
        </c:ser>
        <c:ser>
          <c:idx val="1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2540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竞对数据!$B$16:$M$16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3-4238-98CF-91A04D9F028B}"/>
            </c:ext>
          </c:extLst>
        </c:ser>
        <c:ser>
          <c:idx val="2"/>
          <c:order val="2"/>
          <c:tx>
            <c:strRef>
              <c:f>竞对数据!$A$17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竞对数据!$B$17:$M$17</c:f>
              <c:numCache>
                <c:formatCode>General</c:formatCode>
                <c:ptCount val="12"/>
                <c:pt idx="0">
                  <c:v>4</c:v>
                </c:pt>
                <c:pt idx="1">
                  <c:v>9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18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63-4238-98CF-91A04D9F028B}"/>
            </c:ext>
          </c:extLst>
        </c:ser>
        <c:ser>
          <c:idx val="3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竞对数据!$B$18:$M$18</c:f>
              <c:numCache>
                <c:formatCode>General</c:formatCode>
                <c:ptCount val="12"/>
                <c:pt idx="0">
                  <c:v>8</c:v>
                </c:pt>
                <c:pt idx="1">
                  <c:v>95</c:v>
                </c:pt>
                <c:pt idx="2">
                  <c:v>109</c:v>
                </c:pt>
                <c:pt idx="3">
                  <c:v>57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63-4238-98CF-91A04D9F02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5704032"/>
        <c:axId val="640279904"/>
      </c:lineChart>
      <c:catAx>
        <c:axId val="10570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640279904"/>
        <c:crosses val="autoZero"/>
        <c:auto val="1"/>
        <c:lblAlgn val="ctr"/>
        <c:lblOffset val="100"/>
        <c:noMultiLvlLbl val="0"/>
      </c:catAx>
      <c:valAx>
        <c:axId val="640279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57040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1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313857</xdr:colOff>
      <xdr:row>2</xdr:row>
      <xdr:rowOff>0</xdr:rowOff>
    </xdr:from>
    <xdr:to>
      <xdr:col>13</xdr:col>
      <xdr:colOff>1624</xdr:colOff>
      <xdr:row>12</xdr:row>
      <xdr:rowOff>9845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8663</xdr:colOff>
      <xdr:row>12</xdr:row>
      <xdr:rowOff>19690</xdr:rowOff>
    </xdr:from>
    <xdr:to>
      <xdr:col>13</xdr:col>
      <xdr:colOff>19690</xdr:colOff>
      <xdr:row>25</xdr:row>
      <xdr:rowOff>206745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033585879632" createdVersion="6" refreshedVersion="6" minRefreshableVersion="3" recordCount="140">
  <cacheSource type="worksheet">
    <worksheetSource ref="A1:G1048576" sheet="流量"/>
  </cacheSource>
  <cacheFields count="7">
    <cacheField name="年" numFmtId="0">
      <sharedItems containsString="0" containsBlank="1" containsNumber="1" containsInteger="1" minValue="2018" maxValue="2032" count="16">
        <n v="2018"/>
        <m/>
        <n v="2029" u="1"/>
        <n v="2022" u="1"/>
        <n v="2027" u="1"/>
        <n v="2020" u="1"/>
        <n v="2032" u="1"/>
        <n v="2025" u="1"/>
        <n v="2030" u="1"/>
        <n v="2023" u="1"/>
        <n v="2028" u="1"/>
        <n v="2021" u="1"/>
        <n v="2026" u="1"/>
        <n v="2019" u="1"/>
        <n v="2031" u="1"/>
        <n v="2024" u="1"/>
      </sharedItems>
    </cacheField>
    <cacheField name="月" numFmtId="0">
      <sharedItems containsString="0" containsBlank="1" containsNumber="1" containsInteger="1" minValue="4" maxValue="8" count="6">
        <n v="4"/>
        <n v="5"/>
        <n v="6"/>
        <n v="7"/>
        <n v="8"/>
        <m/>
      </sharedItems>
    </cacheField>
    <cacheField name="日期" numFmtId="0">
      <sharedItems containsNonDate="0" containsDate="1" containsString="0" containsBlank="1" minDate="2018-04-15T00:00:00" maxDate="2018-09-01T00:00:00" count="140"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m/>
      </sharedItems>
    </cacheField>
    <cacheField name="浏览量/次" numFmtId="0">
      <sharedItems containsString="0" containsBlank="1" containsNumber="1" containsInteger="1" minValue="92" maxValue="542"/>
    </cacheField>
    <cacheField name="访客数/人" numFmtId="0">
      <sharedItems containsString="0" containsBlank="1" containsNumber="1" containsInteger="1" minValue="45" maxValue="142"/>
    </cacheField>
    <cacheField name="平均停留时长/秒" numFmtId="0">
      <sharedItems containsString="0" containsBlank="1" containsNumber="1" minValue="21.5" maxValue="302.32"/>
    </cacheField>
    <cacheField name="跳失率/%" numFmtId="0">
      <sharedItems containsString="0" containsBlank="1" containsNumber="1" minValue="8.7899999999999991" maxValue="43.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033571180553" createdVersion="6" refreshedVersion="6" minRefreshableVersion="3" recordCount="306">
  <cacheSource type="worksheet">
    <worksheetSource ref="A1:M1048576" sheet="消费数据明细（线上）"/>
  </cacheSource>
  <cacheFields count="16">
    <cacheField name="年" numFmtId="0">
      <sharedItems containsString="0" containsBlank="1" containsNumber="1" containsInteger="1" minValue="2018" maxValue="2018"/>
    </cacheField>
    <cacheField name="月" numFmtId="0">
      <sharedItems containsString="0" containsBlank="1" containsNumber="1" containsInteger="1" minValue="5" maxValue="8" count="5">
        <n v="5"/>
        <n v="6"/>
        <n v="7"/>
        <n v="8"/>
        <m/>
      </sharedItems>
    </cacheField>
    <cacheField name="成交价" numFmtId="0">
      <sharedItems containsString="0" containsBlank="1" containsNumber="1" minValue="0" maxValue="2180"/>
    </cacheField>
    <cacheField name="序列号" numFmtId="0">
      <sharedItems containsString="0" containsBlank="1" containsNumber="1" containsInteger="1" minValue="226063796" maxValue="99983168777"/>
    </cacheField>
    <cacheField name="用户手机号" numFmtId="0">
      <sharedItems containsBlank="1"/>
    </cacheField>
    <cacheField name="消费时间" numFmtId="0">
      <sharedItems containsNonDate="0" containsDate="1" containsString="0" containsBlank="1" minDate="2018-05-23T00:00:00" maxDate="2018-09-01T00:00:00"/>
    </cacheField>
    <cacheField name="time" numFmtId="0">
      <sharedItems containsNonDate="0" containsDate="1" containsString="0" containsBlank="1" minDate="1899-12-30T09:10:14" maxDate="1899-12-30T18:25:49"/>
    </cacheField>
    <cacheField name="套餐信息" numFmtId="0">
      <sharedItems containsBlank="1" count="37">
        <s v="[2017.12.04]光子嫩肤 淡化色斑红血丝等问题[799.00元][28563844]"/>
        <s v="[2017.11.29]韩国小气泡深层清洁[129.00元][28525748]"/>
        <s v="[2017.12.04]OPT光子嫩肤[599.00元][28563844]"/>
        <s v="[2018.05.08]美白防晒VC玻尿酸原液精纯导入[129.00元][31155628]"/>
        <s v="[2018.04.08]洁净脱毛腋下唇部6[278.00元][30531460]"/>
        <s v="[2017.11.28]超级洁牙自信笑容[88.00元][28519891]"/>
        <s v="[2017.12.04]洁净脱毛小腿前臂6[378.00元][28603776]"/>
        <s v="[2017.11.29]皮肤丨韩国小气泡深层清洁[52.00元][28525748]"/>
        <s v="[2017.11.30]洁净脱毛单次体验 唇毛腋毛[19.90元][28561279]"/>
        <s v="[2017.12.19]海月兰水光针嫩颜水润[699.00元][28889270]"/>
        <s v="[2018.04.09]爱芙莱1ml填充面部[899.00元][30566030]"/>
        <s v="[2017.12.18]衡力瘦脸针时刻V脸[980.00元][14196805]"/>
        <s v="[2017.11.30]脱毛 6次唇部腋下[78.00元][28561279]"/>
        <s v="[2017.12.05]水光针套餐3次水润到底海月兰水光[1699.00元][14193114]"/>
        <s v="[2018.04.08]洁净脱毛腋下唇部6[278.00元][14195095]"/>
        <s v="[2017.11.28]超级洁牙自信笑容[88.00元][14198240]"/>
        <s v="[2018.05.08]美白防晒VC玻尿酸原液精纯导入[129.00元][14196508]"/>
        <s v="[2017.11.29]韩国小气泡深层清洁[129.00元][14195836]"/>
        <s v="[2017.11.30]洁净脱毛单次体验 唇毛腋毛[19.90元][14200287]"/>
        <s v="[2018.04.09]爱芙莱1ml填充面部[899.00元][14192853]"/>
        <s v="[2017.12.06]衡力肉毒素除皱单部位[490.00元][14197722]"/>
        <s v="[2017.12.04]OPT光子嫩肤[599.00元][14192677]"/>
        <s v="[2017.12.19]海月兰水光针嫩颜水润[699.00元][14192406]"/>
        <s v="[2017.12.04]洁净脱毛小腿前臂6[378.00元][14194462]"/>
        <s v="[2017.12.18]衡力瘦脸针时刻V脸[980.00元][28846062]"/>
        <s v="[2018.06.14]衡力肉毒素瘦肩瘦腿针[1680.00元][14053891]"/>
        <s v="[2017.11.28]超声洁牙[128.00元][28519891]"/>
        <s v="[2017.11.30]伊婉V玻尿酸隆鼻[2280.00元][14190519]"/>
        <s v="[2017.11.28]超级洁牙自信笑容[158.00元][14198240]"/>
        <s v="[2018.05.08]美白防晒VC玻尿酸原液精纯导入[159.00元][14196508]"/>
        <s v="[2017.12.18]衡力瘦脸针时刻V脸[1280.00元][14196805]"/>
        <s v="[2017.12.18]PRP水光针Q弹补水[1499.00元][14190174]"/>
        <s v="[2017.11.29]皮肤丨韩国小气泡深层清洁[98.00元][28525748]"/>
        <s v="[2017.11.30]洁净脱毛单次体验 唇毛腋毛[59.00元][14200287]"/>
        <s v="[2017.12.04]洁净脱毛小腿前臂6[380.00元][14194462]"/>
        <s v="[2017.12.05]海月兰水光针畅打年卡[1699.00元][14193114]"/>
        <m/>
      </sharedItems>
    </cacheField>
    <cacheField name="售价（元）" numFmtId="0">
      <sharedItems containsString="0" containsBlank="1" containsNumber="1" minValue="19.899999999999999" maxValue="2280"/>
    </cacheField>
    <cacheField name="商家优惠金额（元）" numFmtId="0">
      <sharedItems containsString="0" containsBlank="1" containsNumber="1" minValue="5" maxValue="500"/>
    </cacheField>
    <cacheField name="结算价（元）" numFmtId="0">
      <sharedItems containsBlank="1" containsMixedTypes="1" containsNumber="1" minValue="17.91" maxValue="970.2"/>
    </cacheField>
    <cacheField name="备注" numFmtId="0">
      <sharedItems containsBlank="1"/>
    </cacheField>
    <cacheField name="分店名" numFmtId="0">
      <sharedItems containsBlank="1"/>
    </cacheField>
    <cacheField name="验券帐号" numFmtId="0">
      <sharedItems containsBlank="1"/>
    </cacheField>
    <cacheField name="商户ID" numFmtId="0">
      <sharedItems containsString="0" containsBlank="1" containsNumber="1" containsInteger="1" minValue="90290461" maxValue="90290461"/>
    </cacheField>
    <cacheField name="分店城市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033593402783" createdVersion="6" refreshedVersion="6" minRefreshableVersion="3" recordCount="73">
  <cacheSource type="worksheet">
    <worksheetSource ref="A1:O1048576" sheet="口碑数据"/>
  </cacheSource>
  <cacheFields count="15">
    <cacheField name="年" numFmtId="0">
      <sharedItems containsString="0" containsBlank="1" containsNumber="1" containsInteger="1" minValue="2017" maxValue="2018" count="3">
        <n v="2017"/>
        <n v="2018"/>
        <m/>
      </sharedItems>
    </cacheField>
    <cacheField name="月" numFmtId="0">
      <sharedItems containsString="0" containsBlank="1" containsNumber="1" containsInteger="1" minValue="1" maxValue="12" count="11">
        <n v="12"/>
        <n v="1"/>
        <n v="2"/>
        <n v="3"/>
        <n v="4"/>
        <n v="5"/>
        <n v="6"/>
        <n v="7"/>
        <n v="8"/>
        <m/>
        <n v="11" u="1"/>
      </sharedItems>
    </cacheField>
    <cacheField name="日" numFmtId="0">
      <sharedItems containsNonDate="0" containsDate="1" containsString="0" containsBlank="1" minDate="2017-11-09T00:00:00" maxDate="2018-09-01T00:00:00" count="79">
        <d v="2017-12-07T00:00:00"/>
        <d v="2017-12-08T00:00:00"/>
        <d v="2017-12-10T00:00:00"/>
        <d v="2017-12-11T00:00:00"/>
        <d v="2017-12-13T00:00:00"/>
        <d v="2017-12-19T00:00:00"/>
        <d v="2018-01-18T00:00:00"/>
        <d v="2018-01-28T00:00:00"/>
        <d v="2018-02-01T00:00:00"/>
        <d v="2018-02-02T00:00:00"/>
        <d v="2018-02-05T00:00:00"/>
        <d v="2018-02-06T00:00:00"/>
        <d v="2018-02-09T00:00:00"/>
        <d v="2018-02-17T00:00:00"/>
        <d v="2018-03-02T00:00:00"/>
        <d v="2018-03-04T00:00:00"/>
        <d v="2018-03-05T00:00:00"/>
        <d v="2018-03-06T00:00:00"/>
        <d v="2018-03-07T00:00:00"/>
        <d v="2018-03-08T00:00:00"/>
        <d v="2018-03-15T00:00:00"/>
        <d v="2018-03-18T00:00:00"/>
        <d v="2018-03-20T00:00:00"/>
        <d v="2018-03-21T00:00:00"/>
        <d v="2018-03-25T00:00:00"/>
        <d v="2018-03-27T00:00:00"/>
        <d v="2018-04-01T00:00:00"/>
        <d v="2018-04-08T00:00:00"/>
        <d v="2018-04-12T00:00:00"/>
        <d v="2018-04-23T00:00:00"/>
        <d v="2018-05-09T00:00:00"/>
        <d v="2018-05-12T00:00:00"/>
        <d v="2018-05-26T00:00:00"/>
        <d v="2018-05-28T00:00:00"/>
        <d v="2018-06-03T00:00:00"/>
        <d v="2018-06-09T00:00:00"/>
        <d v="2018-06-10T00:00:00"/>
        <d v="2018-06-14T00:00:00"/>
        <d v="2018-06-16T00:00:00"/>
        <d v="2018-06-21T00:00:00"/>
        <d v="2018-06-24T00:00:00"/>
        <d v="2018-07-11T00:00:00"/>
        <d v="2018-07-27T00:00:00"/>
        <d v="2018-07-28T00:00:00"/>
        <d v="2018-08-04T00:00:00"/>
        <d v="2018-08-11T00:00:00"/>
        <d v="2018-08-12T00:00:00"/>
        <d v="2018-08-13T00:00:00"/>
        <d v="2018-08-18T00:00:00"/>
        <d v="2018-08-20T00:00:00"/>
        <d v="2018-08-21T00:00:00"/>
        <d v="2018-08-22T00:00:00"/>
        <d v="2018-08-23T00:00:00"/>
        <d v="2018-08-24T00:00:00"/>
        <d v="2018-08-26T00:00:00"/>
        <d v="2018-08-31T00:00:00"/>
        <m/>
        <d v="2018-01-30T00:00:00" u="1"/>
        <d v="2018-01-04T00:00:00" u="1"/>
        <d v="2018-01-23T00:00:00" u="1"/>
        <d v="2017-11-09T00:00:00" u="1"/>
        <d v="2017-12-26T00:00:00" u="1"/>
        <d v="2017-12-12T00:00:00" u="1"/>
        <d v="2017-11-19T00:00:00" u="1"/>
        <d v="2018-02-24T00:00:00" u="1"/>
        <d v="2018-01-12T00:00:00" u="1"/>
        <d v="2018-06-18T00:00:00" u="1"/>
        <d v="2017-11-17T00:00:00" u="1"/>
        <d v="2017-11-10T00:00:00" u="1"/>
        <d v="2018-04-25T00:00:00" u="1"/>
        <d v="2017-11-22T00:00:00" u="1"/>
        <d v="2017-12-27T00:00:00" u="1"/>
        <d v="2017-12-20T00:00:00" u="1"/>
        <d v="2018-02-13T00:00:00" u="1"/>
        <d v="2017-11-27T00:00:00" u="1"/>
        <d v="2018-06-07T00:00:00" u="1"/>
        <d v="2018-06-19T00:00:00" u="1"/>
        <d v="2017-11-18T00:00:00" u="1"/>
        <d v="2018-07-10T00:00:00" u="1"/>
      </sharedItems>
    </cacheField>
    <cacheField name="TIME" numFmtId="0">
      <sharedItems containsNonDate="0" containsDate="1" containsString="0" containsBlank="1" minDate="1899-12-30T00:00:00" maxDate="1899-12-30T23:55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 count="5">
        <s v="5星"/>
        <s v="4星"/>
        <s v="1星"/>
        <s v="3星"/>
        <m/>
      </sharedItems>
    </cacheField>
    <cacheField name="评分" numFmtId="0">
      <sharedItems containsBlank="1"/>
    </cacheField>
    <cacheField name="效果" numFmtId="0">
      <sharedItems containsBlank="1"/>
    </cacheField>
    <cacheField name="环境" numFmtId="0">
      <sharedItems containsBlank="1"/>
    </cacheField>
    <cacheField name="服务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033582291668" createdVersion="6" refreshedVersion="6" minRefreshableVersion="3" recordCount="668">
  <cacheSource type="worksheet">
    <worksheetSource ref="A1:I1048576" sheet="预约数据"/>
  </cacheSource>
  <cacheFields count="12">
    <cacheField name="年" numFmtId="0">
      <sharedItems containsString="0" containsBlank="1" containsNumber="1" containsInteger="1" minValue="2017" maxValue="2018" count="3">
        <n v="2017"/>
        <n v="2018"/>
        <m/>
      </sharedItems>
    </cacheField>
    <cacheField name="月" numFmtId="0">
      <sharedItems containsString="0" containsBlank="1" containsNumber="1" containsInteger="1" minValue="1" maxValue="12" count="11">
        <n v="12"/>
        <n v="1"/>
        <n v="2"/>
        <n v="3"/>
        <n v="4"/>
        <n v="5"/>
        <n v="6"/>
        <n v="7"/>
        <n v="8"/>
        <m/>
        <n v="11" u="1"/>
      </sharedItems>
    </cacheField>
    <cacheField name="日" numFmtId="0">
      <sharedItems containsNonDate="0" containsDate="1" containsString="0" containsBlank="1" minDate="2017-11-25T00:00:00" maxDate="2018-09-01T00:00:00" count="267">
        <d v="2017-12-04T00:00:00"/>
        <d v="2017-12-06T00:00:00"/>
        <d v="2017-12-07T00:00:00"/>
        <d v="2017-12-10T00:00:00"/>
        <d v="2017-12-11T00:00:00"/>
        <d v="2017-12-15T00:00:00"/>
        <d v="2017-12-16T00:00:00"/>
        <d v="2017-12-19T00:00:00"/>
        <d v="2017-12-20T00:00:00"/>
        <d v="2017-12-21T00:00:00"/>
        <d v="2017-12-22T00:00:00"/>
        <d v="2017-12-28T00:00:00"/>
        <d v="2017-12-29T00:00:00"/>
        <d v="2017-12-31T00:00:00"/>
        <d v="2018-01-02T00:00:00"/>
        <d v="2018-01-03T00:00:00"/>
        <d v="2018-01-07T00:00:00"/>
        <d v="2018-01-08T00:00:00"/>
        <d v="2018-01-09T00:00:00"/>
        <d v="2018-01-10T00:00:00"/>
        <d v="2018-01-12T00:00:00"/>
        <d v="2018-01-14T00:00:00"/>
        <d v="2018-01-16T00:00:00"/>
        <d v="2018-01-17T00:00:00"/>
        <d v="2018-01-19T00:00:00"/>
        <d v="2018-01-20T00:00:00"/>
        <d v="2018-01-22T00:00:00"/>
        <d v="2018-01-23T00:00:00"/>
        <d v="2018-01-24T00:00:00"/>
        <d v="2018-01-25T00:00:00"/>
        <d v="2018-01-26T00:00:00"/>
        <d v="2018-01-27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7T00:00:00"/>
        <d v="2018-02-18T00:00:00"/>
        <d v="2018-02-19T00:00:00"/>
        <d v="2018-02-20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9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1T00:00:00"/>
        <d v="2018-04-13T00:00:00"/>
        <d v="2018-04-14T00:00:00"/>
        <d v="2018-04-15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7T00:00:00"/>
        <d v="2018-04-28T00:00:00"/>
        <d v="2018-04-29T00:00:00"/>
        <d v="2018-04-30T00:00:00"/>
        <d v="2018-05-02T00:00:00"/>
        <d v="2018-05-03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4T00:00:00"/>
        <d v="2018-06-25T00:00:00"/>
        <d v="2018-06-26T00:00:00"/>
        <d v="2018-06-27T00:00:00"/>
        <d v="2018-06-28T00:00:00"/>
        <d v="2018-06-29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1T00:00:00"/>
        <d v="2018-08-30T00:00:00"/>
        <m/>
        <d v="2017-11-30T00:00:00" u="1"/>
        <d v="2018-01-04T00:00:00" u="1"/>
        <d v="2018-04-26T00:00:00" u="1"/>
        <d v="2017-12-09T00:00:00" u="1"/>
        <d v="2017-12-02T00:00:00" u="1"/>
        <d v="2018-02-21T00:00:00" u="1"/>
        <d v="2018-04-12T00:00:00" u="1"/>
        <d v="2017-12-14T00:00:00" u="1"/>
        <d v="2018-02-14T00:00:00" u="1"/>
        <d v="2017-11-28T00:00:00" u="1"/>
        <d v="2018-01-28T00:00:00" u="1"/>
        <d v="2018-03-19T00:00:00" u="1"/>
        <d v="2018-01-21T00:00:00" u="1"/>
        <d v="2017-12-26T00:00:00" u="1"/>
        <d v="2018-04-10T00:00:00" u="1"/>
        <d v="2017-12-05T00:00:00" u="1"/>
        <d v="2017-12-24T00:00:00" u="1"/>
        <d v="2017-12-17T00:00:00" u="1"/>
        <d v="2018-01-05T00:00:00" u="1"/>
        <d v="2017-12-03T00:00:00" u="1"/>
        <d v="2018-02-15T00:00:00" u="1"/>
        <d v="2017-12-08T00:00:00" u="1"/>
        <d v="2017-12-27T00:00:00" u="1"/>
        <d v="2018-01-15T00:00:00" u="1"/>
        <d v="2017-12-13T00:00:00" u="1"/>
        <d v="2018-02-13T00:00:00" u="1"/>
        <d v="2017-11-27T00:00:00" u="1"/>
        <d v="2018-01-01T00:00:00" u="1"/>
        <d v="2017-12-25T00:00:00" u="1"/>
        <d v="2018-03-30T00:00:00" u="1"/>
        <d v="2018-01-13T00:00:00" u="1"/>
        <d v="2017-12-18T00:00:00" u="1"/>
        <d v="2018-01-06T00:00:00" u="1"/>
        <d v="2017-11-25T00:00:00" u="1"/>
        <d v="2017-12-30T00:00:00" u="1"/>
        <d v="2018-01-18T00:00:00" u="1"/>
        <d v="2017-12-23T00:00:00" u="1"/>
        <d v="2018-03-28T00:00:00" u="1"/>
        <d v="2018-01-11T00:00:00" u="1"/>
        <d v="2018-02-16T00:00:00" u="1"/>
      </sharedItems>
    </cacheField>
    <cacheField name="时间" numFmtId="0">
      <sharedItems containsNonDate="0" containsDate="1" containsString="0" containsBlank="1" minDate="1899-12-30T00:01:00" maxDate="1899-12-30T23:48:00" count="432">
        <d v="1899-12-30T11:12:00"/>
        <d v="1899-12-30T15:22:00"/>
        <d v="1899-12-30T13:52:00"/>
        <d v="1899-12-30T16:33:00"/>
        <d v="1899-12-30T16:36:00"/>
        <d v="1899-12-30T10:17:00"/>
        <d v="1899-12-30T11:10:00"/>
        <d v="1899-12-30T13:53:00"/>
        <d v="1899-12-30T17:08:00"/>
        <d v="1899-12-30T15:19:00"/>
        <d v="1899-12-30T14:30:00"/>
        <d v="1899-12-30T13:11:00"/>
        <d v="1899-12-30T11:51:00"/>
        <d v="1899-12-30T14:50:00"/>
        <d v="1899-12-30T15:17:00"/>
        <d v="1899-12-30T09:53:00"/>
        <d v="1899-12-30T13:38:00"/>
        <d v="1899-12-30T14:43:00"/>
        <d v="1899-12-30T15:51:00"/>
        <d v="1899-12-30T15:13:00"/>
        <d v="1899-12-30T10:58:00"/>
        <d v="1899-12-30T09:44:00"/>
        <d v="1899-12-30T16:55:00"/>
        <d v="1899-12-30T14:45:00"/>
        <d v="1899-12-30T12:44:00"/>
        <d v="1899-12-30T17:39:00"/>
        <d v="1899-12-30T10:39:00"/>
        <d v="1899-12-30T16:04:00"/>
        <d v="1899-12-30T13:58:00"/>
        <d v="1899-12-30T11:58:00"/>
        <d v="1899-12-30T16:39:00"/>
        <d v="1899-12-30T12:01:00"/>
        <d v="1899-12-30T11:23:00"/>
        <d v="1899-12-30T10:57:00"/>
        <d v="1899-12-30T11:39:00"/>
        <d v="1899-12-30T11:36:00"/>
        <d v="1899-12-30T17:24:00"/>
        <d v="1899-12-30T10:19:00"/>
        <d v="1899-12-30T11:27:00"/>
        <d v="1899-12-30T10:53:00"/>
        <d v="1899-12-30T16:48:00"/>
        <d v="1899-12-30T12:53:00"/>
        <d v="1899-12-30T17:53:00"/>
        <d v="1899-12-30T00:01:00"/>
        <d v="1899-12-30T16:59:00"/>
        <d v="1899-12-30T14:36:00"/>
        <d v="1899-12-30T11:38:00"/>
        <d v="1899-12-30T19:33:00"/>
        <d v="1899-12-30T19:17:00"/>
        <d v="1899-12-30T17:40:00"/>
        <d v="1899-12-30T16:05:00"/>
        <d v="1899-12-30T15:57:00"/>
        <d v="1899-12-30T14:34:00"/>
        <d v="1899-12-30T09:51:00"/>
        <d v="1899-12-30T10:38:00"/>
        <d v="1899-12-30T18:36:00"/>
        <d v="1899-12-30T12:21:00"/>
        <d v="1899-12-30T12:12:00"/>
        <d v="1899-12-30T10:55:00"/>
        <d v="1899-12-30T18:18:00"/>
        <d v="1899-12-30T17:46:00"/>
        <d v="1899-12-30T14:33:00"/>
        <d v="1899-12-30T08:58:00"/>
        <d v="1899-12-30T17:36:00"/>
        <d v="1899-12-30T15:02:00"/>
        <d v="1899-12-30T11:59:00"/>
        <d v="1899-12-30T10:18:00"/>
        <d v="1899-12-30T16:18:00"/>
        <d v="1899-12-30T14:59:00"/>
        <d v="1899-12-30T11:13:00"/>
        <d v="1899-12-30T11:01:00"/>
        <d v="1899-12-30T10:21:00"/>
        <d v="1899-12-30T19:31:00"/>
        <d v="1899-12-30T15:52:00"/>
        <d v="1899-12-30T15:38:00"/>
        <d v="1899-12-30T17:44:00"/>
        <d v="1899-12-30T16:12:00"/>
        <d v="1899-12-30T11:25:00"/>
        <d v="1899-12-30T14:04:00"/>
        <d v="1899-12-30T21:19:00"/>
        <d v="1899-12-30T15:29:00"/>
        <d v="1899-12-30T14:07:00"/>
        <d v="1899-12-30T17:23:00"/>
        <d v="1899-12-30T15:06:00"/>
        <d v="1899-12-30T18:01:00"/>
        <d v="1899-12-30T18:02:00"/>
        <d v="1899-12-30T15:31:00"/>
        <d v="1899-12-30T14:21:00"/>
        <d v="1899-12-30T11:11:00"/>
        <d v="1899-12-30T16:57:00"/>
        <d v="1899-12-30T14:24:00"/>
        <d v="1899-12-30T18:48:00"/>
        <d v="1899-12-30T10:41:00"/>
        <d v="1899-12-30T13:07:00"/>
        <d v="1899-12-30T13:54:00"/>
        <d v="1899-12-30T19:26:00"/>
        <d v="1899-12-30T12:52:00"/>
        <d v="1899-12-30T13:00:00"/>
        <d v="1899-12-30T12:23:00"/>
        <d v="1899-12-30T10:16:00"/>
        <d v="1899-12-30T08:48:00"/>
        <d v="1899-12-30T15:34:00"/>
        <d v="1899-12-30T13:33:00"/>
        <d v="1899-12-30T10:03:00"/>
        <d v="1899-12-30T21:36:00"/>
        <d v="1899-12-30T10:25:00"/>
        <d v="1899-12-30T14:56:00"/>
        <d v="1899-12-30T15:43:00"/>
        <d v="1899-12-30T14:44:00"/>
        <d v="1899-12-30T14:32:00"/>
        <d v="1899-12-30T16:01:00"/>
        <d v="1899-12-30T11:35:00"/>
        <d v="1899-12-30T17:41:00"/>
        <d v="1899-12-30T15:09:00"/>
        <d v="1899-12-30T19:43:00"/>
        <d v="1899-12-30T14:18:00"/>
        <d v="1899-12-30T10:33:00"/>
        <d v="1899-12-30T17:02:00"/>
        <d v="1899-12-30T16:58:00"/>
        <d v="1899-12-30T14:10:00"/>
        <d v="1899-12-30T19:02:00"/>
        <d v="1899-12-30T17:35:00"/>
        <d v="1899-12-30T15:45:00"/>
        <d v="1899-12-30T11:26:00"/>
        <d v="1899-12-30T11:14:00"/>
        <d v="1899-12-30T11:15:00"/>
        <d v="1899-12-30T09:09:00"/>
        <d v="1899-12-30T20:09:00"/>
        <d v="1899-12-30T15:30:00"/>
        <d v="1899-12-30T14:29:00"/>
        <d v="1899-12-30T13:26:00"/>
        <d v="1899-12-30T13:14:00"/>
        <d v="1899-12-30T09:10:00"/>
        <d v="1899-12-30T20:18:00"/>
        <d v="1899-12-30T11:19:00"/>
        <d v="1899-12-30T11:00:00"/>
        <d v="1899-12-30T10:40:00"/>
        <d v="1899-12-30T18:14:00"/>
        <d v="1899-12-30T17:22:00"/>
        <d v="1899-12-30T12:05:00"/>
        <d v="1899-12-30T11:08:00"/>
        <d v="1899-12-30T09:27:00"/>
        <d v="1899-12-30T16:47:00"/>
        <d v="1899-12-30T14:27:00"/>
        <d v="1899-12-30T14:01:00"/>
        <d v="1899-12-30T09:59:00"/>
        <d v="1899-12-30T09:55:00"/>
        <d v="1899-12-30T17:26:00"/>
        <d v="1899-12-30T15:42:00"/>
        <d v="1899-12-30T15:15:00"/>
        <d v="1899-12-30T13:22:00"/>
        <d v="1899-12-30T10:44:00"/>
        <d v="1899-12-30T13:05:00"/>
        <d v="1899-12-30T12:45:00"/>
        <d v="1899-12-30T12:31:00"/>
        <d v="1899-12-30T11:09:00"/>
        <d v="1899-12-30T10:29:00"/>
        <d v="1899-12-30T15:55:00"/>
        <d v="1899-12-30T14:20:00"/>
        <d v="1899-12-30T13:41:00"/>
        <d v="1899-12-30T13:01:00"/>
        <d v="1899-12-30T09:33:00"/>
        <d v="1899-12-30T10:49:00"/>
        <d v="1899-12-30T14:11:00"/>
        <d v="1899-12-30T12:13:00"/>
        <d v="1899-12-30T10:35:00"/>
        <d v="1899-12-30T16:35:00"/>
        <d v="1899-12-30T20:59:00"/>
        <d v="1899-12-30T12:00:00"/>
        <d v="1899-12-30T23:22:00"/>
        <d v="1899-12-30T10:37:00"/>
        <d v="1899-12-30T09:05:00"/>
        <d v="1899-12-30T11:56:00"/>
        <d v="1899-12-30T11:47:00"/>
        <d v="1899-12-30T10:07:00"/>
        <d v="1899-12-30T13:47:00"/>
        <d v="1899-12-30T17:12:00"/>
        <d v="1899-12-30T12:33:00"/>
        <d v="1899-12-30T11:17:00"/>
        <d v="1899-12-30T14:51:00"/>
        <d v="1899-12-30T13:48:00"/>
        <d v="1899-12-30T17:15:00"/>
        <d v="1899-12-30T09:46:00"/>
        <d v="1899-12-30T12:54:00"/>
        <d v="1899-12-30T09:25:00"/>
        <d v="1899-12-30T12:38:00"/>
        <d v="1899-12-30T18:49:00"/>
        <d v="1899-12-30T13:06:00"/>
        <d v="1899-12-30T11:07:00"/>
        <d v="1899-12-30T15:46:00"/>
        <d v="1899-12-30T09:56:00"/>
        <d v="1899-12-30T16:00:00"/>
        <d v="1899-12-30T21:08:00"/>
        <d v="1899-12-30T10:51:00"/>
        <d v="1899-12-30T11:21:00"/>
        <d v="1899-12-30T12:32:00"/>
        <d v="1899-12-30T12:35:00"/>
        <d v="1899-12-30T16:54:00"/>
        <d v="1899-12-30T11:54:00"/>
        <d v="1899-12-30T16:14:00"/>
        <d v="1899-12-30T11:03:00"/>
        <d v="1899-12-30T08:51:00"/>
        <d v="1899-12-30T17:00:00"/>
        <d v="1899-12-30T15:40:00"/>
        <d v="1899-12-30T18:38:00"/>
        <d v="1899-12-30T14:53:00"/>
        <d v="1899-12-30T12:20:00"/>
        <d v="1899-12-30T11:20:00"/>
        <d v="1899-12-30T09:30:00"/>
        <d v="1899-12-30T09:20:00"/>
        <d v="1899-12-30T13:17:00"/>
        <d v="1899-12-30T12:24:00"/>
        <d v="1899-12-30T14:09:00"/>
        <d v="1899-12-30T10:50:00"/>
        <d v="1899-12-30T09:14:00"/>
        <d v="1899-12-30T17:49:00"/>
        <d v="1899-12-30T17:47:00"/>
        <d v="1899-12-30T10:34:00"/>
        <d v="1899-12-30T16:42:00"/>
        <d v="1899-12-30T07:37:00"/>
        <d v="1899-12-30T08:31:00"/>
        <d v="1899-12-30T18:56:00"/>
        <d v="1899-12-30T13:10:00"/>
        <d v="1899-12-30T08:01:00"/>
        <d v="1899-12-30T18:47:00"/>
        <d v="1899-12-30T18:04:00"/>
        <d v="1899-12-30T16:30:00"/>
        <d v="1899-12-30T18:52:00"/>
        <d v="1899-12-30T14:41:00"/>
        <d v="1899-12-30T13:34:00"/>
        <d v="1899-12-30T17:34:00"/>
        <d v="1899-12-30T12:04:00"/>
        <d v="1899-12-30T09:26:00"/>
        <d v="1899-12-30T08:21:00"/>
        <d v="1899-12-30T13:31:00"/>
        <d v="1899-12-30T12:36:00"/>
        <d v="1899-12-30T10:52:00"/>
        <d v="1899-12-30T09:17:00"/>
        <d v="1899-12-30T23:08:00"/>
        <d v="1899-12-30T16:24:00"/>
        <d v="1899-12-30T11:46:00"/>
        <d v="1899-12-30T11:37:00"/>
        <d v="1899-12-30T18:44:00"/>
        <d v="1899-12-30T14:05:00"/>
        <d v="1899-12-30T10:59:00"/>
        <d v="1899-12-30T20:06:00"/>
        <d v="1899-12-30T15:44:00"/>
        <d v="1899-12-30T15:08:00"/>
        <d v="1899-12-30T11:48:00"/>
        <d v="1899-12-30T11:18:00"/>
        <d v="1899-12-30T10:48:00"/>
        <d v="1899-12-30T09:19:00"/>
        <d v="1899-12-30T19:24:00"/>
        <d v="1899-12-30T17:01:00"/>
        <d v="1899-12-30T11:42:00"/>
        <d v="1899-12-30T09:58:00"/>
        <d v="1899-12-30T12:10:00"/>
        <d v="1899-12-30T13:21:00"/>
        <d v="1899-12-30T10:47:00"/>
        <d v="1899-12-30T10:42:00"/>
        <d v="1899-12-30T16:44:00"/>
        <d v="1899-12-30T09:57:00"/>
        <d v="1899-12-30T16:28:00"/>
        <d v="1899-12-30T16:15:00"/>
        <d v="1899-12-30T11:04:00"/>
        <d v="1899-12-30T16:52:00"/>
        <d v="1899-12-30T15:23:00"/>
        <d v="1899-12-30T15:41:00"/>
        <d v="1899-12-30T09:07:00"/>
        <d v="1899-12-30T10:10:00"/>
        <d v="1899-12-30T15:33:00"/>
        <d v="1899-12-30T14:35:00"/>
        <d v="1899-12-30T10:23:00"/>
        <d v="1899-12-30T19:44:00"/>
        <d v="1899-12-30T17:09:00"/>
        <d v="1899-12-30T10:22:00"/>
        <d v="1899-12-30T12:27:00"/>
        <d v="1899-12-30T15:01:00"/>
        <d v="1899-12-30T15:21:00"/>
        <d v="1899-12-30T10:26:00"/>
        <d v="1899-12-30T15:36:00"/>
        <d v="1899-12-30T12:47:00"/>
        <d v="1899-12-30T16:06:00"/>
        <d v="1899-12-30T15:39:00"/>
        <d v="1899-12-30T09:49:00"/>
        <d v="1899-12-30T11:34:00"/>
        <d v="1899-12-30T15:07:00"/>
        <d v="1899-12-30T19:23:00"/>
        <d v="1899-12-30T18:27:00"/>
        <d v="1899-12-30T21:57:00"/>
        <d v="1899-12-30T21:12:00"/>
        <d v="1899-12-30T17:29:00"/>
        <d v="1899-12-30T16:09:00"/>
        <d v="1899-12-30T10:28:00"/>
        <d v="1899-12-30T22:09:00"/>
        <d v="1899-12-30T12:19:00"/>
        <d v="1899-12-30T10:20:00"/>
        <d v="1899-12-30T14:37:00"/>
        <d v="1899-12-30T14:17:00"/>
        <d v="1899-12-30T22:30:00"/>
        <d v="1899-12-30T16:27:00"/>
        <d v="1899-12-30T11:24:00"/>
        <d v="1899-12-30T11:16:00"/>
        <d v="1899-12-30T16:10:00"/>
        <d v="1899-12-30T11:29:00"/>
        <d v="1899-12-30T16:45:00"/>
        <d v="1899-12-30T13:59:00"/>
        <d v="1899-12-30T11:52:00"/>
        <d v="1899-12-30T13:08:00"/>
        <d v="1899-12-30T09:12:00"/>
        <d v="1899-12-30T13:19:00"/>
        <d v="1899-12-30T06:55:00"/>
        <d v="1899-12-30T15:53:00"/>
        <d v="1899-12-30T19:13:00"/>
        <d v="1899-12-30T10:45:00"/>
        <d v="1899-12-30T09:31:00"/>
        <d v="1899-12-30T22:48:00"/>
        <d v="1899-12-30T11:45:00"/>
        <d v="1899-12-30T23:37:00"/>
        <d v="1899-12-30T14:39:00"/>
        <d v="1899-12-30T15:35:00"/>
        <d v="1899-12-30T13:04:00"/>
        <d v="1899-12-30T10:30:00"/>
        <d v="1899-12-30T09:28:00"/>
        <d v="1899-12-30T16:56:00"/>
        <d v="1899-12-30T10:09:00"/>
        <d v="1899-12-30T18:43:00"/>
        <d v="1899-12-30T17:33:00"/>
        <d v="1899-12-30T13:44:00"/>
        <d v="1899-12-30T11:32:00"/>
        <d v="1899-12-30T17:20:00"/>
        <d v="1899-12-30T19:19:00"/>
        <d v="1899-12-30T18:54:00"/>
        <d v="1899-12-30T17:18:00"/>
        <d v="1899-12-30T14:16:00"/>
        <d v="1899-12-30T13:29:00"/>
        <d v="1899-12-30T19:14:00"/>
        <d v="1899-12-30T22:05:00"/>
        <d v="1899-12-30T19:42:00"/>
        <d v="1899-12-30T17:19:00"/>
        <d v="1899-12-30T12:37:00"/>
        <d v="1899-12-30T16:13:00"/>
        <d v="1899-12-30T12:22:00"/>
        <d v="1899-12-30T09:47:00"/>
        <d v="1899-12-30T18:46:00"/>
        <d v="1899-12-30T17:59:00"/>
        <d v="1899-12-30T17:43:00"/>
        <d v="1899-12-30T13:24:00"/>
        <d v="1899-12-30T10:15:00"/>
        <d v="1899-12-30T15:26:00"/>
        <d v="1899-12-30T14:42:00"/>
        <d v="1899-12-30T12:58:00"/>
        <d v="1899-12-30T12:42:00"/>
        <d v="1899-12-30T15:48:00"/>
        <d v="1899-12-30T17:38:00"/>
        <d v="1899-12-30T13:45:00"/>
        <d v="1899-12-30T16:53:00"/>
        <d v="1899-12-30T16:37:00"/>
        <d v="1899-12-30T16:02:00"/>
        <d v="1899-12-30T10:14:00"/>
        <d v="1899-12-30T08:52:00"/>
        <d v="1899-12-30T11:57:00"/>
        <d v="1899-12-30T11:28:00"/>
        <d v="1899-12-30T15:24:00"/>
        <d v="1899-12-30T15:10:00"/>
        <d v="1899-12-30T20:40:00"/>
        <d v="1899-12-30T13:02:00"/>
        <d v="1899-12-30T13:13:00"/>
        <d v="1899-12-30T17:06:00"/>
        <d v="1899-12-30T14:13:00"/>
        <d v="1899-12-30T12:07:00"/>
        <d v="1899-12-30T12:28:00"/>
        <d v="1899-12-30T20:55:00"/>
        <d v="1899-12-30T13:40:00"/>
        <d v="1899-12-30T16:43:00"/>
        <d v="1899-12-30T18:05:00"/>
        <d v="1899-12-30T10:54:00"/>
        <d v="1899-12-30T21:54:00"/>
        <d v="1899-12-30T15:18:00"/>
        <d v="1899-12-30T19:05:00"/>
        <d v="1899-12-30T14:52:00"/>
        <d v="1899-12-30T10:01:00"/>
        <d v="1899-12-30T23:48:00"/>
        <d v="1899-12-30T09:21:00"/>
        <d v="1899-12-30T12:55:00"/>
        <d v="1899-12-30T14:46:00"/>
        <d v="1899-12-30T14:26:00"/>
        <d v="1899-12-30T20:13:00"/>
        <d v="1899-12-30T13:39:00"/>
        <d v="1899-12-30T10:27:00"/>
        <d v="1899-12-30T18:15:00"/>
        <d v="1899-12-30T09:41:00"/>
        <d v="1899-12-30T09:22:00"/>
        <d v="1899-12-30T16:32:00"/>
        <d v="1899-12-30T14:38:00"/>
        <d v="1899-12-30T11:50:00"/>
        <d v="1899-12-30T10:02:00"/>
        <d v="1899-12-30T17:25:00"/>
        <d v="1899-12-30T14:00:00"/>
        <d v="1899-12-30T09:06:00"/>
        <d v="1899-12-30T20:51:00"/>
        <d v="1899-12-30T16:51:00"/>
        <d v="1899-12-30T15:37:00"/>
        <d v="1899-12-30T17:11:00"/>
        <d v="1899-12-30T10:31:00"/>
        <d v="1899-12-30T13:27:00"/>
        <d v="1899-12-30T19:12:00"/>
        <d v="1899-12-30T12:39:00"/>
        <d v="1899-12-30T09:32:00"/>
        <d v="1899-12-30T18:31:00"/>
        <d v="1899-12-30T16:49:00"/>
        <d v="1899-12-30T14:22:00"/>
        <d v="1899-12-30T18:12:00"/>
        <d v="1899-12-30T14:40:00"/>
        <d v="1899-12-30T09:39:00"/>
        <d v="1899-12-30T14:58:00"/>
        <d v="1899-12-30T13:23:00"/>
        <d v="1899-12-30T13:15:00"/>
        <d v="1899-12-30T22:10:00"/>
        <d v="1899-12-30T21:03:00"/>
        <d v="1899-12-30T09:38:00"/>
        <d v="1899-12-30T08:13:00"/>
        <d v="1899-12-30T16:34:00"/>
        <d v="1899-12-30T16:25:00"/>
        <d v="1899-12-30T09:50:00"/>
        <d v="1899-12-30T09:54:00"/>
        <d v="1899-12-30T23:11:00"/>
        <d v="1899-12-30T18:57:00"/>
        <d v="1899-12-30T16:46:00"/>
        <d v="1899-12-30T14:25:00"/>
        <d v="1899-12-30T17:30:00"/>
        <m/>
      </sharedItems>
      <fieldGroup par="11" base="3">
        <rangePr groupBy="minutes" startDate="1899-12-30T00:01:00" endDate="1899-12-30T23:48:00"/>
        <groupItems count="62">
          <s v="(空白)"/>
          <s v="0分"/>
          <s v="1分"/>
          <s v="2分"/>
          <s v="3分"/>
          <s v="4分"/>
          <s v="5分"/>
          <s v="6分"/>
          <s v="7分"/>
          <s v="8分"/>
          <s v="9分"/>
          <s v="10分"/>
          <s v="11分"/>
          <s v="12分"/>
          <s v="13分"/>
          <s v="14分"/>
          <s v="15分"/>
          <s v="16分"/>
          <s v="17分"/>
          <s v="18分"/>
          <s v="19分"/>
          <s v="20分"/>
          <s v="21分"/>
          <s v="22分"/>
          <s v="23分"/>
          <s v="24分"/>
          <s v="25分"/>
          <s v="26分"/>
          <s v="27分"/>
          <s v="28分"/>
          <s v="29分"/>
          <s v="30分"/>
          <s v="31分"/>
          <s v="32分"/>
          <s v="33分"/>
          <s v="34分"/>
          <s v="35分"/>
          <s v="36分"/>
          <s v="37分"/>
          <s v="38分"/>
          <s v="39分"/>
          <s v="40分"/>
          <s v="41分"/>
          <s v="42分"/>
          <s v="43分"/>
          <s v="44分"/>
          <s v="45分"/>
          <s v="46分"/>
          <s v="47分"/>
          <s v="48分"/>
          <s v="49分"/>
          <s v="50分"/>
          <s v="51分"/>
          <s v="52分"/>
          <s v="53分"/>
          <s v="54分"/>
          <s v="55分"/>
          <s v="56分"/>
          <s v="57分"/>
          <s v="58分"/>
          <s v="59分"/>
          <s v="&gt;1900/1/0"/>
        </groupItems>
      </fieldGroup>
    </cacheField>
    <cacheField name="订单来源" numFmtId="0">
      <sharedItems containsBlank="1" count="7">
        <s v="400已接"/>
        <s v="400未接"/>
        <s v="门店预约"/>
        <s v="咨询"/>
        <s v="技师预约"/>
        <s v="项目预约"/>
        <m/>
      </sharedItems>
    </cacheField>
    <cacheField name="客户姓名" numFmtId="0">
      <sharedItems containsBlank="1"/>
    </cacheField>
    <cacheField name="联系方式" numFmtId="0">
      <sharedItems containsString="0" containsBlank="1" containsNumber="1" containsInteger="1" minValue="1050864641" maxValue="57157898682"/>
    </cacheField>
    <cacheField name="顾客留言" numFmtId="0">
      <sharedItems containsBlank="1" containsMixedTypes="1" containsNumber="1" containsInteger="1" minValue="13163182113" maxValue="18920428062"/>
    </cacheField>
    <cacheField name="预约医师" numFmtId="0">
      <sharedItems containsBlank="1"/>
    </cacheField>
    <cacheField name="订单状态" numFmtId="0">
      <sharedItems containsBlank="1"/>
    </cacheField>
    <cacheField name="备注" numFmtId="0">
      <sharedItems containsBlank="1"/>
    </cacheField>
    <cacheField name="小时" numFmtId="0" databaseField="0">
      <fieldGroup base="3">
        <rangePr groupBy="hours" startDate="1899-12-30T00:01:00" endDate="1899-12-30T23:48:00"/>
        <groupItems count="26">
          <s v="&lt;1900/1/0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0/1/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03454641204" createdVersion="6" refreshedVersion="6" minRefreshableVersion="3" recordCount="224">
  <cacheSource type="worksheet">
    <worksheetSource ref="A1:O1048576" sheet="CPC数据"/>
  </cacheSource>
  <cacheFields count="15">
    <cacheField name="年" numFmtId="0">
      <sharedItems containsString="0" containsBlank="1" containsNumber="1" containsInteger="1" minValue="1900" maxValue="2018" count="4">
        <n v="2018"/>
        <m/>
        <n v="1900" u="1"/>
        <n v="2017" u="1"/>
      </sharedItems>
    </cacheField>
    <cacheField name="月" numFmtId="0">
      <sharedItems containsString="0" containsBlank="1" containsNumber="1" containsInteger="1" minValue="1" maxValue="12" count="11">
        <n v="5"/>
        <n v="6"/>
        <n v="7"/>
        <n v="8"/>
        <m/>
        <n v="2" u="1"/>
        <n v="1" u="1"/>
        <n v="3" u="1"/>
        <n v="11" u="1"/>
        <n v="4" u="1"/>
        <n v="12" u="1"/>
      </sharedItems>
    </cacheField>
    <cacheField name="日期" numFmtId="0">
      <sharedItems containsBlank="1" count="98">
        <s v="2018/05/16"/>
        <s v="2018/05/17"/>
        <s v="2018/05/18"/>
        <s v="2018/05/19"/>
        <s v="2018/05/20"/>
        <s v="2018/05/21"/>
        <s v="2018/05/22"/>
        <s v="2018/05/23"/>
        <s v="2018/05/24"/>
        <s v="2018/05/25"/>
        <s v="2018/05/26"/>
        <s v="2018/05/27"/>
        <s v="2018/05/28"/>
        <s v="2018/05/29"/>
        <s v="2018/05/30"/>
        <s v="2018/05/31"/>
        <s v="2018/06/01"/>
        <s v="2018/06/02"/>
        <s v="2018/06/03"/>
        <s v="2018/06/04"/>
        <s v="2018/06/05"/>
        <s v="2018/06/06"/>
        <s v="2018/06/07"/>
        <s v="2018/06/08"/>
        <s v="2018/06/09"/>
        <s v="2018/06/10"/>
        <s v="2018/06/11"/>
        <s v="2018/06/12"/>
        <s v="2018/06/13"/>
        <s v="2018/06/14"/>
        <s v="2018/06/15"/>
        <s v="2018/06/16"/>
        <s v="2018/06/17"/>
        <s v="2018/06/18"/>
        <s v="2018/06/19"/>
        <s v="2018/06/20"/>
        <s v="2018/06/21"/>
        <s v="2018/06/22"/>
        <s v="2018/06/23"/>
        <s v="2018/06/24"/>
        <s v="2018/06/25"/>
        <s v="2018/06/26"/>
        <s v="2018/06/27"/>
        <s v="2018/06/28"/>
        <s v="2018/06/29"/>
        <s v="2018/06/30"/>
        <s v="2018/07/01"/>
        <s v="2018/07/02"/>
        <s v="2018/07/03"/>
        <s v="2018/07/04"/>
        <s v="2018/07/05"/>
        <s v="2018/07/17"/>
        <s v="2018/07/18"/>
        <s v="2018/07/19"/>
        <s v="2018/07/20"/>
        <s v="2018/07/21"/>
        <s v="2018/07/22"/>
        <s v="2018/07/23"/>
        <s v="2018/07/24"/>
        <s v="2018/07/25"/>
        <s v="2018/07/26"/>
        <s v="2018/07/27"/>
        <s v="2018/07/28"/>
        <s v="2018/07/29"/>
        <s v="2018/07/30"/>
        <s v="2018/07/31"/>
        <s v="2018/08/01"/>
        <s v="2018/08/02"/>
        <s v="2018/08/03"/>
        <s v="2018/08/04"/>
        <s v="2018/08/05"/>
        <s v="2018/08/06"/>
        <s v="2018/08/07"/>
        <s v="2018/08/08"/>
        <s v="2018/08/09"/>
        <s v="2018/08/10"/>
        <s v="2018/08/11"/>
        <s v="2018/08/12"/>
        <s v="2018/08/13"/>
        <s v="2018/08/14"/>
        <s v="2018/08/15"/>
        <s v="2018/08/16"/>
        <s v="2018/08/17"/>
        <s v="2018/08/18"/>
        <s v="2018/08/19"/>
        <s v="2018/08/20"/>
        <s v="2018/08/21"/>
        <s v="2018/08/22"/>
        <s v="2018/08/23"/>
        <s v="2018/08/24"/>
        <s v="2018/08/25"/>
        <s v="2018/08/26"/>
        <s v="2018/08/27"/>
        <s v="2018/08/28"/>
        <s v="2018/08/29"/>
        <s v="2018/08/30"/>
        <s v="2018/08/31"/>
        <m/>
      </sharedItems>
    </cacheField>
    <cacheField name="门店名称" numFmtId="0">
      <sharedItems containsBlank="1"/>
    </cacheField>
    <cacheField name="推广名称" numFmtId="0">
      <sharedItems containsBlank="1"/>
    </cacheField>
    <cacheField name="花费" numFmtId="0">
      <sharedItems containsString="0" containsBlank="1" containsNumber="1" minValue="31.71" maxValue="668.91"/>
    </cacheField>
    <cacheField name="曝光" numFmtId="0">
      <sharedItems containsString="0" containsBlank="1" containsNumber="1" containsInteger="1" minValue="99" maxValue="4011"/>
    </cacheField>
    <cacheField name="点击" numFmtId="0">
      <sharedItems containsString="0" containsBlank="1" containsNumber="1" containsInteger="1" minValue="3" maxValue="58"/>
    </cacheField>
    <cacheField name="点击均价" numFmtId="0">
      <sharedItems containsString="0" containsBlank="1" containsNumber="1" minValue="6.25" maxValue="18.75"/>
    </cacheField>
    <cacheField name="商户浏览量" numFmtId="0">
      <sharedItems containsString="0" containsBlank="1" containsNumber="1" containsInteger="1" minValue="3" maxValue="165"/>
    </cacheField>
    <cacheField name="预约量" numFmtId="0">
      <sharedItems containsString="0" containsBlank="1" containsNumber="1" containsInteger="1" minValue="0" maxValue="1"/>
    </cacheField>
    <cacheField name="团购订单量" numFmtId="0">
      <sharedItems containsString="0" containsBlank="1" containsNumber="1" containsInteger="1" minValue="0" maxValue="3"/>
    </cacheField>
    <cacheField name="意向客流" numFmtId="0">
      <sharedItems containsString="0" containsBlank="1" containsNumber="1" containsInteger="1" minValue="0" maxValue="10"/>
    </cacheField>
    <cacheField name="团购点击" numFmtId="0">
      <sharedItems containsString="0" containsBlank="1" containsNumber="1" containsInteger="1" minValue="0" maxValue="9"/>
    </cacheField>
    <cacheField name="订单量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034765625001" createdVersion="6" refreshedVersion="6" minRefreshableVersion="3" recordCount="71">
  <cacheSource type="worksheet">
    <worksheetSource ref="A1:L1048576" sheet="回复口碑"/>
  </cacheSource>
  <cacheFields count="12">
    <cacheField name="年" numFmtId="0">
      <sharedItems containsString="0" containsBlank="1" containsNumber="1" containsInteger="1" minValue="2017" maxValue="2018" count="3">
        <n v="2017"/>
        <n v="2018"/>
        <m/>
      </sharedItems>
    </cacheField>
    <cacheField name="月" numFmtId="0">
      <sharedItems containsString="0" containsBlank="1" containsNumber="1" containsInteger="1" minValue="1" maxValue="12" count="10">
        <n v="12"/>
        <n v="1"/>
        <n v="2"/>
        <n v="3"/>
        <n v="4"/>
        <n v="5"/>
        <n v="6"/>
        <n v="7"/>
        <n v="8"/>
        <m/>
      </sharedItems>
    </cacheField>
    <cacheField name="日" numFmtId="0">
      <sharedItems containsNonDate="0" containsDate="1" containsString="0" containsBlank="1" minDate="2017-12-07T00:00:00" maxDate="2018-09-01T00:00:00" count="56">
        <d v="2017-12-07T00:00:00"/>
        <d v="2017-12-08T00:00:00"/>
        <d v="2017-12-10T00:00:00"/>
        <d v="2017-12-11T00:00:00"/>
        <d v="2017-12-13T00:00:00"/>
        <d v="2017-12-19T00:00:00"/>
        <d v="2018-01-18T00:00:00"/>
        <d v="2018-01-28T00:00:00"/>
        <d v="2018-02-01T00:00:00"/>
        <d v="2018-02-02T00:00:00"/>
        <d v="2018-02-05T00:00:00"/>
        <d v="2018-02-06T00:00:00"/>
        <d v="2018-02-09T00:00:00"/>
        <d v="2018-02-17T00:00:00"/>
        <d v="2018-03-02T00:00:00"/>
        <d v="2018-03-04T00:00:00"/>
        <d v="2018-03-05T00:00:00"/>
        <d v="2018-03-06T00:00:00"/>
        <d v="2018-03-07T00:00:00"/>
        <d v="2018-03-08T00:00:00"/>
        <d v="2018-03-15T00:00:00"/>
        <d v="2018-03-18T00:00:00"/>
        <d v="2018-03-20T00:00:00"/>
        <d v="2018-03-21T00:00:00"/>
        <d v="2018-03-25T00:00:00"/>
        <d v="2018-03-27T00:00:00"/>
        <d v="2018-04-01T00:00:00"/>
        <d v="2018-04-08T00:00:00"/>
        <d v="2018-04-12T00:00:00"/>
        <d v="2018-04-23T00:00:00"/>
        <d v="2018-05-09T00:00:00"/>
        <d v="2018-05-12T00:00:00"/>
        <d v="2018-05-26T00:00:00"/>
        <d v="2018-05-28T00:00:00"/>
        <d v="2018-06-03T00:00:00"/>
        <d v="2018-06-09T00:00:00"/>
        <d v="2018-06-10T00:00:00"/>
        <d v="2018-06-14T00:00:00"/>
        <d v="2018-06-16T00:00:00"/>
        <d v="2018-06-21T00:00:00"/>
        <d v="2018-07-11T00:00:00"/>
        <d v="2018-07-27T00:00:00"/>
        <d v="2018-07-28T00:00:00"/>
        <d v="2018-08-04T00:00:00"/>
        <d v="2018-08-11T00:00:00"/>
        <d v="2018-08-12T00:00:00"/>
        <d v="2018-08-13T00:00:00"/>
        <d v="2018-08-26T00:00:00"/>
        <d v="2018-08-24T00:00:00"/>
        <d v="2018-08-23T00:00:00"/>
        <d v="2018-08-21T00:00:00"/>
        <d v="2018-08-20T00:00:00"/>
        <d v="2018-08-18T00:00:00"/>
        <d v="2018-08-22T00:00:00"/>
        <d v="2018-08-31T00:00:00"/>
        <m/>
      </sharedItems>
    </cacheField>
    <cacheField name="TIME" numFmtId="0">
      <sharedItems containsNonDate="0" containsDate="1" containsString="0" containsBlank="1" minDate="1899-12-30T00:00:00" maxDate="1899-12-30T23:55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/>
    </cacheField>
    <cacheField name="评分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03357349537" createdVersion="6" refreshedVersion="6" minRefreshableVersion="3" recordCount="336">
  <cacheSource type="worksheet">
    <worksheetSource ref="A1:G1048576" sheet="咨询明细"/>
  </cacheSource>
  <cacheFields count="9">
    <cacheField name="年" numFmtId="0">
      <sharedItems containsString="0" containsBlank="1" containsNumber="1" containsInteger="1" minValue="1900" maxValue="2018" count="4">
        <n v="2017"/>
        <n v="2018"/>
        <m/>
        <n v="1900" u="1"/>
      </sharedItems>
    </cacheField>
    <cacheField name="月" numFmtId="0">
      <sharedItems containsString="0" containsBlank="1" containsNumber="1" containsInteger="1" minValue="1" maxValue="12" count="10">
        <n v="12"/>
        <n v="1"/>
        <n v="2"/>
        <n v="3"/>
        <n v="4"/>
        <n v="5"/>
        <n v="6"/>
        <n v="7"/>
        <n v="8"/>
        <m/>
      </sharedItems>
    </cacheField>
    <cacheField name="姓名" numFmtId="0">
      <sharedItems containsBlank="1"/>
    </cacheField>
    <cacheField name="电话" numFmtId="0">
      <sharedItems containsBlank="1"/>
    </cacheField>
    <cacheField name="首次沟通时间" numFmtId="0">
      <sharedItems containsNonDate="0" containsDate="1" containsString="0" containsBlank="1" minDate="2017-12-06T15:29:30" maxDate="2018-08-31T17:33:33"/>
    </cacheField>
    <cacheField name="最后沟通时间" numFmtId="0">
      <sharedItems containsNonDate="0" containsDate="1" containsString="0" containsBlank="1" minDate="2017-12-07T16:46:48" maxDate="2018-08-31T17:38:13"/>
    </cacheField>
    <cacheField name="顾客标签" numFmtId="0">
      <sharedItems containsBlank="1" count="25">
        <s v="其他"/>
        <s v="半永久"/>
        <s v="眼部整形"/>
        <s v="埋线"/>
        <s v="脱毛"/>
        <s v="美体塑形"/>
        <s v="面部轮廓"/>
        <s v="鼻部整形"/>
        <s v="嫩肤"/>
        <s v="玻尿酸"/>
        <s v="皮肤清洁"/>
        <s v="皮肤修复"/>
        <s v="胸部整形"/>
        <s v="皮秒"/>
        <s v="皮肤美白"/>
        <s v="肉毒素"/>
        <s v="口腔"/>
        <s v="水光针"/>
        <s v="自体脂肪填充"/>
        <s v="皮肤补水"/>
        <s v="祛痣"/>
        <s v="广告"/>
        <s v="祛痘"/>
        <s v="祛斑"/>
        <m/>
      </sharedItems>
    </cacheField>
    <cacheField name="所属门店" numFmtId="0">
      <sharedItems containsBlank="1"/>
    </cacheField>
    <cacheField name="城市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40">
  <r>
    <x v="0"/>
    <x v="0"/>
    <x v="0"/>
    <n v="177"/>
    <n v="64"/>
    <n v="98.39"/>
    <n v="22.44"/>
  </r>
  <r>
    <x v="0"/>
    <x v="0"/>
    <x v="1"/>
    <n v="92"/>
    <n v="45"/>
    <n v="104.32"/>
    <n v="20.81"/>
  </r>
  <r>
    <x v="0"/>
    <x v="0"/>
    <x v="2"/>
    <n v="223"/>
    <n v="70"/>
    <n v="108.47"/>
    <n v="22.14"/>
  </r>
  <r>
    <x v="0"/>
    <x v="0"/>
    <x v="3"/>
    <n v="185"/>
    <n v="64"/>
    <n v="149.76"/>
    <n v="22.64"/>
  </r>
  <r>
    <x v="0"/>
    <x v="0"/>
    <x v="4"/>
    <n v="183"/>
    <n v="61"/>
    <n v="72.88"/>
    <n v="12.24"/>
  </r>
  <r>
    <x v="0"/>
    <x v="0"/>
    <x v="5"/>
    <n v="227"/>
    <n v="70"/>
    <n v="103.05"/>
    <n v="11.49"/>
  </r>
  <r>
    <x v="0"/>
    <x v="0"/>
    <x v="6"/>
    <n v="224"/>
    <n v="68"/>
    <n v="122.19"/>
    <n v="10.88"/>
  </r>
  <r>
    <x v="0"/>
    <x v="0"/>
    <x v="7"/>
    <n v="266"/>
    <n v="73"/>
    <n v="99.39"/>
    <n v="14.84"/>
  </r>
  <r>
    <x v="0"/>
    <x v="0"/>
    <x v="8"/>
    <n v="229"/>
    <n v="71"/>
    <n v="95.83"/>
    <n v="18.9"/>
  </r>
  <r>
    <x v="0"/>
    <x v="0"/>
    <x v="9"/>
    <n v="261"/>
    <n v="69"/>
    <n v="94.55"/>
    <n v="11.72"/>
  </r>
  <r>
    <x v="0"/>
    <x v="0"/>
    <x v="10"/>
    <n v="192"/>
    <n v="80"/>
    <n v="61.43"/>
    <n v="25"/>
  </r>
  <r>
    <x v="0"/>
    <x v="0"/>
    <x v="11"/>
    <n v="173"/>
    <n v="72"/>
    <n v="115.6"/>
    <n v="15.59"/>
  </r>
  <r>
    <x v="0"/>
    <x v="0"/>
    <x v="12"/>
    <n v="253"/>
    <n v="69"/>
    <n v="87.67"/>
    <n v="14.11"/>
  </r>
  <r>
    <x v="0"/>
    <x v="0"/>
    <x v="13"/>
    <n v="169"/>
    <n v="54"/>
    <n v="112.67"/>
    <n v="18.64"/>
  </r>
  <r>
    <x v="0"/>
    <x v="0"/>
    <x v="14"/>
    <n v="155"/>
    <n v="58"/>
    <n v="84.90000000000001"/>
    <n v="11.42"/>
  </r>
  <r>
    <x v="0"/>
    <x v="0"/>
    <x v="15"/>
    <n v="131"/>
    <n v="52"/>
    <n v="92.27"/>
    <n v="25.27"/>
  </r>
  <r>
    <x v="0"/>
    <x v="1"/>
    <x v="16"/>
    <n v="170"/>
    <n v="61"/>
    <n v="82.62"/>
    <n v="18.32"/>
  </r>
  <r>
    <x v="0"/>
    <x v="1"/>
    <x v="17"/>
    <n v="266"/>
    <n v="84"/>
    <n v="122.28"/>
    <n v="13.69"/>
  </r>
  <r>
    <x v="0"/>
    <x v="1"/>
    <x v="18"/>
    <n v="232"/>
    <n v="69"/>
    <n v="169.46"/>
    <n v="19.91"/>
  </r>
  <r>
    <x v="0"/>
    <x v="1"/>
    <x v="19"/>
    <n v="166"/>
    <n v="58"/>
    <n v="159.34"/>
    <n v="18.31"/>
  </r>
  <r>
    <x v="0"/>
    <x v="1"/>
    <x v="20"/>
    <n v="198"/>
    <n v="64"/>
    <n v="86.34"/>
    <n v="12.58"/>
  </r>
  <r>
    <x v="0"/>
    <x v="1"/>
    <x v="21"/>
    <n v="223"/>
    <n v="62"/>
    <n v="127.37"/>
    <n v="12.86"/>
  </r>
  <r>
    <x v="0"/>
    <x v="1"/>
    <x v="22"/>
    <n v="190"/>
    <n v="71"/>
    <n v="302.32"/>
    <n v="21.49"/>
  </r>
  <r>
    <x v="0"/>
    <x v="1"/>
    <x v="23"/>
    <n v="243"/>
    <n v="76"/>
    <n v="166.57"/>
    <n v="14.61"/>
  </r>
  <r>
    <x v="0"/>
    <x v="1"/>
    <x v="24"/>
    <n v="285"/>
    <n v="77"/>
    <n v="137.6"/>
    <n v="15.15"/>
  </r>
  <r>
    <x v="0"/>
    <x v="1"/>
    <x v="25"/>
    <n v="333"/>
    <n v="78"/>
    <n v="130.83"/>
    <n v="18.47"/>
  </r>
  <r>
    <x v="0"/>
    <x v="1"/>
    <x v="26"/>
    <n v="333"/>
    <n v="80"/>
    <n v="134.69"/>
    <n v="17.47"/>
  </r>
  <r>
    <x v="0"/>
    <x v="1"/>
    <x v="27"/>
    <n v="202"/>
    <n v="58"/>
    <n v="157.9"/>
    <n v="14.31"/>
  </r>
  <r>
    <x v="0"/>
    <x v="1"/>
    <x v="28"/>
    <n v="226"/>
    <n v="70"/>
    <n v="109.47"/>
    <n v="17.15"/>
  </r>
  <r>
    <x v="0"/>
    <x v="1"/>
    <x v="29"/>
    <n v="200"/>
    <n v="71"/>
    <n v="148.6"/>
    <n v="16.23"/>
  </r>
  <r>
    <x v="0"/>
    <x v="1"/>
    <x v="30"/>
    <n v="365"/>
    <n v="83"/>
    <n v="301.4"/>
    <n v="19.66"/>
  </r>
  <r>
    <x v="0"/>
    <x v="1"/>
    <x v="31"/>
    <n v="351"/>
    <n v="91"/>
    <n v="168.09"/>
    <n v="17.66"/>
  </r>
  <r>
    <x v="0"/>
    <x v="1"/>
    <x v="32"/>
    <n v="273"/>
    <n v="74"/>
    <n v="110.3"/>
    <n v="20.65"/>
  </r>
  <r>
    <x v="0"/>
    <x v="1"/>
    <x v="33"/>
    <n v="273"/>
    <n v="75"/>
    <n v="203.02"/>
    <n v="20.89"/>
  </r>
  <r>
    <x v="0"/>
    <x v="1"/>
    <x v="34"/>
    <n v="264"/>
    <n v="82"/>
    <n v="213.94"/>
    <n v="16.26"/>
  </r>
  <r>
    <x v="0"/>
    <x v="1"/>
    <x v="35"/>
    <n v="211"/>
    <n v="59"/>
    <n v="132.05"/>
    <n v="16.03"/>
  </r>
  <r>
    <x v="0"/>
    <x v="1"/>
    <x v="36"/>
    <n v="243"/>
    <n v="73"/>
    <n v="96.31"/>
    <n v="23.23"/>
  </r>
  <r>
    <x v="0"/>
    <x v="1"/>
    <x v="37"/>
    <n v="275"/>
    <n v="73"/>
    <n v="80.98"/>
    <n v="19.39"/>
  </r>
  <r>
    <x v="0"/>
    <x v="1"/>
    <x v="38"/>
    <n v="281"/>
    <n v="80"/>
    <n v="155.56"/>
    <n v="19.33"/>
  </r>
  <r>
    <x v="0"/>
    <x v="1"/>
    <x v="39"/>
    <n v="228"/>
    <n v="77"/>
    <n v="175.7"/>
    <n v="24.04"/>
  </r>
  <r>
    <x v="0"/>
    <x v="1"/>
    <x v="40"/>
    <n v="301"/>
    <n v="85"/>
    <n v="112.35"/>
    <n v="14.85"/>
  </r>
  <r>
    <x v="0"/>
    <x v="1"/>
    <x v="41"/>
    <n v="417"/>
    <n v="97"/>
    <n v="74.40000000000001"/>
    <n v="17.38"/>
  </r>
  <r>
    <x v="0"/>
    <x v="1"/>
    <x v="42"/>
    <n v="270"/>
    <n v="84"/>
    <n v="102.86"/>
    <n v="12.18"/>
  </r>
  <r>
    <x v="0"/>
    <x v="1"/>
    <x v="43"/>
    <n v="311"/>
    <n v="87"/>
    <n v="64.09999999999999"/>
    <n v="16.68"/>
  </r>
  <r>
    <x v="0"/>
    <x v="1"/>
    <x v="44"/>
    <n v="355"/>
    <n v="92"/>
    <n v="121.77"/>
    <n v="15.22"/>
  </r>
  <r>
    <x v="0"/>
    <x v="1"/>
    <x v="45"/>
    <n v="278"/>
    <n v="88"/>
    <n v="132.11"/>
    <n v="16.76"/>
  </r>
  <r>
    <x v="0"/>
    <x v="1"/>
    <x v="46"/>
    <n v="457"/>
    <n v="122"/>
    <n v="114.27"/>
    <n v="16.72"/>
  </r>
  <r>
    <x v="0"/>
    <x v="2"/>
    <x v="47"/>
    <n v="391"/>
    <n v="83"/>
    <n v="149.2"/>
    <n v="16.67"/>
  </r>
  <r>
    <x v="0"/>
    <x v="2"/>
    <x v="48"/>
    <n v="333"/>
    <n v="97"/>
    <n v="86.66"/>
    <n v="11.43"/>
  </r>
  <r>
    <x v="0"/>
    <x v="2"/>
    <x v="49"/>
    <n v="347"/>
    <n v="85"/>
    <n v="99.95999999999999"/>
    <n v="15.61"/>
  </r>
  <r>
    <x v="0"/>
    <x v="2"/>
    <x v="50"/>
    <n v="262"/>
    <n v="79"/>
    <n v="68.90000000000001"/>
    <n v="8.789999999999999"/>
  </r>
  <r>
    <x v="0"/>
    <x v="2"/>
    <x v="51"/>
    <n v="247"/>
    <n v="81"/>
    <n v="146.67"/>
    <n v="19.59"/>
  </r>
  <r>
    <x v="0"/>
    <x v="2"/>
    <x v="52"/>
    <n v="265"/>
    <n v="82"/>
    <n v="76.98"/>
    <n v="20.93"/>
  </r>
  <r>
    <x v="0"/>
    <x v="2"/>
    <x v="53"/>
    <n v="235"/>
    <n v="80"/>
    <n v="66.84"/>
    <n v="19.82"/>
  </r>
  <r>
    <x v="0"/>
    <x v="2"/>
    <x v="54"/>
    <n v="319"/>
    <n v="105"/>
    <n v="218.15"/>
    <n v="17.18"/>
  </r>
  <r>
    <x v="0"/>
    <x v="2"/>
    <x v="55"/>
    <n v="360"/>
    <n v="99"/>
    <n v="91.56999999999999"/>
    <n v="17.41"/>
  </r>
  <r>
    <x v="0"/>
    <x v="2"/>
    <x v="56"/>
    <n v="405"/>
    <n v="98"/>
    <n v="94.41"/>
    <n v="10.66"/>
  </r>
  <r>
    <x v="0"/>
    <x v="2"/>
    <x v="57"/>
    <n v="321"/>
    <n v="90"/>
    <n v="106.16"/>
    <n v="14.07"/>
  </r>
  <r>
    <x v="0"/>
    <x v="2"/>
    <x v="58"/>
    <n v="348"/>
    <n v="87"/>
    <n v="136.57"/>
    <n v="15.51"/>
  </r>
  <r>
    <x v="0"/>
    <x v="2"/>
    <x v="59"/>
    <n v="385"/>
    <n v="90"/>
    <n v="79.37"/>
    <n v="16.2"/>
  </r>
  <r>
    <x v="0"/>
    <x v="2"/>
    <x v="60"/>
    <n v="542"/>
    <n v="121"/>
    <n v="115.21"/>
    <n v="14.69"/>
  </r>
  <r>
    <x v="0"/>
    <x v="2"/>
    <x v="61"/>
    <n v="327"/>
    <n v="113"/>
    <n v="68.01000000000001"/>
    <n v="20.04"/>
  </r>
  <r>
    <x v="0"/>
    <x v="2"/>
    <x v="62"/>
    <n v="341"/>
    <n v="93"/>
    <n v="89.48999999999999"/>
    <n v="11.44"/>
  </r>
  <r>
    <x v="0"/>
    <x v="2"/>
    <x v="63"/>
    <n v="354"/>
    <n v="101"/>
    <n v="79.12"/>
    <n v="13.2"/>
  </r>
  <r>
    <x v="0"/>
    <x v="2"/>
    <x v="64"/>
    <n v="216"/>
    <n v="75"/>
    <n v="75.08"/>
    <n v="16.51"/>
  </r>
  <r>
    <x v="0"/>
    <x v="2"/>
    <x v="65"/>
    <n v="282"/>
    <n v="84"/>
    <n v="84.34"/>
    <n v="12.52"/>
  </r>
  <r>
    <x v="0"/>
    <x v="2"/>
    <x v="66"/>
    <n v="229"/>
    <n v="86"/>
    <n v="105.44"/>
    <n v="18.52"/>
  </r>
  <r>
    <x v="0"/>
    <x v="2"/>
    <x v="67"/>
    <n v="368"/>
    <n v="116"/>
    <n v="87.56"/>
    <n v="24.97"/>
  </r>
  <r>
    <x v="0"/>
    <x v="2"/>
    <x v="68"/>
    <n v="219"/>
    <n v="85"/>
    <n v="26.69"/>
    <n v="28.65"/>
  </r>
  <r>
    <x v="0"/>
    <x v="2"/>
    <x v="69"/>
    <n v="200"/>
    <n v="78"/>
    <n v="32.51"/>
    <n v="19.12"/>
  </r>
  <r>
    <x v="0"/>
    <x v="2"/>
    <x v="70"/>
    <n v="273"/>
    <n v="94"/>
    <n v="39.73"/>
    <n v="29.46"/>
  </r>
  <r>
    <x v="0"/>
    <x v="2"/>
    <x v="71"/>
    <n v="285"/>
    <n v="81"/>
    <n v="35.34"/>
    <n v="20.65"/>
  </r>
  <r>
    <x v="0"/>
    <x v="2"/>
    <x v="72"/>
    <n v="332"/>
    <n v="94"/>
    <n v="46.51"/>
    <n v="23.44"/>
  </r>
  <r>
    <x v="0"/>
    <x v="2"/>
    <x v="73"/>
    <n v="288"/>
    <n v="86"/>
    <n v="39.11"/>
    <n v="27.87"/>
  </r>
  <r>
    <x v="0"/>
    <x v="2"/>
    <x v="74"/>
    <n v="323"/>
    <n v="96"/>
    <n v="32.58"/>
    <n v="26.62"/>
  </r>
  <r>
    <x v="0"/>
    <x v="2"/>
    <x v="75"/>
    <n v="318"/>
    <n v="80"/>
    <n v="31.99"/>
    <n v="28.14"/>
  </r>
  <r>
    <x v="0"/>
    <x v="2"/>
    <x v="76"/>
    <n v="357"/>
    <n v="106"/>
    <n v="30.49"/>
    <n v="24.35"/>
  </r>
  <r>
    <x v="0"/>
    <x v="3"/>
    <x v="77"/>
    <n v="275"/>
    <n v="85"/>
    <n v="37.33"/>
    <n v="26.96"/>
  </r>
  <r>
    <x v="0"/>
    <x v="3"/>
    <x v="78"/>
    <n v="326"/>
    <n v="97"/>
    <n v="47.85"/>
    <n v="24.74"/>
  </r>
  <r>
    <x v="0"/>
    <x v="3"/>
    <x v="79"/>
    <n v="308"/>
    <n v="92"/>
    <n v="39.71"/>
    <n v="21.62"/>
  </r>
  <r>
    <x v="0"/>
    <x v="3"/>
    <x v="80"/>
    <n v="273"/>
    <n v="79"/>
    <n v="38.21"/>
    <n v="23"/>
  </r>
  <r>
    <x v="0"/>
    <x v="3"/>
    <x v="81"/>
    <n v="234"/>
    <n v="72"/>
    <n v="32.07"/>
    <n v="36.27"/>
  </r>
  <r>
    <x v="0"/>
    <x v="3"/>
    <x v="82"/>
    <n v="218"/>
    <n v="70"/>
    <n v="28.88"/>
    <n v="28.95"/>
  </r>
  <r>
    <x v="0"/>
    <x v="3"/>
    <x v="83"/>
    <n v="250"/>
    <n v="60"/>
    <n v="38.5"/>
    <n v="27.34"/>
  </r>
  <r>
    <x v="0"/>
    <x v="3"/>
    <x v="84"/>
    <n v="171"/>
    <n v="53"/>
    <n v="52.05"/>
    <n v="22.86"/>
  </r>
  <r>
    <x v="0"/>
    <x v="3"/>
    <x v="85"/>
    <n v="244"/>
    <n v="68"/>
    <n v="52.44"/>
    <n v="27.92"/>
  </r>
  <r>
    <x v="0"/>
    <x v="3"/>
    <x v="86"/>
    <n v="329"/>
    <n v="82"/>
    <n v="22.26"/>
    <n v="30.64"/>
  </r>
  <r>
    <x v="0"/>
    <x v="3"/>
    <x v="87"/>
    <n v="287"/>
    <n v="74"/>
    <n v="49.31"/>
    <n v="21.09"/>
  </r>
  <r>
    <x v="0"/>
    <x v="3"/>
    <x v="88"/>
    <n v="364"/>
    <n v="111"/>
    <n v="24.56"/>
    <n v="24.26"/>
  </r>
  <r>
    <x v="0"/>
    <x v="3"/>
    <x v="89"/>
    <n v="220"/>
    <n v="63"/>
    <n v="90.18000000000001"/>
    <n v="23.6"/>
  </r>
  <r>
    <x v="0"/>
    <x v="3"/>
    <x v="90"/>
    <n v="216"/>
    <n v="60"/>
    <n v="35.82"/>
    <n v="28.82"/>
  </r>
  <r>
    <x v="0"/>
    <x v="3"/>
    <x v="91"/>
    <n v="157"/>
    <n v="46"/>
    <n v="30.72"/>
    <n v="41.81"/>
  </r>
  <r>
    <x v="0"/>
    <x v="3"/>
    <x v="92"/>
    <n v="248"/>
    <n v="61"/>
    <n v="38.99"/>
    <n v="37.98"/>
  </r>
  <r>
    <x v="0"/>
    <x v="3"/>
    <x v="93"/>
    <n v="230"/>
    <n v="76"/>
    <n v="27.23"/>
    <n v="34.35"/>
  </r>
  <r>
    <x v="0"/>
    <x v="3"/>
    <x v="94"/>
    <n v="334"/>
    <n v="104"/>
    <n v="37.26"/>
    <n v="29.05"/>
  </r>
  <r>
    <x v="0"/>
    <x v="3"/>
    <x v="95"/>
    <n v="291"/>
    <n v="88"/>
    <n v="48.63"/>
    <n v="37.55"/>
  </r>
  <r>
    <x v="0"/>
    <x v="3"/>
    <x v="96"/>
    <n v="324"/>
    <n v="90"/>
    <n v="27.17"/>
    <n v="26.13"/>
  </r>
  <r>
    <x v="0"/>
    <x v="3"/>
    <x v="97"/>
    <n v="412"/>
    <n v="104"/>
    <n v="42.68"/>
    <n v="31.14"/>
  </r>
  <r>
    <x v="0"/>
    <x v="3"/>
    <x v="98"/>
    <n v="314"/>
    <n v="100"/>
    <n v="32.09"/>
    <n v="27.51"/>
  </r>
  <r>
    <x v="0"/>
    <x v="3"/>
    <x v="99"/>
    <n v="277"/>
    <n v="89"/>
    <n v="34.36"/>
    <n v="32.08"/>
  </r>
  <r>
    <x v="0"/>
    <x v="3"/>
    <x v="100"/>
    <n v="280"/>
    <n v="52"/>
    <n v="27.82"/>
    <n v="43.47"/>
  </r>
  <r>
    <x v="0"/>
    <x v="3"/>
    <x v="101"/>
    <n v="322"/>
    <n v="97"/>
    <n v="34.91"/>
    <n v="24.28"/>
  </r>
  <r>
    <x v="0"/>
    <x v="3"/>
    <x v="102"/>
    <n v="359"/>
    <n v="107"/>
    <n v="28.96"/>
    <n v="23.44"/>
  </r>
  <r>
    <x v="0"/>
    <x v="3"/>
    <x v="103"/>
    <n v="342"/>
    <n v="101"/>
    <n v="38.16"/>
    <n v="24.83"/>
  </r>
  <r>
    <x v="0"/>
    <x v="3"/>
    <x v="104"/>
    <n v="336"/>
    <n v="94"/>
    <n v="23.09"/>
    <n v="27.61"/>
  </r>
  <r>
    <x v="0"/>
    <x v="3"/>
    <x v="105"/>
    <n v="258"/>
    <n v="81"/>
    <n v="25.07"/>
    <n v="31.94"/>
  </r>
  <r>
    <x v="0"/>
    <x v="3"/>
    <x v="106"/>
    <n v="344"/>
    <n v="97"/>
    <n v="23.86"/>
    <n v="28.86"/>
  </r>
  <r>
    <x v="0"/>
    <x v="3"/>
    <x v="107"/>
    <n v="389"/>
    <n v="90"/>
    <n v="29.89"/>
    <n v="37.3"/>
  </r>
  <r>
    <x v="0"/>
    <x v="4"/>
    <x v="108"/>
    <n v="382"/>
    <n v="108"/>
    <n v="39.22"/>
    <n v="34.49"/>
  </r>
  <r>
    <x v="0"/>
    <x v="4"/>
    <x v="109"/>
    <n v="391"/>
    <n v="99"/>
    <n v="29.59"/>
    <n v="36.41"/>
  </r>
  <r>
    <x v="0"/>
    <x v="4"/>
    <x v="110"/>
    <n v="286"/>
    <n v="82"/>
    <n v="60.65"/>
    <n v="39.19"/>
  </r>
  <r>
    <x v="0"/>
    <x v="4"/>
    <x v="111"/>
    <n v="481"/>
    <n v="119"/>
    <n v="37.45"/>
    <n v="27.99"/>
  </r>
  <r>
    <x v="0"/>
    <x v="4"/>
    <x v="112"/>
    <n v="311"/>
    <n v="113"/>
    <n v="21.5"/>
    <n v="28.36"/>
  </r>
  <r>
    <x v="0"/>
    <x v="4"/>
    <x v="113"/>
    <n v="350"/>
    <n v="104"/>
    <n v="39"/>
    <n v="25.15"/>
  </r>
  <r>
    <x v="0"/>
    <x v="4"/>
    <x v="114"/>
    <n v="395"/>
    <n v="118"/>
    <n v="37.99"/>
    <n v="32.06"/>
  </r>
  <r>
    <x v="0"/>
    <x v="4"/>
    <x v="115"/>
    <n v="427"/>
    <n v="125"/>
    <n v="44.59"/>
    <n v="30"/>
  </r>
  <r>
    <x v="0"/>
    <x v="4"/>
    <x v="116"/>
    <n v="336"/>
    <n v="95"/>
    <n v="26.39"/>
    <n v="32.83"/>
  </r>
  <r>
    <x v="0"/>
    <x v="4"/>
    <x v="117"/>
    <n v="339"/>
    <n v="86"/>
    <n v="56.16"/>
    <n v="33.84"/>
  </r>
  <r>
    <x v="0"/>
    <x v="4"/>
    <x v="118"/>
    <n v="311"/>
    <n v="109"/>
    <n v="35.15"/>
    <n v="26.93"/>
  </r>
  <r>
    <x v="0"/>
    <x v="4"/>
    <x v="119"/>
    <n v="275"/>
    <n v="97"/>
    <n v="27.38"/>
    <n v="30.08"/>
  </r>
  <r>
    <x v="0"/>
    <x v="4"/>
    <x v="120"/>
    <n v="472"/>
    <n v="126"/>
    <n v="29.97"/>
    <n v="25.32"/>
  </r>
  <r>
    <x v="0"/>
    <x v="4"/>
    <x v="121"/>
    <n v="288"/>
    <n v="87"/>
    <n v="39.35"/>
    <n v="29.18"/>
  </r>
  <r>
    <x v="0"/>
    <x v="4"/>
    <x v="122"/>
    <n v="338"/>
    <n v="99"/>
    <n v="33.67"/>
    <n v="37.22"/>
  </r>
  <r>
    <x v="0"/>
    <x v="4"/>
    <x v="123"/>
    <n v="380"/>
    <n v="124"/>
    <n v="35.84"/>
    <n v="29.46"/>
  </r>
  <r>
    <x v="0"/>
    <x v="4"/>
    <x v="124"/>
    <n v="368"/>
    <n v="111"/>
    <n v="32.65"/>
    <n v="31.01"/>
  </r>
  <r>
    <x v="0"/>
    <x v="4"/>
    <x v="125"/>
    <n v="298"/>
    <n v="106"/>
    <n v="50.17"/>
    <n v="25.88"/>
  </r>
  <r>
    <x v="0"/>
    <x v="4"/>
    <x v="126"/>
    <n v="360"/>
    <n v="93"/>
    <n v="24.77"/>
    <n v="26.22"/>
  </r>
  <r>
    <x v="0"/>
    <x v="4"/>
    <x v="127"/>
    <n v="298"/>
    <n v="93"/>
    <n v="34.89"/>
    <n v="28.54"/>
  </r>
  <r>
    <x v="0"/>
    <x v="4"/>
    <x v="128"/>
    <n v="358"/>
    <n v="101"/>
    <n v="46.73"/>
    <n v="26.78"/>
  </r>
  <r>
    <x v="0"/>
    <x v="4"/>
    <x v="129"/>
    <n v="310"/>
    <n v="102"/>
    <n v="27.9"/>
    <n v="32.46"/>
  </r>
  <r>
    <x v="0"/>
    <x v="4"/>
    <x v="130"/>
    <n v="349"/>
    <n v="109"/>
    <n v="29.08"/>
    <n v="24.93"/>
  </r>
  <r>
    <x v="0"/>
    <x v="4"/>
    <x v="131"/>
    <n v="336"/>
    <n v="125"/>
    <n v="37.31"/>
    <n v="26.75"/>
  </r>
  <r>
    <x v="0"/>
    <x v="4"/>
    <x v="132"/>
    <n v="404"/>
    <n v="142"/>
    <n v="37.37"/>
    <n v="29.89"/>
  </r>
  <r>
    <x v="0"/>
    <x v="4"/>
    <x v="133"/>
    <n v="407"/>
    <n v="131"/>
    <n v="38.06"/>
    <n v="26.44"/>
  </r>
  <r>
    <x v="0"/>
    <x v="4"/>
    <x v="134"/>
    <n v="404"/>
    <n v="109"/>
    <n v="29.37"/>
    <n v="32.91"/>
  </r>
  <r>
    <x v="0"/>
    <x v="4"/>
    <x v="135"/>
    <n v="326"/>
    <n v="125"/>
    <n v="39.39"/>
    <n v="23.3"/>
  </r>
  <r>
    <x v="0"/>
    <x v="4"/>
    <x v="136"/>
    <n v="383"/>
    <n v="115"/>
    <n v="27.42"/>
    <n v="26.98"/>
  </r>
  <r>
    <x v="0"/>
    <x v="4"/>
    <x v="137"/>
    <n v="393"/>
    <n v="134"/>
    <n v="34.28"/>
    <n v="35.78"/>
  </r>
  <r>
    <x v="0"/>
    <x v="4"/>
    <x v="138"/>
    <n v="336"/>
    <n v="112"/>
    <n v="54.48"/>
    <n v="30.83"/>
  </r>
  <r>
    <x v="1"/>
    <x v="5"/>
    <x v="139"/>
    <m/>
    <m/>
    <m/>
    <m/>
  </r>
</pivotCacheRecords>
</file>

<file path=xl/pivotCache/pivotCacheRecords2.xml><?xml version="1.0" encoding="utf-8"?>
<pivotCacheRecords xmlns="http://schemas.openxmlformats.org/spreadsheetml/2006/main" count="140">
  <r>
    <x v="0"/>
    <x v="0"/>
    <x v="0"/>
    <n v="177"/>
    <n v="64"/>
    <n v="98.39"/>
    <n v="22.44"/>
  </r>
  <r>
    <x v="0"/>
    <x v="0"/>
    <x v="1"/>
    <n v="92"/>
    <n v="45"/>
    <n v="104.32"/>
    <n v="20.81"/>
  </r>
  <r>
    <x v="0"/>
    <x v="0"/>
    <x v="2"/>
    <n v="223"/>
    <n v="70"/>
    <n v="108.47"/>
    <n v="22.14"/>
  </r>
  <r>
    <x v="0"/>
    <x v="0"/>
    <x v="3"/>
    <n v="185"/>
    <n v="64"/>
    <n v="149.76"/>
    <n v="22.64"/>
  </r>
  <r>
    <x v="0"/>
    <x v="0"/>
    <x v="4"/>
    <n v="183"/>
    <n v="61"/>
    <n v="72.88"/>
    <n v="12.24"/>
  </r>
  <r>
    <x v="0"/>
    <x v="0"/>
    <x v="5"/>
    <n v="227"/>
    <n v="70"/>
    <n v="103.05"/>
    <n v="11.49"/>
  </r>
  <r>
    <x v="0"/>
    <x v="0"/>
    <x v="6"/>
    <n v="224"/>
    <n v="68"/>
    <n v="122.19"/>
    <n v="10.88"/>
  </r>
  <r>
    <x v="0"/>
    <x v="0"/>
    <x v="7"/>
    <n v="266"/>
    <n v="73"/>
    <n v="99.39"/>
    <n v="14.84"/>
  </r>
  <r>
    <x v="0"/>
    <x v="0"/>
    <x v="8"/>
    <n v="229"/>
    <n v="71"/>
    <n v="95.83"/>
    <n v="18.9"/>
  </r>
  <r>
    <x v="0"/>
    <x v="0"/>
    <x v="9"/>
    <n v="261"/>
    <n v="69"/>
    <n v="94.55"/>
    <n v="11.72"/>
  </r>
  <r>
    <x v="0"/>
    <x v="0"/>
    <x v="10"/>
    <n v="192"/>
    <n v="80"/>
    <n v="61.43"/>
    <n v="25"/>
  </r>
  <r>
    <x v="0"/>
    <x v="0"/>
    <x v="11"/>
    <n v="173"/>
    <n v="72"/>
    <n v="115.6"/>
    <n v="15.59"/>
  </r>
  <r>
    <x v="0"/>
    <x v="0"/>
    <x v="12"/>
    <n v="253"/>
    <n v="69"/>
    <n v="87.67"/>
    <n v="14.11"/>
  </r>
  <r>
    <x v="0"/>
    <x v="0"/>
    <x v="13"/>
    <n v="169"/>
    <n v="54"/>
    <n v="112.67"/>
    <n v="18.64"/>
  </r>
  <r>
    <x v="0"/>
    <x v="0"/>
    <x v="14"/>
    <n v="155"/>
    <n v="58"/>
    <n v="84.90000000000001"/>
    <n v="11.42"/>
  </r>
  <r>
    <x v="0"/>
    <x v="0"/>
    <x v="15"/>
    <n v="131"/>
    <n v="52"/>
    <n v="92.27"/>
    <n v="25.27"/>
  </r>
  <r>
    <x v="0"/>
    <x v="1"/>
    <x v="16"/>
    <n v="170"/>
    <n v="61"/>
    <n v="82.62"/>
    <n v="18.32"/>
  </r>
  <r>
    <x v="0"/>
    <x v="1"/>
    <x v="17"/>
    <n v="266"/>
    <n v="84"/>
    <n v="122.28"/>
    <n v="13.69"/>
  </r>
  <r>
    <x v="0"/>
    <x v="1"/>
    <x v="18"/>
    <n v="232"/>
    <n v="69"/>
    <n v="169.46"/>
    <n v="19.91"/>
  </r>
  <r>
    <x v="0"/>
    <x v="1"/>
    <x v="19"/>
    <n v="166"/>
    <n v="58"/>
    <n v="159.34"/>
    <n v="18.31"/>
  </r>
  <r>
    <x v="0"/>
    <x v="1"/>
    <x v="20"/>
    <n v="198"/>
    <n v="64"/>
    <n v="86.34"/>
    <n v="12.58"/>
  </r>
  <r>
    <x v="0"/>
    <x v="1"/>
    <x v="21"/>
    <n v="223"/>
    <n v="62"/>
    <n v="127.37"/>
    <n v="12.86"/>
  </r>
  <r>
    <x v="0"/>
    <x v="1"/>
    <x v="22"/>
    <n v="190"/>
    <n v="71"/>
    <n v="302.32"/>
    <n v="21.49"/>
  </r>
  <r>
    <x v="0"/>
    <x v="1"/>
    <x v="23"/>
    <n v="243"/>
    <n v="76"/>
    <n v="166.57"/>
    <n v="14.61"/>
  </r>
  <r>
    <x v="0"/>
    <x v="1"/>
    <x v="24"/>
    <n v="285"/>
    <n v="77"/>
    <n v="137.6"/>
    <n v="15.15"/>
  </r>
  <r>
    <x v="0"/>
    <x v="1"/>
    <x v="25"/>
    <n v="333"/>
    <n v="78"/>
    <n v="130.83"/>
    <n v="18.47"/>
  </r>
  <r>
    <x v="0"/>
    <x v="1"/>
    <x v="26"/>
    <n v="333"/>
    <n v="80"/>
    <n v="134.69"/>
    <n v="17.47"/>
  </r>
  <r>
    <x v="0"/>
    <x v="1"/>
    <x v="27"/>
    <n v="202"/>
    <n v="58"/>
    <n v="157.9"/>
    <n v="14.31"/>
  </r>
  <r>
    <x v="0"/>
    <x v="1"/>
    <x v="28"/>
    <n v="226"/>
    <n v="70"/>
    <n v="109.47"/>
    <n v="17.15"/>
  </r>
  <r>
    <x v="0"/>
    <x v="1"/>
    <x v="29"/>
    <n v="200"/>
    <n v="71"/>
    <n v="148.6"/>
    <n v="16.23"/>
  </r>
  <r>
    <x v="0"/>
    <x v="1"/>
    <x v="30"/>
    <n v="365"/>
    <n v="83"/>
    <n v="301.4"/>
    <n v="19.66"/>
  </r>
  <r>
    <x v="0"/>
    <x v="1"/>
    <x v="31"/>
    <n v="351"/>
    <n v="91"/>
    <n v="168.09"/>
    <n v="17.66"/>
  </r>
  <r>
    <x v="0"/>
    <x v="1"/>
    <x v="32"/>
    <n v="273"/>
    <n v="74"/>
    <n v="110.3"/>
    <n v="20.65"/>
  </r>
  <r>
    <x v="0"/>
    <x v="1"/>
    <x v="33"/>
    <n v="273"/>
    <n v="75"/>
    <n v="203.02"/>
    <n v="20.89"/>
  </r>
  <r>
    <x v="0"/>
    <x v="1"/>
    <x v="34"/>
    <n v="264"/>
    <n v="82"/>
    <n v="213.94"/>
    <n v="16.26"/>
  </r>
  <r>
    <x v="0"/>
    <x v="1"/>
    <x v="35"/>
    <n v="211"/>
    <n v="59"/>
    <n v="132.05"/>
    <n v="16.03"/>
  </r>
  <r>
    <x v="0"/>
    <x v="1"/>
    <x v="36"/>
    <n v="243"/>
    <n v="73"/>
    <n v="96.31"/>
    <n v="23.23"/>
  </r>
  <r>
    <x v="0"/>
    <x v="1"/>
    <x v="37"/>
    <n v="275"/>
    <n v="73"/>
    <n v="80.98"/>
    <n v="19.39"/>
  </r>
  <r>
    <x v="0"/>
    <x v="1"/>
    <x v="38"/>
    <n v="281"/>
    <n v="80"/>
    <n v="155.56"/>
    <n v="19.33"/>
  </r>
  <r>
    <x v="0"/>
    <x v="1"/>
    <x v="39"/>
    <n v="228"/>
    <n v="77"/>
    <n v="175.7"/>
    <n v="24.04"/>
  </r>
  <r>
    <x v="0"/>
    <x v="1"/>
    <x v="40"/>
    <n v="301"/>
    <n v="85"/>
    <n v="112.35"/>
    <n v="14.85"/>
  </r>
  <r>
    <x v="0"/>
    <x v="1"/>
    <x v="41"/>
    <n v="417"/>
    <n v="97"/>
    <n v="74.40000000000001"/>
    <n v="17.38"/>
  </r>
  <r>
    <x v="0"/>
    <x v="1"/>
    <x v="42"/>
    <n v="270"/>
    <n v="84"/>
    <n v="102.86"/>
    <n v="12.18"/>
  </r>
  <r>
    <x v="0"/>
    <x v="1"/>
    <x v="43"/>
    <n v="311"/>
    <n v="87"/>
    <n v="64.09999999999999"/>
    <n v="16.68"/>
  </r>
  <r>
    <x v="0"/>
    <x v="1"/>
    <x v="44"/>
    <n v="355"/>
    <n v="92"/>
    <n v="121.77"/>
    <n v="15.22"/>
  </r>
  <r>
    <x v="0"/>
    <x v="1"/>
    <x v="45"/>
    <n v="278"/>
    <n v="88"/>
    <n v="132.11"/>
    <n v="16.76"/>
  </r>
  <r>
    <x v="0"/>
    <x v="1"/>
    <x v="46"/>
    <n v="457"/>
    <n v="122"/>
    <n v="114.27"/>
    <n v="16.72"/>
  </r>
  <r>
    <x v="0"/>
    <x v="2"/>
    <x v="47"/>
    <n v="391"/>
    <n v="83"/>
    <n v="149.2"/>
    <n v="16.67"/>
  </r>
  <r>
    <x v="0"/>
    <x v="2"/>
    <x v="48"/>
    <n v="333"/>
    <n v="97"/>
    <n v="86.66"/>
    <n v="11.43"/>
  </r>
  <r>
    <x v="0"/>
    <x v="2"/>
    <x v="49"/>
    <n v="347"/>
    <n v="85"/>
    <n v="99.95999999999999"/>
    <n v="15.61"/>
  </r>
  <r>
    <x v="0"/>
    <x v="2"/>
    <x v="50"/>
    <n v="262"/>
    <n v="79"/>
    <n v="68.90000000000001"/>
    <n v="8.789999999999999"/>
  </r>
  <r>
    <x v="0"/>
    <x v="2"/>
    <x v="51"/>
    <n v="247"/>
    <n v="81"/>
    <n v="146.67"/>
    <n v="19.59"/>
  </r>
  <r>
    <x v="0"/>
    <x v="2"/>
    <x v="52"/>
    <n v="265"/>
    <n v="82"/>
    <n v="76.98"/>
    <n v="20.93"/>
  </r>
  <r>
    <x v="0"/>
    <x v="2"/>
    <x v="53"/>
    <n v="235"/>
    <n v="80"/>
    <n v="66.84"/>
    <n v="19.82"/>
  </r>
  <r>
    <x v="0"/>
    <x v="2"/>
    <x v="54"/>
    <n v="319"/>
    <n v="105"/>
    <n v="218.15"/>
    <n v="17.18"/>
  </r>
  <r>
    <x v="0"/>
    <x v="2"/>
    <x v="55"/>
    <n v="360"/>
    <n v="99"/>
    <n v="91.56999999999999"/>
    <n v="17.41"/>
  </r>
  <r>
    <x v="0"/>
    <x v="2"/>
    <x v="56"/>
    <n v="405"/>
    <n v="98"/>
    <n v="94.41"/>
    <n v="10.66"/>
  </r>
  <r>
    <x v="0"/>
    <x v="2"/>
    <x v="57"/>
    <n v="321"/>
    <n v="90"/>
    <n v="106.16"/>
    <n v="14.07"/>
  </r>
  <r>
    <x v="0"/>
    <x v="2"/>
    <x v="58"/>
    <n v="348"/>
    <n v="87"/>
    <n v="136.57"/>
    <n v="15.51"/>
  </r>
  <r>
    <x v="0"/>
    <x v="2"/>
    <x v="59"/>
    <n v="385"/>
    <n v="90"/>
    <n v="79.37"/>
    <n v="16.2"/>
  </r>
  <r>
    <x v="0"/>
    <x v="2"/>
    <x v="60"/>
    <n v="542"/>
    <n v="121"/>
    <n v="115.21"/>
    <n v="14.69"/>
  </r>
  <r>
    <x v="0"/>
    <x v="2"/>
    <x v="61"/>
    <n v="327"/>
    <n v="113"/>
    <n v="68.01000000000001"/>
    <n v="20.04"/>
  </r>
  <r>
    <x v="0"/>
    <x v="2"/>
    <x v="62"/>
    <n v="341"/>
    <n v="93"/>
    <n v="89.48999999999999"/>
    <n v="11.44"/>
  </r>
  <r>
    <x v="0"/>
    <x v="2"/>
    <x v="63"/>
    <n v="354"/>
    <n v="101"/>
    <n v="79.12"/>
    <n v="13.2"/>
  </r>
  <r>
    <x v="0"/>
    <x v="2"/>
    <x v="64"/>
    <n v="216"/>
    <n v="75"/>
    <n v="75.08"/>
    <n v="16.51"/>
  </r>
  <r>
    <x v="0"/>
    <x v="2"/>
    <x v="65"/>
    <n v="282"/>
    <n v="84"/>
    <n v="84.34"/>
    <n v="12.52"/>
  </r>
  <r>
    <x v="0"/>
    <x v="2"/>
    <x v="66"/>
    <n v="229"/>
    <n v="86"/>
    <n v="105.44"/>
    <n v="18.52"/>
  </r>
  <r>
    <x v="0"/>
    <x v="2"/>
    <x v="67"/>
    <n v="368"/>
    <n v="116"/>
    <n v="87.56"/>
    <n v="24.97"/>
  </r>
  <r>
    <x v="0"/>
    <x v="2"/>
    <x v="68"/>
    <n v="219"/>
    <n v="85"/>
    <n v="26.69"/>
    <n v="28.65"/>
  </r>
  <r>
    <x v="0"/>
    <x v="2"/>
    <x v="69"/>
    <n v="200"/>
    <n v="78"/>
    <n v="32.51"/>
    <n v="19.12"/>
  </r>
  <r>
    <x v="0"/>
    <x v="2"/>
    <x v="70"/>
    <n v="273"/>
    <n v="94"/>
    <n v="39.73"/>
    <n v="29.46"/>
  </r>
  <r>
    <x v="0"/>
    <x v="2"/>
    <x v="71"/>
    <n v="285"/>
    <n v="81"/>
    <n v="35.34"/>
    <n v="20.65"/>
  </r>
  <r>
    <x v="0"/>
    <x v="2"/>
    <x v="72"/>
    <n v="332"/>
    <n v="94"/>
    <n v="46.51"/>
    <n v="23.44"/>
  </r>
  <r>
    <x v="0"/>
    <x v="2"/>
    <x v="73"/>
    <n v="288"/>
    <n v="86"/>
    <n v="39.11"/>
    <n v="27.87"/>
  </r>
  <r>
    <x v="0"/>
    <x v="2"/>
    <x v="74"/>
    <n v="323"/>
    <n v="96"/>
    <n v="32.58"/>
    <n v="26.62"/>
  </r>
  <r>
    <x v="0"/>
    <x v="2"/>
    <x v="75"/>
    <n v="318"/>
    <n v="80"/>
    <n v="31.99"/>
    <n v="28.14"/>
  </r>
  <r>
    <x v="0"/>
    <x v="2"/>
    <x v="76"/>
    <n v="357"/>
    <n v="106"/>
    <n v="30.49"/>
    <n v="24.35"/>
  </r>
  <r>
    <x v="0"/>
    <x v="3"/>
    <x v="77"/>
    <n v="275"/>
    <n v="85"/>
    <n v="37.33"/>
    <n v="26.96"/>
  </r>
  <r>
    <x v="0"/>
    <x v="3"/>
    <x v="78"/>
    <n v="326"/>
    <n v="97"/>
    <n v="47.85"/>
    <n v="24.74"/>
  </r>
  <r>
    <x v="0"/>
    <x v="3"/>
    <x v="79"/>
    <n v="308"/>
    <n v="92"/>
    <n v="39.71"/>
    <n v="21.62"/>
  </r>
  <r>
    <x v="0"/>
    <x v="3"/>
    <x v="80"/>
    <n v="273"/>
    <n v="79"/>
    <n v="38.21"/>
    <n v="23"/>
  </r>
  <r>
    <x v="0"/>
    <x v="3"/>
    <x v="81"/>
    <n v="234"/>
    <n v="72"/>
    <n v="32.07"/>
    <n v="36.27"/>
  </r>
  <r>
    <x v="0"/>
    <x v="3"/>
    <x v="82"/>
    <n v="218"/>
    <n v="70"/>
    <n v="28.88"/>
    <n v="28.95"/>
  </r>
  <r>
    <x v="0"/>
    <x v="3"/>
    <x v="83"/>
    <n v="250"/>
    <n v="60"/>
    <n v="38.5"/>
    <n v="27.34"/>
  </r>
  <r>
    <x v="0"/>
    <x v="3"/>
    <x v="84"/>
    <n v="171"/>
    <n v="53"/>
    <n v="52.05"/>
    <n v="22.86"/>
  </r>
  <r>
    <x v="0"/>
    <x v="3"/>
    <x v="85"/>
    <n v="244"/>
    <n v="68"/>
    <n v="52.44"/>
    <n v="27.92"/>
  </r>
  <r>
    <x v="0"/>
    <x v="3"/>
    <x v="86"/>
    <n v="329"/>
    <n v="82"/>
    <n v="22.26"/>
    <n v="30.64"/>
  </r>
  <r>
    <x v="0"/>
    <x v="3"/>
    <x v="87"/>
    <n v="287"/>
    <n v="74"/>
    <n v="49.31"/>
    <n v="21.09"/>
  </r>
  <r>
    <x v="0"/>
    <x v="3"/>
    <x v="88"/>
    <n v="364"/>
    <n v="111"/>
    <n v="24.56"/>
    <n v="24.26"/>
  </r>
  <r>
    <x v="0"/>
    <x v="3"/>
    <x v="89"/>
    <n v="220"/>
    <n v="63"/>
    <n v="90.18000000000001"/>
    <n v="23.6"/>
  </r>
  <r>
    <x v="0"/>
    <x v="3"/>
    <x v="90"/>
    <n v="216"/>
    <n v="60"/>
    <n v="35.82"/>
    <n v="28.82"/>
  </r>
  <r>
    <x v="0"/>
    <x v="3"/>
    <x v="91"/>
    <n v="157"/>
    <n v="46"/>
    <n v="30.72"/>
    <n v="41.81"/>
  </r>
  <r>
    <x v="0"/>
    <x v="3"/>
    <x v="92"/>
    <n v="248"/>
    <n v="61"/>
    <n v="38.99"/>
    <n v="37.98"/>
  </r>
  <r>
    <x v="0"/>
    <x v="3"/>
    <x v="93"/>
    <n v="230"/>
    <n v="76"/>
    <n v="27.23"/>
    <n v="34.35"/>
  </r>
  <r>
    <x v="0"/>
    <x v="3"/>
    <x v="94"/>
    <n v="334"/>
    <n v="104"/>
    <n v="37.26"/>
    <n v="29.05"/>
  </r>
  <r>
    <x v="0"/>
    <x v="3"/>
    <x v="95"/>
    <n v="291"/>
    <n v="88"/>
    <n v="48.63"/>
    <n v="37.55"/>
  </r>
  <r>
    <x v="0"/>
    <x v="3"/>
    <x v="96"/>
    <n v="324"/>
    <n v="90"/>
    <n v="27.17"/>
    <n v="26.13"/>
  </r>
  <r>
    <x v="0"/>
    <x v="3"/>
    <x v="97"/>
    <n v="412"/>
    <n v="104"/>
    <n v="42.68"/>
    <n v="31.14"/>
  </r>
  <r>
    <x v="0"/>
    <x v="3"/>
    <x v="98"/>
    <n v="314"/>
    <n v="100"/>
    <n v="32.09"/>
    <n v="27.51"/>
  </r>
  <r>
    <x v="0"/>
    <x v="3"/>
    <x v="99"/>
    <n v="277"/>
    <n v="89"/>
    <n v="34.36"/>
    <n v="32.08"/>
  </r>
  <r>
    <x v="0"/>
    <x v="3"/>
    <x v="100"/>
    <n v="280"/>
    <n v="52"/>
    <n v="27.82"/>
    <n v="43.47"/>
  </r>
  <r>
    <x v="0"/>
    <x v="3"/>
    <x v="101"/>
    <n v="322"/>
    <n v="97"/>
    <n v="34.91"/>
    <n v="24.28"/>
  </r>
  <r>
    <x v="0"/>
    <x v="3"/>
    <x v="102"/>
    <n v="359"/>
    <n v="107"/>
    <n v="28.96"/>
    <n v="23.44"/>
  </r>
  <r>
    <x v="0"/>
    <x v="3"/>
    <x v="103"/>
    <n v="342"/>
    <n v="101"/>
    <n v="38.16"/>
    <n v="24.83"/>
  </r>
  <r>
    <x v="0"/>
    <x v="3"/>
    <x v="104"/>
    <n v="336"/>
    <n v="94"/>
    <n v="23.09"/>
    <n v="27.61"/>
  </r>
  <r>
    <x v="0"/>
    <x v="3"/>
    <x v="105"/>
    <n v="258"/>
    <n v="81"/>
    <n v="25.07"/>
    <n v="31.94"/>
  </r>
  <r>
    <x v="0"/>
    <x v="3"/>
    <x v="106"/>
    <n v="344"/>
    <n v="97"/>
    <n v="23.86"/>
    <n v="28.86"/>
  </r>
  <r>
    <x v="0"/>
    <x v="3"/>
    <x v="107"/>
    <n v="389"/>
    <n v="90"/>
    <n v="29.89"/>
    <n v="37.3"/>
  </r>
  <r>
    <x v="0"/>
    <x v="4"/>
    <x v="108"/>
    <n v="382"/>
    <n v="108"/>
    <n v="39.22"/>
    <n v="34.49"/>
  </r>
  <r>
    <x v="0"/>
    <x v="4"/>
    <x v="109"/>
    <n v="391"/>
    <n v="99"/>
    <n v="29.59"/>
    <n v="36.41"/>
  </r>
  <r>
    <x v="0"/>
    <x v="4"/>
    <x v="110"/>
    <n v="286"/>
    <n v="82"/>
    <n v="60.65"/>
    <n v="39.19"/>
  </r>
  <r>
    <x v="0"/>
    <x v="4"/>
    <x v="111"/>
    <n v="481"/>
    <n v="119"/>
    <n v="37.45"/>
    <n v="27.99"/>
  </r>
  <r>
    <x v="0"/>
    <x v="4"/>
    <x v="112"/>
    <n v="311"/>
    <n v="113"/>
    <n v="21.5"/>
    <n v="28.36"/>
  </r>
  <r>
    <x v="0"/>
    <x v="4"/>
    <x v="113"/>
    <n v="350"/>
    <n v="104"/>
    <n v="39"/>
    <n v="25.15"/>
  </r>
  <r>
    <x v="0"/>
    <x v="4"/>
    <x v="114"/>
    <n v="395"/>
    <n v="118"/>
    <n v="37.99"/>
    <n v="32.06"/>
  </r>
  <r>
    <x v="0"/>
    <x v="4"/>
    <x v="115"/>
    <n v="427"/>
    <n v="125"/>
    <n v="44.59"/>
    <n v="30"/>
  </r>
  <r>
    <x v="0"/>
    <x v="4"/>
    <x v="116"/>
    <n v="336"/>
    <n v="95"/>
    <n v="26.39"/>
    <n v="32.83"/>
  </r>
  <r>
    <x v="0"/>
    <x v="4"/>
    <x v="117"/>
    <n v="339"/>
    <n v="86"/>
    <n v="56.16"/>
    <n v="33.84"/>
  </r>
  <r>
    <x v="0"/>
    <x v="4"/>
    <x v="118"/>
    <n v="311"/>
    <n v="109"/>
    <n v="35.15"/>
    <n v="26.93"/>
  </r>
  <r>
    <x v="0"/>
    <x v="4"/>
    <x v="119"/>
    <n v="275"/>
    <n v="97"/>
    <n v="27.38"/>
    <n v="30.08"/>
  </r>
  <r>
    <x v="0"/>
    <x v="4"/>
    <x v="120"/>
    <n v="472"/>
    <n v="126"/>
    <n v="29.97"/>
    <n v="25.32"/>
  </r>
  <r>
    <x v="0"/>
    <x v="4"/>
    <x v="121"/>
    <n v="288"/>
    <n v="87"/>
    <n v="39.35"/>
    <n v="29.18"/>
  </r>
  <r>
    <x v="0"/>
    <x v="4"/>
    <x v="122"/>
    <n v="338"/>
    <n v="99"/>
    <n v="33.67"/>
    <n v="37.22"/>
  </r>
  <r>
    <x v="0"/>
    <x v="4"/>
    <x v="123"/>
    <n v="380"/>
    <n v="124"/>
    <n v="35.84"/>
    <n v="29.46"/>
  </r>
  <r>
    <x v="0"/>
    <x v="4"/>
    <x v="124"/>
    <n v="368"/>
    <n v="111"/>
    <n v="32.65"/>
    <n v="31.01"/>
  </r>
  <r>
    <x v="0"/>
    <x v="4"/>
    <x v="125"/>
    <n v="298"/>
    <n v="106"/>
    <n v="50.17"/>
    <n v="25.88"/>
  </r>
  <r>
    <x v="0"/>
    <x v="4"/>
    <x v="126"/>
    <n v="360"/>
    <n v="93"/>
    <n v="24.77"/>
    <n v="26.22"/>
  </r>
  <r>
    <x v="0"/>
    <x v="4"/>
    <x v="127"/>
    <n v="298"/>
    <n v="93"/>
    <n v="34.89"/>
    <n v="28.54"/>
  </r>
  <r>
    <x v="0"/>
    <x v="4"/>
    <x v="128"/>
    <n v="358"/>
    <n v="101"/>
    <n v="46.73"/>
    <n v="26.78"/>
  </r>
  <r>
    <x v="0"/>
    <x v="4"/>
    <x v="129"/>
    <n v="310"/>
    <n v="102"/>
    <n v="27.9"/>
    <n v="32.46"/>
  </r>
  <r>
    <x v="0"/>
    <x v="4"/>
    <x v="130"/>
    <n v="349"/>
    <n v="109"/>
    <n v="29.08"/>
    <n v="24.93"/>
  </r>
  <r>
    <x v="0"/>
    <x v="4"/>
    <x v="131"/>
    <n v="336"/>
    <n v="125"/>
    <n v="37.31"/>
    <n v="26.75"/>
  </r>
  <r>
    <x v="0"/>
    <x v="4"/>
    <x v="132"/>
    <n v="404"/>
    <n v="142"/>
    <n v="37.37"/>
    <n v="29.89"/>
  </r>
  <r>
    <x v="0"/>
    <x v="4"/>
    <x v="133"/>
    <n v="407"/>
    <n v="131"/>
    <n v="38.06"/>
    <n v="26.44"/>
  </r>
  <r>
    <x v="0"/>
    <x v="4"/>
    <x v="134"/>
    <n v="404"/>
    <n v="109"/>
    <n v="29.37"/>
    <n v="32.91"/>
  </r>
  <r>
    <x v="0"/>
    <x v="4"/>
    <x v="135"/>
    <n v="326"/>
    <n v="125"/>
    <n v="39.39"/>
    <n v="23.3"/>
  </r>
  <r>
    <x v="0"/>
    <x v="4"/>
    <x v="136"/>
    <n v="383"/>
    <n v="115"/>
    <n v="27.42"/>
    <n v="26.98"/>
  </r>
  <r>
    <x v="0"/>
    <x v="4"/>
    <x v="137"/>
    <n v="393"/>
    <n v="134"/>
    <n v="34.28"/>
    <n v="35.78"/>
  </r>
  <r>
    <x v="0"/>
    <x v="4"/>
    <x v="138"/>
    <n v="336"/>
    <n v="112"/>
    <n v="54.48"/>
    <n v="30.83"/>
  </r>
  <r>
    <x v="1"/>
    <x v="5"/>
    <x v="139"/>
    <m/>
    <m/>
    <m/>
    <m/>
  </r>
</pivotCacheRecords>
</file>

<file path=xl/pivotCache/pivotCacheRecords3.xml><?xml version="1.0" encoding="utf-8"?>
<pivotCacheRecords xmlns="http://schemas.openxmlformats.org/spreadsheetml/2006/main" count="140">
  <r>
    <x v="0"/>
    <x v="0"/>
    <x v="0"/>
    <n v="177"/>
    <n v="64"/>
    <n v="98.39"/>
    <n v="22.44"/>
  </r>
  <r>
    <x v="0"/>
    <x v="0"/>
    <x v="1"/>
    <n v="92"/>
    <n v="45"/>
    <n v="104.32"/>
    <n v="20.81"/>
  </r>
  <r>
    <x v="0"/>
    <x v="0"/>
    <x v="2"/>
    <n v="223"/>
    <n v="70"/>
    <n v="108.47"/>
    <n v="22.14"/>
  </r>
  <r>
    <x v="0"/>
    <x v="0"/>
    <x v="3"/>
    <n v="185"/>
    <n v="64"/>
    <n v="149.76"/>
    <n v="22.64"/>
  </r>
  <r>
    <x v="0"/>
    <x v="0"/>
    <x v="4"/>
    <n v="183"/>
    <n v="61"/>
    <n v="72.88"/>
    <n v="12.24"/>
  </r>
  <r>
    <x v="0"/>
    <x v="0"/>
    <x v="5"/>
    <n v="227"/>
    <n v="70"/>
    <n v="103.05"/>
    <n v="11.49"/>
  </r>
  <r>
    <x v="0"/>
    <x v="0"/>
    <x v="6"/>
    <n v="224"/>
    <n v="68"/>
    <n v="122.19"/>
    <n v="10.88"/>
  </r>
  <r>
    <x v="0"/>
    <x v="0"/>
    <x v="7"/>
    <n v="266"/>
    <n v="73"/>
    <n v="99.39"/>
    <n v="14.84"/>
  </r>
  <r>
    <x v="0"/>
    <x v="0"/>
    <x v="8"/>
    <n v="229"/>
    <n v="71"/>
    <n v="95.83"/>
    <n v="18.9"/>
  </r>
  <r>
    <x v="0"/>
    <x v="0"/>
    <x v="9"/>
    <n v="261"/>
    <n v="69"/>
    <n v="94.55"/>
    <n v="11.72"/>
  </r>
  <r>
    <x v="0"/>
    <x v="0"/>
    <x v="10"/>
    <n v="192"/>
    <n v="80"/>
    <n v="61.43"/>
    <n v="25"/>
  </r>
  <r>
    <x v="0"/>
    <x v="0"/>
    <x v="11"/>
    <n v="173"/>
    <n v="72"/>
    <n v="115.6"/>
    <n v="15.59"/>
  </r>
  <r>
    <x v="0"/>
    <x v="0"/>
    <x v="12"/>
    <n v="253"/>
    <n v="69"/>
    <n v="87.67"/>
    <n v="14.11"/>
  </r>
  <r>
    <x v="0"/>
    <x v="0"/>
    <x v="13"/>
    <n v="169"/>
    <n v="54"/>
    <n v="112.67"/>
    <n v="18.64"/>
  </r>
  <r>
    <x v="0"/>
    <x v="0"/>
    <x v="14"/>
    <n v="155"/>
    <n v="58"/>
    <n v="84.90000000000001"/>
    <n v="11.42"/>
  </r>
  <r>
    <x v="0"/>
    <x v="0"/>
    <x v="15"/>
    <n v="131"/>
    <n v="52"/>
    <n v="92.27"/>
    <n v="25.27"/>
  </r>
  <r>
    <x v="0"/>
    <x v="1"/>
    <x v="16"/>
    <n v="170"/>
    <n v="61"/>
    <n v="82.62"/>
    <n v="18.32"/>
  </r>
  <r>
    <x v="0"/>
    <x v="1"/>
    <x v="17"/>
    <n v="266"/>
    <n v="84"/>
    <n v="122.28"/>
    <n v="13.69"/>
  </r>
  <r>
    <x v="0"/>
    <x v="1"/>
    <x v="18"/>
    <n v="232"/>
    <n v="69"/>
    <n v="169.46"/>
    <n v="19.91"/>
  </r>
  <r>
    <x v="0"/>
    <x v="1"/>
    <x v="19"/>
    <n v="166"/>
    <n v="58"/>
    <n v="159.34"/>
    <n v="18.31"/>
  </r>
  <r>
    <x v="0"/>
    <x v="1"/>
    <x v="20"/>
    <n v="198"/>
    <n v="64"/>
    <n v="86.34"/>
    <n v="12.58"/>
  </r>
  <r>
    <x v="0"/>
    <x v="1"/>
    <x v="21"/>
    <n v="223"/>
    <n v="62"/>
    <n v="127.37"/>
    <n v="12.86"/>
  </r>
  <r>
    <x v="0"/>
    <x v="1"/>
    <x v="22"/>
    <n v="190"/>
    <n v="71"/>
    <n v="302.32"/>
    <n v="21.49"/>
  </r>
  <r>
    <x v="0"/>
    <x v="1"/>
    <x v="23"/>
    <n v="243"/>
    <n v="76"/>
    <n v="166.57"/>
    <n v="14.61"/>
  </r>
  <r>
    <x v="0"/>
    <x v="1"/>
    <x v="24"/>
    <n v="285"/>
    <n v="77"/>
    <n v="137.6"/>
    <n v="15.15"/>
  </r>
  <r>
    <x v="0"/>
    <x v="1"/>
    <x v="25"/>
    <n v="333"/>
    <n v="78"/>
    <n v="130.83"/>
    <n v="18.47"/>
  </r>
  <r>
    <x v="0"/>
    <x v="1"/>
    <x v="26"/>
    <n v="333"/>
    <n v="80"/>
    <n v="134.69"/>
    <n v="17.47"/>
  </r>
  <r>
    <x v="0"/>
    <x v="1"/>
    <x v="27"/>
    <n v="202"/>
    <n v="58"/>
    <n v="157.9"/>
    <n v="14.31"/>
  </r>
  <r>
    <x v="0"/>
    <x v="1"/>
    <x v="28"/>
    <n v="226"/>
    <n v="70"/>
    <n v="109.47"/>
    <n v="17.15"/>
  </r>
  <r>
    <x v="0"/>
    <x v="1"/>
    <x v="29"/>
    <n v="200"/>
    <n v="71"/>
    <n v="148.6"/>
    <n v="16.23"/>
  </r>
  <r>
    <x v="0"/>
    <x v="1"/>
    <x v="30"/>
    <n v="365"/>
    <n v="83"/>
    <n v="301.4"/>
    <n v="19.66"/>
  </r>
  <r>
    <x v="0"/>
    <x v="1"/>
    <x v="31"/>
    <n v="351"/>
    <n v="91"/>
    <n v="168.09"/>
    <n v="17.66"/>
  </r>
  <r>
    <x v="0"/>
    <x v="1"/>
    <x v="32"/>
    <n v="273"/>
    <n v="74"/>
    <n v="110.3"/>
    <n v="20.65"/>
  </r>
  <r>
    <x v="0"/>
    <x v="1"/>
    <x v="33"/>
    <n v="273"/>
    <n v="75"/>
    <n v="203.02"/>
    <n v="20.89"/>
  </r>
  <r>
    <x v="0"/>
    <x v="1"/>
    <x v="34"/>
    <n v="264"/>
    <n v="82"/>
    <n v="213.94"/>
    <n v="16.26"/>
  </r>
  <r>
    <x v="0"/>
    <x v="1"/>
    <x v="35"/>
    <n v="211"/>
    <n v="59"/>
    <n v="132.05"/>
    <n v="16.03"/>
  </r>
  <r>
    <x v="0"/>
    <x v="1"/>
    <x v="36"/>
    <n v="243"/>
    <n v="73"/>
    <n v="96.31"/>
    <n v="23.23"/>
  </r>
  <r>
    <x v="0"/>
    <x v="1"/>
    <x v="37"/>
    <n v="275"/>
    <n v="73"/>
    <n v="80.98"/>
    <n v="19.39"/>
  </r>
  <r>
    <x v="0"/>
    <x v="1"/>
    <x v="38"/>
    <n v="281"/>
    <n v="80"/>
    <n v="155.56"/>
    <n v="19.33"/>
  </r>
  <r>
    <x v="0"/>
    <x v="1"/>
    <x v="39"/>
    <n v="228"/>
    <n v="77"/>
    <n v="175.7"/>
    <n v="24.04"/>
  </r>
  <r>
    <x v="0"/>
    <x v="1"/>
    <x v="40"/>
    <n v="301"/>
    <n v="85"/>
    <n v="112.35"/>
    <n v="14.85"/>
  </r>
  <r>
    <x v="0"/>
    <x v="1"/>
    <x v="41"/>
    <n v="417"/>
    <n v="97"/>
    <n v="74.40000000000001"/>
    <n v="17.38"/>
  </r>
  <r>
    <x v="0"/>
    <x v="1"/>
    <x v="42"/>
    <n v="270"/>
    <n v="84"/>
    <n v="102.86"/>
    <n v="12.18"/>
  </r>
  <r>
    <x v="0"/>
    <x v="1"/>
    <x v="43"/>
    <n v="311"/>
    <n v="87"/>
    <n v="64.09999999999999"/>
    <n v="16.68"/>
  </r>
  <r>
    <x v="0"/>
    <x v="1"/>
    <x v="44"/>
    <n v="355"/>
    <n v="92"/>
    <n v="121.77"/>
    <n v="15.22"/>
  </r>
  <r>
    <x v="0"/>
    <x v="1"/>
    <x v="45"/>
    <n v="278"/>
    <n v="88"/>
    <n v="132.11"/>
    <n v="16.76"/>
  </r>
  <r>
    <x v="0"/>
    <x v="1"/>
    <x v="46"/>
    <n v="457"/>
    <n v="122"/>
    <n v="114.27"/>
    <n v="16.72"/>
  </r>
  <r>
    <x v="0"/>
    <x v="2"/>
    <x v="47"/>
    <n v="391"/>
    <n v="83"/>
    <n v="149.2"/>
    <n v="16.67"/>
  </r>
  <r>
    <x v="0"/>
    <x v="2"/>
    <x v="48"/>
    <n v="333"/>
    <n v="97"/>
    <n v="86.66"/>
    <n v="11.43"/>
  </r>
  <r>
    <x v="0"/>
    <x v="2"/>
    <x v="49"/>
    <n v="347"/>
    <n v="85"/>
    <n v="99.95999999999999"/>
    <n v="15.61"/>
  </r>
  <r>
    <x v="0"/>
    <x v="2"/>
    <x v="50"/>
    <n v="262"/>
    <n v="79"/>
    <n v="68.90000000000001"/>
    <n v="8.789999999999999"/>
  </r>
  <r>
    <x v="0"/>
    <x v="2"/>
    <x v="51"/>
    <n v="247"/>
    <n v="81"/>
    <n v="146.67"/>
    <n v="19.59"/>
  </r>
  <r>
    <x v="0"/>
    <x v="2"/>
    <x v="52"/>
    <n v="265"/>
    <n v="82"/>
    <n v="76.98"/>
    <n v="20.93"/>
  </r>
  <r>
    <x v="0"/>
    <x v="2"/>
    <x v="53"/>
    <n v="235"/>
    <n v="80"/>
    <n v="66.84"/>
    <n v="19.82"/>
  </r>
  <r>
    <x v="0"/>
    <x v="2"/>
    <x v="54"/>
    <n v="319"/>
    <n v="105"/>
    <n v="218.15"/>
    <n v="17.18"/>
  </r>
  <r>
    <x v="0"/>
    <x v="2"/>
    <x v="55"/>
    <n v="360"/>
    <n v="99"/>
    <n v="91.56999999999999"/>
    <n v="17.41"/>
  </r>
  <r>
    <x v="0"/>
    <x v="2"/>
    <x v="56"/>
    <n v="405"/>
    <n v="98"/>
    <n v="94.41"/>
    <n v="10.66"/>
  </r>
  <r>
    <x v="0"/>
    <x v="2"/>
    <x v="57"/>
    <n v="321"/>
    <n v="90"/>
    <n v="106.16"/>
    <n v="14.07"/>
  </r>
  <r>
    <x v="0"/>
    <x v="2"/>
    <x v="58"/>
    <n v="348"/>
    <n v="87"/>
    <n v="136.57"/>
    <n v="15.51"/>
  </r>
  <r>
    <x v="0"/>
    <x v="2"/>
    <x v="59"/>
    <n v="385"/>
    <n v="90"/>
    <n v="79.37"/>
    <n v="16.2"/>
  </r>
  <r>
    <x v="0"/>
    <x v="2"/>
    <x v="60"/>
    <n v="542"/>
    <n v="121"/>
    <n v="115.21"/>
    <n v="14.69"/>
  </r>
  <r>
    <x v="0"/>
    <x v="2"/>
    <x v="61"/>
    <n v="327"/>
    <n v="113"/>
    <n v="68.01000000000001"/>
    <n v="20.04"/>
  </r>
  <r>
    <x v="0"/>
    <x v="2"/>
    <x v="62"/>
    <n v="341"/>
    <n v="93"/>
    <n v="89.48999999999999"/>
    <n v="11.44"/>
  </r>
  <r>
    <x v="0"/>
    <x v="2"/>
    <x v="63"/>
    <n v="354"/>
    <n v="101"/>
    <n v="79.12"/>
    <n v="13.2"/>
  </r>
  <r>
    <x v="0"/>
    <x v="2"/>
    <x v="64"/>
    <n v="216"/>
    <n v="75"/>
    <n v="75.08"/>
    <n v="16.51"/>
  </r>
  <r>
    <x v="0"/>
    <x v="2"/>
    <x v="65"/>
    <n v="282"/>
    <n v="84"/>
    <n v="84.34"/>
    <n v="12.52"/>
  </r>
  <r>
    <x v="0"/>
    <x v="2"/>
    <x v="66"/>
    <n v="229"/>
    <n v="86"/>
    <n v="105.44"/>
    <n v="18.52"/>
  </r>
  <r>
    <x v="0"/>
    <x v="2"/>
    <x v="67"/>
    <n v="368"/>
    <n v="116"/>
    <n v="87.56"/>
    <n v="24.97"/>
  </r>
  <r>
    <x v="0"/>
    <x v="2"/>
    <x v="68"/>
    <n v="219"/>
    <n v="85"/>
    <n v="26.69"/>
    <n v="28.65"/>
  </r>
  <r>
    <x v="0"/>
    <x v="2"/>
    <x v="69"/>
    <n v="200"/>
    <n v="78"/>
    <n v="32.51"/>
    <n v="19.12"/>
  </r>
  <r>
    <x v="0"/>
    <x v="2"/>
    <x v="70"/>
    <n v="273"/>
    <n v="94"/>
    <n v="39.73"/>
    <n v="29.46"/>
  </r>
  <r>
    <x v="0"/>
    <x v="2"/>
    <x v="71"/>
    <n v="285"/>
    <n v="81"/>
    <n v="35.34"/>
    <n v="20.65"/>
  </r>
  <r>
    <x v="0"/>
    <x v="2"/>
    <x v="72"/>
    <n v="332"/>
    <n v="94"/>
    <n v="46.51"/>
    <n v="23.44"/>
  </r>
  <r>
    <x v="0"/>
    <x v="2"/>
    <x v="73"/>
    <n v="288"/>
    <n v="86"/>
    <n v="39.11"/>
    <n v="27.87"/>
  </r>
  <r>
    <x v="0"/>
    <x v="2"/>
    <x v="74"/>
    <n v="323"/>
    <n v="96"/>
    <n v="32.58"/>
    <n v="26.62"/>
  </r>
  <r>
    <x v="0"/>
    <x v="2"/>
    <x v="75"/>
    <n v="318"/>
    <n v="80"/>
    <n v="31.99"/>
    <n v="28.14"/>
  </r>
  <r>
    <x v="0"/>
    <x v="2"/>
    <x v="76"/>
    <n v="357"/>
    <n v="106"/>
    <n v="30.49"/>
    <n v="24.35"/>
  </r>
  <r>
    <x v="0"/>
    <x v="3"/>
    <x v="77"/>
    <n v="275"/>
    <n v="85"/>
    <n v="37.33"/>
    <n v="26.96"/>
  </r>
  <r>
    <x v="0"/>
    <x v="3"/>
    <x v="78"/>
    <n v="326"/>
    <n v="97"/>
    <n v="47.85"/>
    <n v="24.74"/>
  </r>
  <r>
    <x v="0"/>
    <x v="3"/>
    <x v="79"/>
    <n v="308"/>
    <n v="92"/>
    <n v="39.71"/>
    <n v="21.62"/>
  </r>
  <r>
    <x v="0"/>
    <x v="3"/>
    <x v="80"/>
    <n v="273"/>
    <n v="79"/>
    <n v="38.21"/>
    <n v="23"/>
  </r>
  <r>
    <x v="0"/>
    <x v="3"/>
    <x v="81"/>
    <n v="234"/>
    <n v="72"/>
    <n v="32.07"/>
    <n v="36.27"/>
  </r>
  <r>
    <x v="0"/>
    <x v="3"/>
    <x v="82"/>
    <n v="218"/>
    <n v="70"/>
    <n v="28.88"/>
    <n v="28.95"/>
  </r>
  <r>
    <x v="0"/>
    <x v="3"/>
    <x v="83"/>
    <n v="250"/>
    <n v="60"/>
    <n v="38.5"/>
    <n v="27.34"/>
  </r>
  <r>
    <x v="0"/>
    <x v="3"/>
    <x v="84"/>
    <n v="171"/>
    <n v="53"/>
    <n v="52.05"/>
    <n v="22.86"/>
  </r>
  <r>
    <x v="0"/>
    <x v="3"/>
    <x v="85"/>
    <n v="244"/>
    <n v="68"/>
    <n v="52.44"/>
    <n v="27.92"/>
  </r>
  <r>
    <x v="0"/>
    <x v="3"/>
    <x v="86"/>
    <n v="329"/>
    <n v="82"/>
    <n v="22.26"/>
    <n v="30.64"/>
  </r>
  <r>
    <x v="0"/>
    <x v="3"/>
    <x v="87"/>
    <n v="287"/>
    <n v="74"/>
    <n v="49.31"/>
    <n v="21.09"/>
  </r>
  <r>
    <x v="0"/>
    <x v="3"/>
    <x v="88"/>
    <n v="364"/>
    <n v="111"/>
    <n v="24.56"/>
    <n v="24.26"/>
  </r>
  <r>
    <x v="0"/>
    <x v="3"/>
    <x v="89"/>
    <n v="220"/>
    <n v="63"/>
    <n v="90.18000000000001"/>
    <n v="23.6"/>
  </r>
  <r>
    <x v="0"/>
    <x v="3"/>
    <x v="90"/>
    <n v="216"/>
    <n v="60"/>
    <n v="35.82"/>
    <n v="28.82"/>
  </r>
  <r>
    <x v="0"/>
    <x v="3"/>
    <x v="91"/>
    <n v="157"/>
    <n v="46"/>
    <n v="30.72"/>
    <n v="41.81"/>
  </r>
  <r>
    <x v="0"/>
    <x v="3"/>
    <x v="92"/>
    <n v="248"/>
    <n v="61"/>
    <n v="38.99"/>
    <n v="37.98"/>
  </r>
  <r>
    <x v="0"/>
    <x v="3"/>
    <x v="93"/>
    <n v="230"/>
    <n v="76"/>
    <n v="27.23"/>
    <n v="34.35"/>
  </r>
  <r>
    <x v="0"/>
    <x v="3"/>
    <x v="94"/>
    <n v="334"/>
    <n v="104"/>
    <n v="37.26"/>
    <n v="29.05"/>
  </r>
  <r>
    <x v="0"/>
    <x v="3"/>
    <x v="95"/>
    <n v="291"/>
    <n v="88"/>
    <n v="48.63"/>
    <n v="37.55"/>
  </r>
  <r>
    <x v="0"/>
    <x v="3"/>
    <x v="96"/>
    <n v="324"/>
    <n v="90"/>
    <n v="27.17"/>
    <n v="26.13"/>
  </r>
  <r>
    <x v="0"/>
    <x v="3"/>
    <x v="97"/>
    <n v="412"/>
    <n v="104"/>
    <n v="42.68"/>
    <n v="31.14"/>
  </r>
  <r>
    <x v="0"/>
    <x v="3"/>
    <x v="98"/>
    <n v="314"/>
    <n v="100"/>
    <n v="32.09"/>
    <n v="27.51"/>
  </r>
  <r>
    <x v="0"/>
    <x v="3"/>
    <x v="99"/>
    <n v="277"/>
    <n v="89"/>
    <n v="34.36"/>
    <n v="32.08"/>
  </r>
  <r>
    <x v="0"/>
    <x v="3"/>
    <x v="100"/>
    <n v="280"/>
    <n v="52"/>
    <n v="27.82"/>
    <n v="43.47"/>
  </r>
  <r>
    <x v="0"/>
    <x v="3"/>
    <x v="101"/>
    <n v="322"/>
    <n v="97"/>
    <n v="34.91"/>
    <n v="24.28"/>
  </r>
  <r>
    <x v="0"/>
    <x v="3"/>
    <x v="102"/>
    <n v="359"/>
    <n v="107"/>
    <n v="28.96"/>
    <n v="23.44"/>
  </r>
  <r>
    <x v="0"/>
    <x v="3"/>
    <x v="103"/>
    <n v="342"/>
    <n v="101"/>
    <n v="38.16"/>
    <n v="24.83"/>
  </r>
  <r>
    <x v="0"/>
    <x v="3"/>
    <x v="104"/>
    <n v="336"/>
    <n v="94"/>
    <n v="23.09"/>
    <n v="27.61"/>
  </r>
  <r>
    <x v="0"/>
    <x v="3"/>
    <x v="105"/>
    <n v="258"/>
    <n v="81"/>
    <n v="25.07"/>
    <n v="31.94"/>
  </r>
  <r>
    <x v="0"/>
    <x v="3"/>
    <x v="106"/>
    <n v="344"/>
    <n v="97"/>
    <n v="23.86"/>
    <n v="28.86"/>
  </r>
  <r>
    <x v="0"/>
    <x v="3"/>
    <x v="107"/>
    <n v="389"/>
    <n v="90"/>
    <n v="29.89"/>
    <n v="37.3"/>
  </r>
  <r>
    <x v="0"/>
    <x v="4"/>
    <x v="108"/>
    <n v="382"/>
    <n v="108"/>
    <n v="39.22"/>
    <n v="34.49"/>
  </r>
  <r>
    <x v="0"/>
    <x v="4"/>
    <x v="109"/>
    <n v="391"/>
    <n v="99"/>
    <n v="29.59"/>
    <n v="36.41"/>
  </r>
  <r>
    <x v="0"/>
    <x v="4"/>
    <x v="110"/>
    <n v="286"/>
    <n v="82"/>
    <n v="60.65"/>
    <n v="39.19"/>
  </r>
  <r>
    <x v="0"/>
    <x v="4"/>
    <x v="111"/>
    <n v="481"/>
    <n v="119"/>
    <n v="37.45"/>
    <n v="27.99"/>
  </r>
  <r>
    <x v="0"/>
    <x v="4"/>
    <x v="112"/>
    <n v="311"/>
    <n v="113"/>
    <n v="21.5"/>
    <n v="28.36"/>
  </r>
  <r>
    <x v="0"/>
    <x v="4"/>
    <x v="113"/>
    <n v="350"/>
    <n v="104"/>
    <n v="39"/>
    <n v="25.15"/>
  </r>
  <r>
    <x v="0"/>
    <x v="4"/>
    <x v="114"/>
    <n v="395"/>
    <n v="118"/>
    <n v="37.99"/>
    <n v="32.06"/>
  </r>
  <r>
    <x v="0"/>
    <x v="4"/>
    <x v="115"/>
    <n v="427"/>
    <n v="125"/>
    <n v="44.59"/>
    <n v="30"/>
  </r>
  <r>
    <x v="0"/>
    <x v="4"/>
    <x v="116"/>
    <n v="336"/>
    <n v="95"/>
    <n v="26.39"/>
    <n v="32.83"/>
  </r>
  <r>
    <x v="0"/>
    <x v="4"/>
    <x v="117"/>
    <n v="339"/>
    <n v="86"/>
    <n v="56.16"/>
    <n v="33.84"/>
  </r>
  <r>
    <x v="0"/>
    <x v="4"/>
    <x v="118"/>
    <n v="311"/>
    <n v="109"/>
    <n v="35.15"/>
    <n v="26.93"/>
  </r>
  <r>
    <x v="0"/>
    <x v="4"/>
    <x v="119"/>
    <n v="275"/>
    <n v="97"/>
    <n v="27.38"/>
    <n v="30.08"/>
  </r>
  <r>
    <x v="0"/>
    <x v="4"/>
    <x v="120"/>
    <n v="472"/>
    <n v="126"/>
    <n v="29.97"/>
    <n v="25.32"/>
  </r>
  <r>
    <x v="0"/>
    <x v="4"/>
    <x v="121"/>
    <n v="288"/>
    <n v="87"/>
    <n v="39.35"/>
    <n v="29.18"/>
  </r>
  <r>
    <x v="0"/>
    <x v="4"/>
    <x v="122"/>
    <n v="338"/>
    <n v="99"/>
    <n v="33.67"/>
    <n v="37.22"/>
  </r>
  <r>
    <x v="0"/>
    <x v="4"/>
    <x v="123"/>
    <n v="380"/>
    <n v="124"/>
    <n v="35.84"/>
    <n v="29.46"/>
  </r>
  <r>
    <x v="0"/>
    <x v="4"/>
    <x v="124"/>
    <n v="368"/>
    <n v="111"/>
    <n v="32.65"/>
    <n v="31.01"/>
  </r>
  <r>
    <x v="0"/>
    <x v="4"/>
    <x v="125"/>
    <n v="298"/>
    <n v="106"/>
    <n v="50.17"/>
    <n v="25.88"/>
  </r>
  <r>
    <x v="0"/>
    <x v="4"/>
    <x v="126"/>
    <n v="360"/>
    <n v="93"/>
    <n v="24.77"/>
    <n v="26.22"/>
  </r>
  <r>
    <x v="0"/>
    <x v="4"/>
    <x v="127"/>
    <n v="298"/>
    <n v="93"/>
    <n v="34.89"/>
    <n v="28.54"/>
  </r>
  <r>
    <x v="0"/>
    <x v="4"/>
    <x v="128"/>
    <n v="358"/>
    <n v="101"/>
    <n v="46.73"/>
    <n v="26.78"/>
  </r>
  <r>
    <x v="0"/>
    <x v="4"/>
    <x v="129"/>
    <n v="310"/>
    <n v="102"/>
    <n v="27.9"/>
    <n v="32.46"/>
  </r>
  <r>
    <x v="0"/>
    <x v="4"/>
    <x v="130"/>
    <n v="349"/>
    <n v="109"/>
    <n v="29.08"/>
    <n v="24.93"/>
  </r>
  <r>
    <x v="0"/>
    <x v="4"/>
    <x v="131"/>
    <n v="336"/>
    <n v="125"/>
    <n v="37.31"/>
    <n v="26.75"/>
  </r>
  <r>
    <x v="0"/>
    <x v="4"/>
    <x v="132"/>
    <n v="404"/>
    <n v="142"/>
    <n v="37.37"/>
    <n v="29.89"/>
  </r>
  <r>
    <x v="0"/>
    <x v="4"/>
    <x v="133"/>
    <n v="407"/>
    <n v="131"/>
    <n v="38.06"/>
    <n v="26.44"/>
  </r>
  <r>
    <x v="0"/>
    <x v="4"/>
    <x v="134"/>
    <n v="404"/>
    <n v="109"/>
    <n v="29.37"/>
    <n v="32.91"/>
  </r>
  <r>
    <x v="0"/>
    <x v="4"/>
    <x v="135"/>
    <n v="326"/>
    <n v="125"/>
    <n v="39.39"/>
    <n v="23.3"/>
  </r>
  <r>
    <x v="0"/>
    <x v="4"/>
    <x v="136"/>
    <n v="383"/>
    <n v="115"/>
    <n v="27.42"/>
    <n v="26.98"/>
  </r>
  <r>
    <x v="0"/>
    <x v="4"/>
    <x v="137"/>
    <n v="393"/>
    <n v="134"/>
    <n v="34.28"/>
    <n v="35.78"/>
  </r>
  <r>
    <x v="0"/>
    <x v="4"/>
    <x v="138"/>
    <n v="336"/>
    <n v="112"/>
    <n v="54.48"/>
    <n v="30.83"/>
  </r>
  <r>
    <x v="1"/>
    <x v="5"/>
    <x v="139"/>
    <m/>
    <m/>
    <m/>
    <m/>
  </r>
</pivotCacheRecords>
</file>

<file path=xl/pivotCache/pivotCacheRecords4.xml><?xml version="1.0" encoding="utf-8"?>
<pivotCacheRecords xmlns="http://schemas.openxmlformats.org/spreadsheetml/2006/main" count="140">
  <r>
    <x v="0"/>
    <x v="0"/>
    <x v="0"/>
    <n v="177"/>
    <n v="64"/>
    <n v="98.39"/>
    <n v="22.44"/>
  </r>
  <r>
    <x v="0"/>
    <x v="0"/>
    <x v="1"/>
    <n v="92"/>
    <n v="45"/>
    <n v="104.32"/>
    <n v="20.81"/>
  </r>
  <r>
    <x v="0"/>
    <x v="0"/>
    <x v="2"/>
    <n v="223"/>
    <n v="70"/>
    <n v="108.47"/>
    <n v="22.14"/>
  </r>
  <r>
    <x v="0"/>
    <x v="0"/>
    <x v="3"/>
    <n v="185"/>
    <n v="64"/>
    <n v="149.76"/>
    <n v="22.64"/>
  </r>
  <r>
    <x v="0"/>
    <x v="0"/>
    <x v="4"/>
    <n v="183"/>
    <n v="61"/>
    <n v="72.88"/>
    <n v="12.24"/>
  </r>
  <r>
    <x v="0"/>
    <x v="0"/>
    <x v="5"/>
    <n v="227"/>
    <n v="70"/>
    <n v="103.05"/>
    <n v="11.49"/>
  </r>
  <r>
    <x v="0"/>
    <x v="0"/>
    <x v="6"/>
    <n v="224"/>
    <n v="68"/>
    <n v="122.19"/>
    <n v="10.88"/>
  </r>
  <r>
    <x v="0"/>
    <x v="0"/>
    <x v="7"/>
    <n v="266"/>
    <n v="73"/>
    <n v="99.39"/>
    <n v="14.84"/>
  </r>
  <r>
    <x v="0"/>
    <x v="0"/>
    <x v="8"/>
    <n v="229"/>
    <n v="71"/>
    <n v="95.83"/>
    <n v="18.9"/>
  </r>
  <r>
    <x v="0"/>
    <x v="0"/>
    <x v="9"/>
    <n v="261"/>
    <n v="69"/>
    <n v="94.55"/>
    <n v="11.72"/>
  </r>
  <r>
    <x v="0"/>
    <x v="0"/>
    <x v="10"/>
    <n v="192"/>
    <n v="80"/>
    <n v="61.43"/>
    <n v="25"/>
  </r>
  <r>
    <x v="0"/>
    <x v="0"/>
    <x v="11"/>
    <n v="173"/>
    <n v="72"/>
    <n v="115.6"/>
    <n v="15.59"/>
  </r>
  <r>
    <x v="0"/>
    <x v="0"/>
    <x v="12"/>
    <n v="253"/>
    <n v="69"/>
    <n v="87.67"/>
    <n v="14.11"/>
  </r>
  <r>
    <x v="0"/>
    <x v="0"/>
    <x v="13"/>
    <n v="169"/>
    <n v="54"/>
    <n v="112.67"/>
    <n v="18.64"/>
  </r>
  <r>
    <x v="0"/>
    <x v="0"/>
    <x v="14"/>
    <n v="155"/>
    <n v="58"/>
    <n v="84.90000000000001"/>
    <n v="11.42"/>
  </r>
  <r>
    <x v="0"/>
    <x v="0"/>
    <x v="15"/>
    <n v="131"/>
    <n v="52"/>
    <n v="92.27"/>
    <n v="25.27"/>
  </r>
  <r>
    <x v="0"/>
    <x v="1"/>
    <x v="16"/>
    <n v="170"/>
    <n v="61"/>
    <n v="82.62"/>
    <n v="18.32"/>
  </r>
  <r>
    <x v="0"/>
    <x v="1"/>
    <x v="17"/>
    <n v="266"/>
    <n v="84"/>
    <n v="122.28"/>
    <n v="13.69"/>
  </r>
  <r>
    <x v="0"/>
    <x v="1"/>
    <x v="18"/>
    <n v="232"/>
    <n v="69"/>
    <n v="169.46"/>
    <n v="19.91"/>
  </r>
  <r>
    <x v="0"/>
    <x v="1"/>
    <x v="19"/>
    <n v="166"/>
    <n v="58"/>
    <n v="159.34"/>
    <n v="18.31"/>
  </r>
  <r>
    <x v="0"/>
    <x v="1"/>
    <x v="20"/>
    <n v="198"/>
    <n v="64"/>
    <n v="86.34"/>
    <n v="12.58"/>
  </r>
  <r>
    <x v="0"/>
    <x v="1"/>
    <x v="21"/>
    <n v="223"/>
    <n v="62"/>
    <n v="127.37"/>
    <n v="12.86"/>
  </r>
  <r>
    <x v="0"/>
    <x v="1"/>
    <x v="22"/>
    <n v="190"/>
    <n v="71"/>
    <n v="302.32"/>
    <n v="21.49"/>
  </r>
  <r>
    <x v="0"/>
    <x v="1"/>
    <x v="23"/>
    <n v="243"/>
    <n v="76"/>
    <n v="166.57"/>
    <n v="14.61"/>
  </r>
  <r>
    <x v="0"/>
    <x v="1"/>
    <x v="24"/>
    <n v="285"/>
    <n v="77"/>
    <n v="137.6"/>
    <n v="15.15"/>
  </r>
  <r>
    <x v="0"/>
    <x v="1"/>
    <x v="25"/>
    <n v="333"/>
    <n v="78"/>
    <n v="130.83"/>
    <n v="18.47"/>
  </r>
  <r>
    <x v="0"/>
    <x v="1"/>
    <x v="26"/>
    <n v="333"/>
    <n v="80"/>
    <n v="134.69"/>
    <n v="17.47"/>
  </r>
  <r>
    <x v="0"/>
    <x v="1"/>
    <x v="27"/>
    <n v="202"/>
    <n v="58"/>
    <n v="157.9"/>
    <n v="14.31"/>
  </r>
  <r>
    <x v="0"/>
    <x v="1"/>
    <x v="28"/>
    <n v="226"/>
    <n v="70"/>
    <n v="109.47"/>
    <n v="17.15"/>
  </r>
  <r>
    <x v="0"/>
    <x v="1"/>
    <x v="29"/>
    <n v="200"/>
    <n v="71"/>
    <n v="148.6"/>
    <n v="16.23"/>
  </r>
  <r>
    <x v="0"/>
    <x v="1"/>
    <x v="30"/>
    <n v="365"/>
    <n v="83"/>
    <n v="301.4"/>
    <n v="19.66"/>
  </r>
  <r>
    <x v="0"/>
    <x v="1"/>
    <x v="31"/>
    <n v="351"/>
    <n v="91"/>
    <n v="168.09"/>
    <n v="17.66"/>
  </r>
  <r>
    <x v="0"/>
    <x v="1"/>
    <x v="32"/>
    <n v="273"/>
    <n v="74"/>
    <n v="110.3"/>
    <n v="20.65"/>
  </r>
  <r>
    <x v="0"/>
    <x v="1"/>
    <x v="33"/>
    <n v="273"/>
    <n v="75"/>
    <n v="203.02"/>
    <n v="20.89"/>
  </r>
  <r>
    <x v="0"/>
    <x v="1"/>
    <x v="34"/>
    <n v="264"/>
    <n v="82"/>
    <n v="213.94"/>
    <n v="16.26"/>
  </r>
  <r>
    <x v="0"/>
    <x v="1"/>
    <x v="35"/>
    <n v="211"/>
    <n v="59"/>
    <n v="132.05"/>
    <n v="16.03"/>
  </r>
  <r>
    <x v="0"/>
    <x v="1"/>
    <x v="36"/>
    <n v="243"/>
    <n v="73"/>
    <n v="96.31"/>
    <n v="23.23"/>
  </r>
  <r>
    <x v="0"/>
    <x v="1"/>
    <x v="37"/>
    <n v="275"/>
    <n v="73"/>
    <n v="80.98"/>
    <n v="19.39"/>
  </r>
  <r>
    <x v="0"/>
    <x v="1"/>
    <x v="38"/>
    <n v="281"/>
    <n v="80"/>
    <n v="155.56"/>
    <n v="19.33"/>
  </r>
  <r>
    <x v="0"/>
    <x v="1"/>
    <x v="39"/>
    <n v="228"/>
    <n v="77"/>
    <n v="175.7"/>
    <n v="24.04"/>
  </r>
  <r>
    <x v="0"/>
    <x v="1"/>
    <x v="40"/>
    <n v="301"/>
    <n v="85"/>
    <n v="112.35"/>
    <n v="14.85"/>
  </r>
  <r>
    <x v="0"/>
    <x v="1"/>
    <x v="41"/>
    <n v="417"/>
    <n v="97"/>
    <n v="74.40000000000001"/>
    <n v="17.38"/>
  </r>
  <r>
    <x v="0"/>
    <x v="1"/>
    <x v="42"/>
    <n v="270"/>
    <n v="84"/>
    <n v="102.86"/>
    <n v="12.18"/>
  </r>
  <r>
    <x v="0"/>
    <x v="1"/>
    <x v="43"/>
    <n v="311"/>
    <n v="87"/>
    <n v="64.09999999999999"/>
    <n v="16.68"/>
  </r>
  <r>
    <x v="0"/>
    <x v="1"/>
    <x v="44"/>
    <n v="355"/>
    <n v="92"/>
    <n v="121.77"/>
    <n v="15.22"/>
  </r>
  <r>
    <x v="0"/>
    <x v="1"/>
    <x v="45"/>
    <n v="278"/>
    <n v="88"/>
    <n v="132.11"/>
    <n v="16.76"/>
  </r>
  <r>
    <x v="0"/>
    <x v="1"/>
    <x v="46"/>
    <n v="457"/>
    <n v="122"/>
    <n v="114.27"/>
    <n v="16.72"/>
  </r>
  <r>
    <x v="0"/>
    <x v="2"/>
    <x v="47"/>
    <n v="391"/>
    <n v="83"/>
    <n v="149.2"/>
    <n v="16.67"/>
  </r>
  <r>
    <x v="0"/>
    <x v="2"/>
    <x v="48"/>
    <n v="333"/>
    <n v="97"/>
    <n v="86.66"/>
    <n v="11.43"/>
  </r>
  <r>
    <x v="0"/>
    <x v="2"/>
    <x v="49"/>
    <n v="347"/>
    <n v="85"/>
    <n v="99.95999999999999"/>
    <n v="15.61"/>
  </r>
  <r>
    <x v="0"/>
    <x v="2"/>
    <x v="50"/>
    <n v="262"/>
    <n v="79"/>
    <n v="68.90000000000001"/>
    <n v="8.789999999999999"/>
  </r>
  <r>
    <x v="0"/>
    <x v="2"/>
    <x v="51"/>
    <n v="247"/>
    <n v="81"/>
    <n v="146.67"/>
    <n v="19.59"/>
  </r>
  <r>
    <x v="0"/>
    <x v="2"/>
    <x v="52"/>
    <n v="265"/>
    <n v="82"/>
    <n v="76.98"/>
    <n v="20.93"/>
  </r>
  <r>
    <x v="0"/>
    <x v="2"/>
    <x v="53"/>
    <n v="235"/>
    <n v="80"/>
    <n v="66.84"/>
    <n v="19.82"/>
  </r>
  <r>
    <x v="0"/>
    <x v="2"/>
    <x v="54"/>
    <n v="319"/>
    <n v="105"/>
    <n v="218.15"/>
    <n v="17.18"/>
  </r>
  <r>
    <x v="0"/>
    <x v="2"/>
    <x v="55"/>
    <n v="360"/>
    <n v="99"/>
    <n v="91.56999999999999"/>
    <n v="17.41"/>
  </r>
  <r>
    <x v="0"/>
    <x v="2"/>
    <x v="56"/>
    <n v="405"/>
    <n v="98"/>
    <n v="94.41"/>
    <n v="10.66"/>
  </r>
  <r>
    <x v="0"/>
    <x v="2"/>
    <x v="57"/>
    <n v="321"/>
    <n v="90"/>
    <n v="106.16"/>
    <n v="14.07"/>
  </r>
  <r>
    <x v="0"/>
    <x v="2"/>
    <x v="58"/>
    <n v="348"/>
    <n v="87"/>
    <n v="136.57"/>
    <n v="15.51"/>
  </r>
  <r>
    <x v="0"/>
    <x v="2"/>
    <x v="59"/>
    <n v="385"/>
    <n v="90"/>
    <n v="79.37"/>
    <n v="16.2"/>
  </r>
  <r>
    <x v="0"/>
    <x v="2"/>
    <x v="60"/>
    <n v="542"/>
    <n v="121"/>
    <n v="115.21"/>
    <n v="14.69"/>
  </r>
  <r>
    <x v="0"/>
    <x v="2"/>
    <x v="61"/>
    <n v="327"/>
    <n v="113"/>
    <n v="68.01000000000001"/>
    <n v="20.04"/>
  </r>
  <r>
    <x v="0"/>
    <x v="2"/>
    <x v="62"/>
    <n v="341"/>
    <n v="93"/>
    <n v="89.48999999999999"/>
    <n v="11.44"/>
  </r>
  <r>
    <x v="0"/>
    <x v="2"/>
    <x v="63"/>
    <n v="354"/>
    <n v="101"/>
    <n v="79.12"/>
    <n v="13.2"/>
  </r>
  <r>
    <x v="0"/>
    <x v="2"/>
    <x v="64"/>
    <n v="216"/>
    <n v="75"/>
    <n v="75.08"/>
    <n v="16.51"/>
  </r>
  <r>
    <x v="0"/>
    <x v="2"/>
    <x v="65"/>
    <n v="282"/>
    <n v="84"/>
    <n v="84.34"/>
    <n v="12.52"/>
  </r>
  <r>
    <x v="0"/>
    <x v="2"/>
    <x v="66"/>
    <n v="229"/>
    <n v="86"/>
    <n v="105.44"/>
    <n v="18.52"/>
  </r>
  <r>
    <x v="0"/>
    <x v="2"/>
    <x v="67"/>
    <n v="368"/>
    <n v="116"/>
    <n v="87.56"/>
    <n v="24.97"/>
  </r>
  <r>
    <x v="0"/>
    <x v="2"/>
    <x v="68"/>
    <n v="219"/>
    <n v="85"/>
    <n v="26.69"/>
    <n v="28.65"/>
  </r>
  <r>
    <x v="0"/>
    <x v="2"/>
    <x v="69"/>
    <n v="200"/>
    <n v="78"/>
    <n v="32.51"/>
    <n v="19.12"/>
  </r>
  <r>
    <x v="0"/>
    <x v="2"/>
    <x v="70"/>
    <n v="273"/>
    <n v="94"/>
    <n v="39.73"/>
    <n v="29.46"/>
  </r>
  <r>
    <x v="0"/>
    <x v="2"/>
    <x v="71"/>
    <n v="285"/>
    <n v="81"/>
    <n v="35.34"/>
    <n v="20.65"/>
  </r>
  <r>
    <x v="0"/>
    <x v="2"/>
    <x v="72"/>
    <n v="332"/>
    <n v="94"/>
    <n v="46.51"/>
    <n v="23.44"/>
  </r>
  <r>
    <x v="0"/>
    <x v="2"/>
    <x v="73"/>
    <n v="288"/>
    <n v="86"/>
    <n v="39.11"/>
    <n v="27.87"/>
  </r>
  <r>
    <x v="0"/>
    <x v="2"/>
    <x v="74"/>
    <n v="323"/>
    <n v="96"/>
    <n v="32.58"/>
    <n v="26.62"/>
  </r>
  <r>
    <x v="0"/>
    <x v="2"/>
    <x v="75"/>
    <n v="318"/>
    <n v="80"/>
    <n v="31.99"/>
    <n v="28.14"/>
  </r>
  <r>
    <x v="0"/>
    <x v="2"/>
    <x v="76"/>
    <n v="357"/>
    <n v="106"/>
    <n v="30.49"/>
    <n v="24.35"/>
  </r>
  <r>
    <x v="0"/>
    <x v="3"/>
    <x v="77"/>
    <n v="275"/>
    <n v="85"/>
    <n v="37.33"/>
    <n v="26.96"/>
  </r>
  <r>
    <x v="0"/>
    <x v="3"/>
    <x v="78"/>
    <n v="326"/>
    <n v="97"/>
    <n v="47.85"/>
    <n v="24.74"/>
  </r>
  <r>
    <x v="0"/>
    <x v="3"/>
    <x v="79"/>
    <n v="308"/>
    <n v="92"/>
    <n v="39.71"/>
    <n v="21.62"/>
  </r>
  <r>
    <x v="0"/>
    <x v="3"/>
    <x v="80"/>
    <n v="273"/>
    <n v="79"/>
    <n v="38.21"/>
    <n v="23"/>
  </r>
  <r>
    <x v="0"/>
    <x v="3"/>
    <x v="81"/>
    <n v="234"/>
    <n v="72"/>
    <n v="32.07"/>
    <n v="36.27"/>
  </r>
  <r>
    <x v="0"/>
    <x v="3"/>
    <x v="82"/>
    <n v="218"/>
    <n v="70"/>
    <n v="28.88"/>
    <n v="28.95"/>
  </r>
  <r>
    <x v="0"/>
    <x v="3"/>
    <x v="83"/>
    <n v="250"/>
    <n v="60"/>
    <n v="38.5"/>
    <n v="27.34"/>
  </r>
  <r>
    <x v="0"/>
    <x v="3"/>
    <x v="84"/>
    <n v="171"/>
    <n v="53"/>
    <n v="52.05"/>
    <n v="22.86"/>
  </r>
  <r>
    <x v="0"/>
    <x v="3"/>
    <x v="85"/>
    <n v="244"/>
    <n v="68"/>
    <n v="52.44"/>
    <n v="27.92"/>
  </r>
  <r>
    <x v="0"/>
    <x v="3"/>
    <x v="86"/>
    <n v="329"/>
    <n v="82"/>
    <n v="22.26"/>
    <n v="30.64"/>
  </r>
  <r>
    <x v="0"/>
    <x v="3"/>
    <x v="87"/>
    <n v="287"/>
    <n v="74"/>
    <n v="49.31"/>
    <n v="21.09"/>
  </r>
  <r>
    <x v="0"/>
    <x v="3"/>
    <x v="88"/>
    <n v="364"/>
    <n v="111"/>
    <n v="24.56"/>
    <n v="24.26"/>
  </r>
  <r>
    <x v="0"/>
    <x v="3"/>
    <x v="89"/>
    <n v="220"/>
    <n v="63"/>
    <n v="90.18000000000001"/>
    <n v="23.6"/>
  </r>
  <r>
    <x v="0"/>
    <x v="3"/>
    <x v="90"/>
    <n v="216"/>
    <n v="60"/>
    <n v="35.82"/>
    <n v="28.82"/>
  </r>
  <r>
    <x v="0"/>
    <x v="3"/>
    <x v="91"/>
    <n v="157"/>
    <n v="46"/>
    <n v="30.72"/>
    <n v="41.81"/>
  </r>
  <r>
    <x v="0"/>
    <x v="3"/>
    <x v="92"/>
    <n v="248"/>
    <n v="61"/>
    <n v="38.99"/>
    <n v="37.98"/>
  </r>
  <r>
    <x v="0"/>
    <x v="3"/>
    <x v="93"/>
    <n v="230"/>
    <n v="76"/>
    <n v="27.23"/>
    <n v="34.35"/>
  </r>
  <r>
    <x v="0"/>
    <x v="3"/>
    <x v="94"/>
    <n v="334"/>
    <n v="104"/>
    <n v="37.26"/>
    <n v="29.05"/>
  </r>
  <r>
    <x v="0"/>
    <x v="3"/>
    <x v="95"/>
    <n v="291"/>
    <n v="88"/>
    <n v="48.63"/>
    <n v="37.55"/>
  </r>
  <r>
    <x v="0"/>
    <x v="3"/>
    <x v="96"/>
    <n v="324"/>
    <n v="90"/>
    <n v="27.17"/>
    <n v="26.13"/>
  </r>
  <r>
    <x v="0"/>
    <x v="3"/>
    <x v="97"/>
    <n v="412"/>
    <n v="104"/>
    <n v="42.68"/>
    <n v="31.14"/>
  </r>
  <r>
    <x v="0"/>
    <x v="3"/>
    <x v="98"/>
    <n v="314"/>
    <n v="100"/>
    <n v="32.09"/>
    <n v="27.51"/>
  </r>
  <r>
    <x v="0"/>
    <x v="3"/>
    <x v="99"/>
    <n v="277"/>
    <n v="89"/>
    <n v="34.36"/>
    <n v="32.08"/>
  </r>
  <r>
    <x v="0"/>
    <x v="3"/>
    <x v="100"/>
    <n v="280"/>
    <n v="52"/>
    <n v="27.82"/>
    <n v="43.47"/>
  </r>
  <r>
    <x v="0"/>
    <x v="3"/>
    <x v="101"/>
    <n v="322"/>
    <n v="97"/>
    <n v="34.91"/>
    <n v="24.28"/>
  </r>
  <r>
    <x v="0"/>
    <x v="3"/>
    <x v="102"/>
    <n v="359"/>
    <n v="107"/>
    <n v="28.96"/>
    <n v="23.44"/>
  </r>
  <r>
    <x v="0"/>
    <x v="3"/>
    <x v="103"/>
    <n v="342"/>
    <n v="101"/>
    <n v="38.16"/>
    <n v="24.83"/>
  </r>
  <r>
    <x v="0"/>
    <x v="3"/>
    <x v="104"/>
    <n v="336"/>
    <n v="94"/>
    <n v="23.09"/>
    <n v="27.61"/>
  </r>
  <r>
    <x v="0"/>
    <x v="3"/>
    <x v="105"/>
    <n v="258"/>
    <n v="81"/>
    <n v="25.07"/>
    <n v="31.94"/>
  </r>
  <r>
    <x v="0"/>
    <x v="3"/>
    <x v="106"/>
    <n v="344"/>
    <n v="97"/>
    <n v="23.86"/>
    <n v="28.86"/>
  </r>
  <r>
    <x v="0"/>
    <x v="3"/>
    <x v="107"/>
    <n v="389"/>
    <n v="90"/>
    <n v="29.89"/>
    <n v="37.3"/>
  </r>
  <r>
    <x v="0"/>
    <x v="4"/>
    <x v="108"/>
    <n v="382"/>
    <n v="108"/>
    <n v="39.22"/>
    <n v="34.49"/>
  </r>
  <r>
    <x v="0"/>
    <x v="4"/>
    <x v="109"/>
    <n v="391"/>
    <n v="99"/>
    <n v="29.59"/>
    <n v="36.41"/>
  </r>
  <r>
    <x v="0"/>
    <x v="4"/>
    <x v="110"/>
    <n v="286"/>
    <n v="82"/>
    <n v="60.65"/>
    <n v="39.19"/>
  </r>
  <r>
    <x v="0"/>
    <x v="4"/>
    <x v="111"/>
    <n v="481"/>
    <n v="119"/>
    <n v="37.45"/>
    <n v="27.99"/>
  </r>
  <r>
    <x v="0"/>
    <x v="4"/>
    <x v="112"/>
    <n v="311"/>
    <n v="113"/>
    <n v="21.5"/>
    <n v="28.36"/>
  </r>
  <r>
    <x v="0"/>
    <x v="4"/>
    <x v="113"/>
    <n v="350"/>
    <n v="104"/>
    <n v="39"/>
    <n v="25.15"/>
  </r>
  <r>
    <x v="0"/>
    <x v="4"/>
    <x v="114"/>
    <n v="395"/>
    <n v="118"/>
    <n v="37.99"/>
    <n v="32.06"/>
  </r>
  <r>
    <x v="0"/>
    <x v="4"/>
    <x v="115"/>
    <n v="427"/>
    <n v="125"/>
    <n v="44.59"/>
    <n v="30"/>
  </r>
  <r>
    <x v="0"/>
    <x v="4"/>
    <x v="116"/>
    <n v="336"/>
    <n v="95"/>
    <n v="26.39"/>
    <n v="32.83"/>
  </r>
  <r>
    <x v="0"/>
    <x v="4"/>
    <x v="117"/>
    <n v="339"/>
    <n v="86"/>
    <n v="56.16"/>
    <n v="33.84"/>
  </r>
  <r>
    <x v="0"/>
    <x v="4"/>
    <x v="118"/>
    <n v="311"/>
    <n v="109"/>
    <n v="35.15"/>
    <n v="26.93"/>
  </r>
  <r>
    <x v="0"/>
    <x v="4"/>
    <x v="119"/>
    <n v="275"/>
    <n v="97"/>
    <n v="27.38"/>
    <n v="30.08"/>
  </r>
  <r>
    <x v="0"/>
    <x v="4"/>
    <x v="120"/>
    <n v="472"/>
    <n v="126"/>
    <n v="29.97"/>
    <n v="25.32"/>
  </r>
  <r>
    <x v="0"/>
    <x v="4"/>
    <x v="121"/>
    <n v="288"/>
    <n v="87"/>
    <n v="39.35"/>
    <n v="29.18"/>
  </r>
  <r>
    <x v="0"/>
    <x v="4"/>
    <x v="122"/>
    <n v="338"/>
    <n v="99"/>
    <n v="33.67"/>
    <n v="37.22"/>
  </r>
  <r>
    <x v="0"/>
    <x v="4"/>
    <x v="123"/>
    <n v="380"/>
    <n v="124"/>
    <n v="35.84"/>
    <n v="29.46"/>
  </r>
  <r>
    <x v="0"/>
    <x v="4"/>
    <x v="124"/>
    <n v="368"/>
    <n v="111"/>
    <n v="32.65"/>
    <n v="31.01"/>
  </r>
  <r>
    <x v="0"/>
    <x v="4"/>
    <x v="125"/>
    <n v="298"/>
    <n v="106"/>
    <n v="50.17"/>
    <n v="25.88"/>
  </r>
  <r>
    <x v="0"/>
    <x v="4"/>
    <x v="126"/>
    <n v="360"/>
    <n v="93"/>
    <n v="24.77"/>
    <n v="26.22"/>
  </r>
  <r>
    <x v="0"/>
    <x v="4"/>
    <x v="127"/>
    <n v="298"/>
    <n v="93"/>
    <n v="34.89"/>
    <n v="28.54"/>
  </r>
  <r>
    <x v="0"/>
    <x v="4"/>
    <x v="128"/>
    <n v="358"/>
    <n v="101"/>
    <n v="46.73"/>
    <n v="26.78"/>
  </r>
  <r>
    <x v="0"/>
    <x v="4"/>
    <x v="129"/>
    <n v="310"/>
    <n v="102"/>
    <n v="27.9"/>
    <n v="32.46"/>
  </r>
  <r>
    <x v="0"/>
    <x v="4"/>
    <x v="130"/>
    <n v="349"/>
    <n v="109"/>
    <n v="29.08"/>
    <n v="24.93"/>
  </r>
  <r>
    <x v="0"/>
    <x v="4"/>
    <x v="131"/>
    <n v="336"/>
    <n v="125"/>
    <n v="37.31"/>
    <n v="26.75"/>
  </r>
  <r>
    <x v="0"/>
    <x v="4"/>
    <x v="132"/>
    <n v="404"/>
    <n v="142"/>
    <n v="37.37"/>
    <n v="29.89"/>
  </r>
  <r>
    <x v="0"/>
    <x v="4"/>
    <x v="133"/>
    <n v="407"/>
    <n v="131"/>
    <n v="38.06"/>
    <n v="26.44"/>
  </r>
  <r>
    <x v="0"/>
    <x v="4"/>
    <x v="134"/>
    <n v="404"/>
    <n v="109"/>
    <n v="29.37"/>
    <n v="32.91"/>
  </r>
  <r>
    <x v="0"/>
    <x v="4"/>
    <x v="135"/>
    <n v="326"/>
    <n v="125"/>
    <n v="39.39"/>
    <n v="23.3"/>
  </r>
  <r>
    <x v="0"/>
    <x v="4"/>
    <x v="136"/>
    <n v="383"/>
    <n v="115"/>
    <n v="27.42"/>
    <n v="26.98"/>
  </r>
  <r>
    <x v="0"/>
    <x v="4"/>
    <x v="137"/>
    <n v="393"/>
    <n v="134"/>
    <n v="34.28"/>
    <n v="35.78"/>
  </r>
  <r>
    <x v="0"/>
    <x v="4"/>
    <x v="138"/>
    <n v="336"/>
    <n v="112"/>
    <n v="54.48"/>
    <n v="30.83"/>
  </r>
  <r>
    <x v="1"/>
    <x v="5"/>
    <x v="139"/>
    <m/>
    <m/>
    <m/>
    <m/>
  </r>
</pivotCacheRecords>
</file>

<file path=xl/pivotCache/pivotCacheRecords5.xml><?xml version="1.0" encoding="utf-8"?>
<pivotCacheRecords xmlns="http://schemas.openxmlformats.org/spreadsheetml/2006/main" count="140">
  <r>
    <x v="0"/>
    <x v="0"/>
    <x v="0"/>
    <n v="177"/>
    <n v="64"/>
    <n v="98.39"/>
    <n v="22.44"/>
  </r>
  <r>
    <x v="0"/>
    <x v="0"/>
    <x v="1"/>
    <n v="92"/>
    <n v="45"/>
    <n v="104.32"/>
    <n v="20.81"/>
  </r>
  <r>
    <x v="0"/>
    <x v="0"/>
    <x v="2"/>
    <n v="223"/>
    <n v="70"/>
    <n v="108.47"/>
    <n v="22.14"/>
  </r>
  <r>
    <x v="0"/>
    <x v="0"/>
    <x v="3"/>
    <n v="185"/>
    <n v="64"/>
    <n v="149.76"/>
    <n v="22.64"/>
  </r>
  <r>
    <x v="0"/>
    <x v="0"/>
    <x v="4"/>
    <n v="183"/>
    <n v="61"/>
    <n v="72.88"/>
    <n v="12.24"/>
  </r>
  <r>
    <x v="0"/>
    <x v="0"/>
    <x v="5"/>
    <n v="227"/>
    <n v="70"/>
    <n v="103.05"/>
    <n v="11.49"/>
  </r>
  <r>
    <x v="0"/>
    <x v="0"/>
    <x v="6"/>
    <n v="224"/>
    <n v="68"/>
    <n v="122.19"/>
    <n v="10.88"/>
  </r>
  <r>
    <x v="0"/>
    <x v="0"/>
    <x v="7"/>
    <n v="266"/>
    <n v="73"/>
    <n v="99.39"/>
    <n v="14.84"/>
  </r>
  <r>
    <x v="0"/>
    <x v="0"/>
    <x v="8"/>
    <n v="229"/>
    <n v="71"/>
    <n v="95.83"/>
    <n v="18.9"/>
  </r>
  <r>
    <x v="0"/>
    <x v="0"/>
    <x v="9"/>
    <n v="261"/>
    <n v="69"/>
    <n v="94.55"/>
    <n v="11.72"/>
  </r>
  <r>
    <x v="0"/>
    <x v="0"/>
    <x v="10"/>
    <n v="192"/>
    <n v="80"/>
    <n v="61.43"/>
    <n v="25"/>
  </r>
  <r>
    <x v="0"/>
    <x v="0"/>
    <x v="11"/>
    <n v="173"/>
    <n v="72"/>
    <n v="115.6"/>
    <n v="15.59"/>
  </r>
  <r>
    <x v="0"/>
    <x v="0"/>
    <x v="12"/>
    <n v="253"/>
    <n v="69"/>
    <n v="87.67"/>
    <n v="14.11"/>
  </r>
  <r>
    <x v="0"/>
    <x v="0"/>
    <x v="13"/>
    <n v="169"/>
    <n v="54"/>
    <n v="112.67"/>
    <n v="18.64"/>
  </r>
  <r>
    <x v="0"/>
    <x v="0"/>
    <x v="14"/>
    <n v="155"/>
    <n v="58"/>
    <n v="84.90000000000001"/>
    <n v="11.42"/>
  </r>
  <r>
    <x v="0"/>
    <x v="0"/>
    <x v="15"/>
    <n v="131"/>
    <n v="52"/>
    <n v="92.27"/>
    <n v="25.27"/>
  </r>
  <r>
    <x v="0"/>
    <x v="1"/>
    <x v="16"/>
    <n v="170"/>
    <n v="61"/>
    <n v="82.62"/>
    <n v="18.32"/>
  </r>
  <r>
    <x v="0"/>
    <x v="1"/>
    <x v="17"/>
    <n v="266"/>
    <n v="84"/>
    <n v="122.28"/>
    <n v="13.69"/>
  </r>
  <r>
    <x v="0"/>
    <x v="1"/>
    <x v="18"/>
    <n v="232"/>
    <n v="69"/>
    <n v="169.46"/>
    <n v="19.91"/>
  </r>
  <r>
    <x v="0"/>
    <x v="1"/>
    <x v="19"/>
    <n v="166"/>
    <n v="58"/>
    <n v="159.34"/>
    <n v="18.31"/>
  </r>
  <r>
    <x v="0"/>
    <x v="1"/>
    <x v="20"/>
    <n v="198"/>
    <n v="64"/>
    <n v="86.34"/>
    <n v="12.58"/>
  </r>
  <r>
    <x v="0"/>
    <x v="1"/>
    <x v="21"/>
    <n v="223"/>
    <n v="62"/>
    <n v="127.37"/>
    <n v="12.86"/>
  </r>
  <r>
    <x v="0"/>
    <x v="1"/>
    <x v="22"/>
    <n v="190"/>
    <n v="71"/>
    <n v="302.32"/>
    <n v="21.49"/>
  </r>
  <r>
    <x v="0"/>
    <x v="1"/>
    <x v="23"/>
    <n v="243"/>
    <n v="76"/>
    <n v="166.57"/>
    <n v="14.61"/>
  </r>
  <r>
    <x v="0"/>
    <x v="1"/>
    <x v="24"/>
    <n v="285"/>
    <n v="77"/>
    <n v="137.6"/>
    <n v="15.15"/>
  </r>
  <r>
    <x v="0"/>
    <x v="1"/>
    <x v="25"/>
    <n v="333"/>
    <n v="78"/>
    <n v="130.83"/>
    <n v="18.47"/>
  </r>
  <r>
    <x v="0"/>
    <x v="1"/>
    <x v="26"/>
    <n v="333"/>
    <n v="80"/>
    <n v="134.69"/>
    <n v="17.47"/>
  </r>
  <r>
    <x v="0"/>
    <x v="1"/>
    <x v="27"/>
    <n v="202"/>
    <n v="58"/>
    <n v="157.9"/>
    <n v="14.31"/>
  </r>
  <r>
    <x v="0"/>
    <x v="1"/>
    <x v="28"/>
    <n v="226"/>
    <n v="70"/>
    <n v="109.47"/>
    <n v="17.15"/>
  </r>
  <r>
    <x v="0"/>
    <x v="1"/>
    <x v="29"/>
    <n v="200"/>
    <n v="71"/>
    <n v="148.6"/>
    <n v="16.23"/>
  </r>
  <r>
    <x v="0"/>
    <x v="1"/>
    <x v="30"/>
    <n v="365"/>
    <n v="83"/>
    <n v="301.4"/>
    <n v="19.66"/>
  </r>
  <r>
    <x v="0"/>
    <x v="1"/>
    <x v="31"/>
    <n v="351"/>
    <n v="91"/>
    <n v="168.09"/>
    <n v="17.66"/>
  </r>
  <r>
    <x v="0"/>
    <x v="1"/>
    <x v="32"/>
    <n v="273"/>
    <n v="74"/>
    <n v="110.3"/>
    <n v="20.65"/>
  </r>
  <r>
    <x v="0"/>
    <x v="1"/>
    <x v="33"/>
    <n v="273"/>
    <n v="75"/>
    <n v="203.02"/>
    <n v="20.89"/>
  </r>
  <r>
    <x v="0"/>
    <x v="1"/>
    <x v="34"/>
    <n v="264"/>
    <n v="82"/>
    <n v="213.94"/>
    <n v="16.26"/>
  </r>
  <r>
    <x v="0"/>
    <x v="1"/>
    <x v="35"/>
    <n v="211"/>
    <n v="59"/>
    <n v="132.05"/>
    <n v="16.03"/>
  </r>
  <r>
    <x v="0"/>
    <x v="1"/>
    <x v="36"/>
    <n v="243"/>
    <n v="73"/>
    <n v="96.31"/>
    <n v="23.23"/>
  </r>
  <r>
    <x v="0"/>
    <x v="1"/>
    <x v="37"/>
    <n v="275"/>
    <n v="73"/>
    <n v="80.98"/>
    <n v="19.39"/>
  </r>
  <r>
    <x v="0"/>
    <x v="1"/>
    <x v="38"/>
    <n v="281"/>
    <n v="80"/>
    <n v="155.56"/>
    <n v="19.33"/>
  </r>
  <r>
    <x v="0"/>
    <x v="1"/>
    <x v="39"/>
    <n v="228"/>
    <n v="77"/>
    <n v="175.7"/>
    <n v="24.04"/>
  </r>
  <r>
    <x v="0"/>
    <x v="1"/>
    <x v="40"/>
    <n v="301"/>
    <n v="85"/>
    <n v="112.35"/>
    <n v="14.85"/>
  </r>
  <r>
    <x v="0"/>
    <x v="1"/>
    <x v="41"/>
    <n v="417"/>
    <n v="97"/>
    <n v="74.40000000000001"/>
    <n v="17.38"/>
  </r>
  <r>
    <x v="0"/>
    <x v="1"/>
    <x v="42"/>
    <n v="270"/>
    <n v="84"/>
    <n v="102.86"/>
    <n v="12.18"/>
  </r>
  <r>
    <x v="0"/>
    <x v="1"/>
    <x v="43"/>
    <n v="311"/>
    <n v="87"/>
    <n v="64.09999999999999"/>
    <n v="16.68"/>
  </r>
  <r>
    <x v="0"/>
    <x v="1"/>
    <x v="44"/>
    <n v="355"/>
    <n v="92"/>
    <n v="121.77"/>
    <n v="15.22"/>
  </r>
  <r>
    <x v="0"/>
    <x v="1"/>
    <x v="45"/>
    <n v="278"/>
    <n v="88"/>
    <n v="132.11"/>
    <n v="16.76"/>
  </r>
  <r>
    <x v="0"/>
    <x v="1"/>
    <x v="46"/>
    <n v="457"/>
    <n v="122"/>
    <n v="114.27"/>
    <n v="16.72"/>
  </r>
  <r>
    <x v="0"/>
    <x v="2"/>
    <x v="47"/>
    <n v="391"/>
    <n v="83"/>
    <n v="149.2"/>
    <n v="16.67"/>
  </r>
  <r>
    <x v="0"/>
    <x v="2"/>
    <x v="48"/>
    <n v="333"/>
    <n v="97"/>
    <n v="86.66"/>
    <n v="11.43"/>
  </r>
  <r>
    <x v="0"/>
    <x v="2"/>
    <x v="49"/>
    <n v="347"/>
    <n v="85"/>
    <n v="99.95999999999999"/>
    <n v="15.61"/>
  </r>
  <r>
    <x v="0"/>
    <x v="2"/>
    <x v="50"/>
    <n v="262"/>
    <n v="79"/>
    <n v="68.90000000000001"/>
    <n v="8.789999999999999"/>
  </r>
  <r>
    <x v="0"/>
    <x v="2"/>
    <x v="51"/>
    <n v="247"/>
    <n v="81"/>
    <n v="146.67"/>
    <n v="19.59"/>
  </r>
  <r>
    <x v="0"/>
    <x v="2"/>
    <x v="52"/>
    <n v="265"/>
    <n v="82"/>
    <n v="76.98"/>
    <n v="20.93"/>
  </r>
  <r>
    <x v="0"/>
    <x v="2"/>
    <x v="53"/>
    <n v="235"/>
    <n v="80"/>
    <n v="66.84"/>
    <n v="19.82"/>
  </r>
  <r>
    <x v="0"/>
    <x v="2"/>
    <x v="54"/>
    <n v="319"/>
    <n v="105"/>
    <n v="218.15"/>
    <n v="17.18"/>
  </r>
  <r>
    <x v="0"/>
    <x v="2"/>
    <x v="55"/>
    <n v="360"/>
    <n v="99"/>
    <n v="91.56999999999999"/>
    <n v="17.41"/>
  </r>
  <r>
    <x v="0"/>
    <x v="2"/>
    <x v="56"/>
    <n v="405"/>
    <n v="98"/>
    <n v="94.41"/>
    <n v="10.66"/>
  </r>
  <r>
    <x v="0"/>
    <x v="2"/>
    <x v="57"/>
    <n v="321"/>
    <n v="90"/>
    <n v="106.16"/>
    <n v="14.07"/>
  </r>
  <r>
    <x v="0"/>
    <x v="2"/>
    <x v="58"/>
    <n v="348"/>
    <n v="87"/>
    <n v="136.57"/>
    <n v="15.51"/>
  </r>
  <r>
    <x v="0"/>
    <x v="2"/>
    <x v="59"/>
    <n v="385"/>
    <n v="90"/>
    <n v="79.37"/>
    <n v="16.2"/>
  </r>
  <r>
    <x v="0"/>
    <x v="2"/>
    <x v="60"/>
    <n v="542"/>
    <n v="121"/>
    <n v="115.21"/>
    <n v="14.69"/>
  </r>
  <r>
    <x v="0"/>
    <x v="2"/>
    <x v="61"/>
    <n v="327"/>
    <n v="113"/>
    <n v="68.01000000000001"/>
    <n v="20.04"/>
  </r>
  <r>
    <x v="0"/>
    <x v="2"/>
    <x v="62"/>
    <n v="341"/>
    <n v="93"/>
    <n v="89.48999999999999"/>
    <n v="11.44"/>
  </r>
  <r>
    <x v="0"/>
    <x v="2"/>
    <x v="63"/>
    <n v="354"/>
    <n v="101"/>
    <n v="79.12"/>
    <n v="13.2"/>
  </r>
  <r>
    <x v="0"/>
    <x v="2"/>
    <x v="64"/>
    <n v="216"/>
    <n v="75"/>
    <n v="75.08"/>
    <n v="16.51"/>
  </r>
  <r>
    <x v="0"/>
    <x v="2"/>
    <x v="65"/>
    <n v="282"/>
    <n v="84"/>
    <n v="84.34"/>
    <n v="12.52"/>
  </r>
  <r>
    <x v="0"/>
    <x v="2"/>
    <x v="66"/>
    <n v="229"/>
    <n v="86"/>
    <n v="105.44"/>
    <n v="18.52"/>
  </r>
  <r>
    <x v="0"/>
    <x v="2"/>
    <x v="67"/>
    <n v="368"/>
    <n v="116"/>
    <n v="87.56"/>
    <n v="24.97"/>
  </r>
  <r>
    <x v="0"/>
    <x v="2"/>
    <x v="68"/>
    <n v="219"/>
    <n v="85"/>
    <n v="26.69"/>
    <n v="28.65"/>
  </r>
  <r>
    <x v="0"/>
    <x v="2"/>
    <x v="69"/>
    <n v="200"/>
    <n v="78"/>
    <n v="32.51"/>
    <n v="19.12"/>
  </r>
  <r>
    <x v="0"/>
    <x v="2"/>
    <x v="70"/>
    <n v="273"/>
    <n v="94"/>
    <n v="39.73"/>
    <n v="29.46"/>
  </r>
  <r>
    <x v="0"/>
    <x v="2"/>
    <x v="71"/>
    <n v="285"/>
    <n v="81"/>
    <n v="35.34"/>
    <n v="20.65"/>
  </r>
  <r>
    <x v="0"/>
    <x v="2"/>
    <x v="72"/>
    <n v="332"/>
    <n v="94"/>
    <n v="46.51"/>
    <n v="23.44"/>
  </r>
  <r>
    <x v="0"/>
    <x v="2"/>
    <x v="73"/>
    <n v="288"/>
    <n v="86"/>
    <n v="39.11"/>
    <n v="27.87"/>
  </r>
  <r>
    <x v="0"/>
    <x v="2"/>
    <x v="74"/>
    <n v="323"/>
    <n v="96"/>
    <n v="32.58"/>
    <n v="26.62"/>
  </r>
  <r>
    <x v="0"/>
    <x v="2"/>
    <x v="75"/>
    <n v="318"/>
    <n v="80"/>
    <n v="31.99"/>
    <n v="28.14"/>
  </r>
  <r>
    <x v="0"/>
    <x v="2"/>
    <x v="76"/>
    <n v="357"/>
    <n v="106"/>
    <n v="30.49"/>
    <n v="24.35"/>
  </r>
  <r>
    <x v="0"/>
    <x v="3"/>
    <x v="77"/>
    <n v="275"/>
    <n v="85"/>
    <n v="37.33"/>
    <n v="26.96"/>
  </r>
  <r>
    <x v="0"/>
    <x v="3"/>
    <x v="78"/>
    <n v="326"/>
    <n v="97"/>
    <n v="47.85"/>
    <n v="24.74"/>
  </r>
  <r>
    <x v="0"/>
    <x v="3"/>
    <x v="79"/>
    <n v="308"/>
    <n v="92"/>
    <n v="39.71"/>
    <n v="21.62"/>
  </r>
  <r>
    <x v="0"/>
    <x v="3"/>
    <x v="80"/>
    <n v="273"/>
    <n v="79"/>
    <n v="38.21"/>
    <n v="23"/>
  </r>
  <r>
    <x v="0"/>
    <x v="3"/>
    <x v="81"/>
    <n v="234"/>
    <n v="72"/>
    <n v="32.07"/>
    <n v="36.27"/>
  </r>
  <r>
    <x v="0"/>
    <x v="3"/>
    <x v="82"/>
    <n v="218"/>
    <n v="70"/>
    <n v="28.88"/>
    <n v="28.95"/>
  </r>
  <r>
    <x v="0"/>
    <x v="3"/>
    <x v="83"/>
    <n v="250"/>
    <n v="60"/>
    <n v="38.5"/>
    <n v="27.34"/>
  </r>
  <r>
    <x v="0"/>
    <x v="3"/>
    <x v="84"/>
    <n v="171"/>
    <n v="53"/>
    <n v="52.05"/>
    <n v="22.86"/>
  </r>
  <r>
    <x v="0"/>
    <x v="3"/>
    <x v="85"/>
    <n v="244"/>
    <n v="68"/>
    <n v="52.44"/>
    <n v="27.92"/>
  </r>
  <r>
    <x v="0"/>
    <x v="3"/>
    <x v="86"/>
    <n v="329"/>
    <n v="82"/>
    <n v="22.26"/>
    <n v="30.64"/>
  </r>
  <r>
    <x v="0"/>
    <x v="3"/>
    <x v="87"/>
    <n v="287"/>
    <n v="74"/>
    <n v="49.31"/>
    <n v="21.09"/>
  </r>
  <r>
    <x v="0"/>
    <x v="3"/>
    <x v="88"/>
    <n v="364"/>
    <n v="111"/>
    <n v="24.56"/>
    <n v="24.26"/>
  </r>
  <r>
    <x v="0"/>
    <x v="3"/>
    <x v="89"/>
    <n v="220"/>
    <n v="63"/>
    <n v="90.18000000000001"/>
    <n v="23.6"/>
  </r>
  <r>
    <x v="0"/>
    <x v="3"/>
    <x v="90"/>
    <n v="216"/>
    <n v="60"/>
    <n v="35.82"/>
    <n v="28.82"/>
  </r>
  <r>
    <x v="0"/>
    <x v="3"/>
    <x v="91"/>
    <n v="157"/>
    <n v="46"/>
    <n v="30.72"/>
    <n v="41.81"/>
  </r>
  <r>
    <x v="0"/>
    <x v="3"/>
    <x v="92"/>
    <n v="248"/>
    <n v="61"/>
    <n v="38.99"/>
    <n v="37.98"/>
  </r>
  <r>
    <x v="0"/>
    <x v="3"/>
    <x v="93"/>
    <n v="230"/>
    <n v="76"/>
    <n v="27.23"/>
    <n v="34.35"/>
  </r>
  <r>
    <x v="0"/>
    <x v="3"/>
    <x v="94"/>
    <n v="334"/>
    <n v="104"/>
    <n v="37.26"/>
    <n v="29.05"/>
  </r>
  <r>
    <x v="0"/>
    <x v="3"/>
    <x v="95"/>
    <n v="291"/>
    <n v="88"/>
    <n v="48.63"/>
    <n v="37.55"/>
  </r>
  <r>
    <x v="0"/>
    <x v="3"/>
    <x v="96"/>
    <n v="324"/>
    <n v="90"/>
    <n v="27.17"/>
    <n v="26.13"/>
  </r>
  <r>
    <x v="0"/>
    <x v="3"/>
    <x v="97"/>
    <n v="412"/>
    <n v="104"/>
    <n v="42.68"/>
    <n v="31.14"/>
  </r>
  <r>
    <x v="0"/>
    <x v="3"/>
    <x v="98"/>
    <n v="314"/>
    <n v="100"/>
    <n v="32.09"/>
    <n v="27.51"/>
  </r>
  <r>
    <x v="0"/>
    <x v="3"/>
    <x v="99"/>
    <n v="277"/>
    <n v="89"/>
    <n v="34.36"/>
    <n v="32.08"/>
  </r>
  <r>
    <x v="0"/>
    <x v="3"/>
    <x v="100"/>
    <n v="280"/>
    <n v="52"/>
    <n v="27.82"/>
    <n v="43.47"/>
  </r>
  <r>
    <x v="0"/>
    <x v="3"/>
    <x v="101"/>
    <n v="322"/>
    <n v="97"/>
    <n v="34.91"/>
    <n v="24.28"/>
  </r>
  <r>
    <x v="0"/>
    <x v="3"/>
    <x v="102"/>
    <n v="359"/>
    <n v="107"/>
    <n v="28.96"/>
    <n v="23.44"/>
  </r>
  <r>
    <x v="0"/>
    <x v="3"/>
    <x v="103"/>
    <n v="342"/>
    <n v="101"/>
    <n v="38.16"/>
    <n v="24.83"/>
  </r>
  <r>
    <x v="0"/>
    <x v="3"/>
    <x v="104"/>
    <n v="336"/>
    <n v="94"/>
    <n v="23.09"/>
    <n v="27.61"/>
  </r>
  <r>
    <x v="0"/>
    <x v="3"/>
    <x v="105"/>
    <n v="258"/>
    <n v="81"/>
    <n v="25.07"/>
    <n v="31.94"/>
  </r>
  <r>
    <x v="0"/>
    <x v="3"/>
    <x v="106"/>
    <n v="344"/>
    <n v="97"/>
    <n v="23.86"/>
    <n v="28.86"/>
  </r>
  <r>
    <x v="0"/>
    <x v="3"/>
    <x v="107"/>
    <n v="389"/>
    <n v="90"/>
    <n v="29.89"/>
    <n v="37.3"/>
  </r>
  <r>
    <x v="0"/>
    <x v="4"/>
    <x v="108"/>
    <n v="382"/>
    <n v="108"/>
    <n v="39.22"/>
    <n v="34.49"/>
  </r>
  <r>
    <x v="0"/>
    <x v="4"/>
    <x v="109"/>
    <n v="391"/>
    <n v="99"/>
    <n v="29.59"/>
    <n v="36.41"/>
  </r>
  <r>
    <x v="0"/>
    <x v="4"/>
    <x v="110"/>
    <n v="286"/>
    <n v="82"/>
    <n v="60.65"/>
    <n v="39.19"/>
  </r>
  <r>
    <x v="0"/>
    <x v="4"/>
    <x v="111"/>
    <n v="481"/>
    <n v="119"/>
    <n v="37.45"/>
    <n v="27.99"/>
  </r>
  <r>
    <x v="0"/>
    <x v="4"/>
    <x v="112"/>
    <n v="311"/>
    <n v="113"/>
    <n v="21.5"/>
    <n v="28.36"/>
  </r>
  <r>
    <x v="0"/>
    <x v="4"/>
    <x v="113"/>
    <n v="350"/>
    <n v="104"/>
    <n v="39"/>
    <n v="25.15"/>
  </r>
  <r>
    <x v="0"/>
    <x v="4"/>
    <x v="114"/>
    <n v="395"/>
    <n v="118"/>
    <n v="37.99"/>
    <n v="32.06"/>
  </r>
  <r>
    <x v="0"/>
    <x v="4"/>
    <x v="115"/>
    <n v="427"/>
    <n v="125"/>
    <n v="44.59"/>
    <n v="30"/>
  </r>
  <r>
    <x v="0"/>
    <x v="4"/>
    <x v="116"/>
    <n v="336"/>
    <n v="95"/>
    <n v="26.39"/>
    <n v="32.83"/>
  </r>
  <r>
    <x v="0"/>
    <x v="4"/>
    <x v="117"/>
    <n v="339"/>
    <n v="86"/>
    <n v="56.16"/>
    <n v="33.84"/>
  </r>
  <r>
    <x v="0"/>
    <x v="4"/>
    <x v="118"/>
    <n v="311"/>
    <n v="109"/>
    <n v="35.15"/>
    <n v="26.93"/>
  </r>
  <r>
    <x v="0"/>
    <x v="4"/>
    <x v="119"/>
    <n v="275"/>
    <n v="97"/>
    <n v="27.38"/>
    <n v="30.08"/>
  </r>
  <r>
    <x v="0"/>
    <x v="4"/>
    <x v="120"/>
    <n v="472"/>
    <n v="126"/>
    <n v="29.97"/>
    <n v="25.32"/>
  </r>
  <r>
    <x v="0"/>
    <x v="4"/>
    <x v="121"/>
    <n v="288"/>
    <n v="87"/>
    <n v="39.35"/>
    <n v="29.18"/>
  </r>
  <r>
    <x v="0"/>
    <x v="4"/>
    <x v="122"/>
    <n v="338"/>
    <n v="99"/>
    <n v="33.67"/>
    <n v="37.22"/>
  </r>
  <r>
    <x v="0"/>
    <x v="4"/>
    <x v="123"/>
    <n v="380"/>
    <n v="124"/>
    <n v="35.84"/>
    <n v="29.46"/>
  </r>
  <r>
    <x v="0"/>
    <x v="4"/>
    <x v="124"/>
    <n v="368"/>
    <n v="111"/>
    <n v="32.65"/>
    <n v="31.01"/>
  </r>
  <r>
    <x v="0"/>
    <x v="4"/>
    <x v="125"/>
    <n v="298"/>
    <n v="106"/>
    <n v="50.17"/>
    <n v="25.88"/>
  </r>
  <r>
    <x v="0"/>
    <x v="4"/>
    <x v="126"/>
    <n v="360"/>
    <n v="93"/>
    <n v="24.77"/>
    <n v="26.22"/>
  </r>
  <r>
    <x v="0"/>
    <x v="4"/>
    <x v="127"/>
    <n v="298"/>
    <n v="93"/>
    <n v="34.89"/>
    <n v="28.54"/>
  </r>
  <r>
    <x v="0"/>
    <x v="4"/>
    <x v="128"/>
    <n v="358"/>
    <n v="101"/>
    <n v="46.73"/>
    <n v="26.78"/>
  </r>
  <r>
    <x v="0"/>
    <x v="4"/>
    <x v="129"/>
    <n v="310"/>
    <n v="102"/>
    <n v="27.9"/>
    <n v="32.46"/>
  </r>
  <r>
    <x v="0"/>
    <x v="4"/>
    <x v="130"/>
    <n v="349"/>
    <n v="109"/>
    <n v="29.08"/>
    <n v="24.93"/>
  </r>
  <r>
    <x v="0"/>
    <x v="4"/>
    <x v="131"/>
    <n v="336"/>
    <n v="125"/>
    <n v="37.31"/>
    <n v="26.75"/>
  </r>
  <r>
    <x v="0"/>
    <x v="4"/>
    <x v="132"/>
    <n v="404"/>
    <n v="142"/>
    <n v="37.37"/>
    <n v="29.89"/>
  </r>
  <r>
    <x v="0"/>
    <x v="4"/>
    <x v="133"/>
    <n v="407"/>
    <n v="131"/>
    <n v="38.06"/>
    <n v="26.44"/>
  </r>
  <r>
    <x v="0"/>
    <x v="4"/>
    <x v="134"/>
    <n v="404"/>
    <n v="109"/>
    <n v="29.37"/>
    <n v="32.91"/>
  </r>
  <r>
    <x v="0"/>
    <x v="4"/>
    <x v="135"/>
    <n v="326"/>
    <n v="125"/>
    <n v="39.39"/>
    <n v="23.3"/>
  </r>
  <r>
    <x v="0"/>
    <x v="4"/>
    <x v="136"/>
    <n v="383"/>
    <n v="115"/>
    <n v="27.42"/>
    <n v="26.98"/>
  </r>
  <r>
    <x v="0"/>
    <x v="4"/>
    <x v="137"/>
    <n v="393"/>
    <n v="134"/>
    <n v="34.28"/>
    <n v="35.78"/>
  </r>
  <r>
    <x v="0"/>
    <x v="4"/>
    <x v="138"/>
    <n v="336"/>
    <n v="112"/>
    <n v="54.48"/>
    <n v="30.83"/>
  </r>
  <r>
    <x v="1"/>
    <x v="5"/>
    <x v="139"/>
    <m/>
    <m/>
    <m/>
    <m/>
  </r>
</pivotCacheRecords>
</file>

<file path=xl/pivotCache/pivotCacheRecords6.xml><?xml version="1.0" encoding="utf-8"?>
<pivotCacheRecords xmlns="http://schemas.openxmlformats.org/spreadsheetml/2006/main" count="140">
  <r>
    <x v="0"/>
    <x v="0"/>
    <x v="0"/>
    <n v="177"/>
    <n v="64"/>
    <n v="98.39"/>
    <n v="22.44"/>
  </r>
  <r>
    <x v="0"/>
    <x v="0"/>
    <x v="1"/>
    <n v="92"/>
    <n v="45"/>
    <n v="104.32"/>
    <n v="20.81"/>
  </r>
  <r>
    <x v="0"/>
    <x v="0"/>
    <x v="2"/>
    <n v="223"/>
    <n v="70"/>
    <n v="108.47"/>
    <n v="22.14"/>
  </r>
  <r>
    <x v="0"/>
    <x v="0"/>
    <x v="3"/>
    <n v="185"/>
    <n v="64"/>
    <n v="149.76"/>
    <n v="22.64"/>
  </r>
  <r>
    <x v="0"/>
    <x v="0"/>
    <x v="4"/>
    <n v="183"/>
    <n v="61"/>
    <n v="72.88"/>
    <n v="12.24"/>
  </r>
  <r>
    <x v="0"/>
    <x v="0"/>
    <x v="5"/>
    <n v="227"/>
    <n v="70"/>
    <n v="103.05"/>
    <n v="11.49"/>
  </r>
  <r>
    <x v="0"/>
    <x v="0"/>
    <x v="6"/>
    <n v="224"/>
    <n v="68"/>
    <n v="122.19"/>
    <n v="10.88"/>
  </r>
  <r>
    <x v="0"/>
    <x v="0"/>
    <x v="7"/>
    <n v="266"/>
    <n v="73"/>
    <n v="99.39"/>
    <n v="14.84"/>
  </r>
  <r>
    <x v="0"/>
    <x v="0"/>
    <x v="8"/>
    <n v="229"/>
    <n v="71"/>
    <n v="95.83"/>
    <n v="18.9"/>
  </r>
  <r>
    <x v="0"/>
    <x v="0"/>
    <x v="9"/>
    <n v="261"/>
    <n v="69"/>
    <n v="94.55"/>
    <n v="11.72"/>
  </r>
  <r>
    <x v="0"/>
    <x v="0"/>
    <x v="10"/>
    <n v="192"/>
    <n v="80"/>
    <n v="61.43"/>
    <n v="25"/>
  </r>
  <r>
    <x v="0"/>
    <x v="0"/>
    <x v="11"/>
    <n v="173"/>
    <n v="72"/>
    <n v="115.6"/>
    <n v="15.59"/>
  </r>
  <r>
    <x v="0"/>
    <x v="0"/>
    <x v="12"/>
    <n v="253"/>
    <n v="69"/>
    <n v="87.67"/>
    <n v="14.11"/>
  </r>
  <r>
    <x v="0"/>
    <x v="0"/>
    <x v="13"/>
    <n v="169"/>
    <n v="54"/>
    <n v="112.67"/>
    <n v="18.64"/>
  </r>
  <r>
    <x v="0"/>
    <x v="0"/>
    <x v="14"/>
    <n v="155"/>
    <n v="58"/>
    <n v="84.90000000000001"/>
    <n v="11.42"/>
  </r>
  <r>
    <x v="0"/>
    <x v="0"/>
    <x v="15"/>
    <n v="131"/>
    <n v="52"/>
    <n v="92.27"/>
    <n v="25.27"/>
  </r>
  <r>
    <x v="0"/>
    <x v="1"/>
    <x v="16"/>
    <n v="170"/>
    <n v="61"/>
    <n v="82.62"/>
    <n v="18.32"/>
  </r>
  <r>
    <x v="0"/>
    <x v="1"/>
    <x v="17"/>
    <n v="266"/>
    <n v="84"/>
    <n v="122.28"/>
    <n v="13.69"/>
  </r>
  <r>
    <x v="0"/>
    <x v="1"/>
    <x v="18"/>
    <n v="232"/>
    <n v="69"/>
    <n v="169.46"/>
    <n v="19.91"/>
  </r>
  <r>
    <x v="0"/>
    <x v="1"/>
    <x v="19"/>
    <n v="166"/>
    <n v="58"/>
    <n v="159.34"/>
    <n v="18.31"/>
  </r>
  <r>
    <x v="0"/>
    <x v="1"/>
    <x v="20"/>
    <n v="198"/>
    <n v="64"/>
    <n v="86.34"/>
    <n v="12.58"/>
  </r>
  <r>
    <x v="0"/>
    <x v="1"/>
    <x v="21"/>
    <n v="223"/>
    <n v="62"/>
    <n v="127.37"/>
    <n v="12.86"/>
  </r>
  <r>
    <x v="0"/>
    <x v="1"/>
    <x v="22"/>
    <n v="190"/>
    <n v="71"/>
    <n v="302.32"/>
    <n v="21.49"/>
  </r>
  <r>
    <x v="0"/>
    <x v="1"/>
    <x v="23"/>
    <n v="243"/>
    <n v="76"/>
    <n v="166.57"/>
    <n v="14.61"/>
  </r>
  <r>
    <x v="0"/>
    <x v="1"/>
    <x v="24"/>
    <n v="285"/>
    <n v="77"/>
    <n v="137.6"/>
    <n v="15.15"/>
  </r>
  <r>
    <x v="0"/>
    <x v="1"/>
    <x v="25"/>
    <n v="333"/>
    <n v="78"/>
    <n v="130.83"/>
    <n v="18.47"/>
  </r>
  <r>
    <x v="0"/>
    <x v="1"/>
    <x v="26"/>
    <n v="333"/>
    <n v="80"/>
    <n v="134.69"/>
    <n v="17.47"/>
  </r>
  <r>
    <x v="0"/>
    <x v="1"/>
    <x v="27"/>
    <n v="202"/>
    <n v="58"/>
    <n v="157.9"/>
    <n v="14.31"/>
  </r>
  <r>
    <x v="0"/>
    <x v="1"/>
    <x v="28"/>
    <n v="226"/>
    <n v="70"/>
    <n v="109.47"/>
    <n v="17.15"/>
  </r>
  <r>
    <x v="0"/>
    <x v="1"/>
    <x v="29"/>
    <n v="200"/>
    <n v="71"/>
    <n v="148.6"/>
    <n v="16.23"/>
  </r>
  <r>
    <x v="0"/>
    <x v="1"/>
    <x v="30"/>
    <n v="365"/>
    <n v="83"/>
    <n v="301.4"/>
    <n v="19.66"/>
  </r>
  <r>
    <x v="0"/>
    <x v="1"/>
    <x v="31"/>
    <n v="351"/>
    <n v="91"/>
    <n v="168.09"/>
    <n v="17.66"/>
  </r>
  <r>
    <x v="0"/>
    <x v="1"/>
    <x v="32"/>
    <n v="273"/>
    <n v="74"/>
    <n v="110.3"/>
    <n v="20.65"/>
  </r>
  <r>
    <x v="0"/>
    <x v="1"/>
    <x v="33"/>
    <n v="273"/>
    <n v="75"/>
    <n v="203.02"/>
    <n v="20.89"/>
  </r>
  <r>
    <x v="0"/>
    <x v="1"/>
    <x v="34"/>
    <n v="264"/>
    <n v="82"/>
    <n v="213.94"/>
    <n v="16.26"/>
  </r>
  <r>
    <x v="0"/>
    <x v="1"/>
    <x v="35"/>
    <n v="211"/>
    <n v="59"/>
    <n v="132.05"/>
    <n v="16.03"/>
  </r>
  <r>
    <x v="0"/>
    <x v="1"/>
    <x v="36"/>
    <n v="243"/>
    <n v="73"/>
    <n v="96.31"/>
    <n v="23.23"/>
  </r>
  <r>
    <x v="0"/>
    <x v="1"/>
    <x v="37"/>
    <n v="275"/>
    <n v="73"/>
    <n v="80.98"/>
    <n v="19.39"/>
  </r>
  <r>
    <x v="0"/>
    <x v="1"/>
    <x v="38"/>
    <n v="281"/>
    <n v="80"/>
    <n v="155.56"/>
    <n v="19.33"/>
  </r>
  <r>
    <x v="0"/>
    <x v="1"/>
    <x v="39"/>
    <n v="228"/>
    <n v="77"/>
    <n v="175.7"/>
    <n v="24.04"/>
  </r>
  <r>
    <x v="0"/>
    <x v="1"/>
    <x v="40"/>
    <n v="301"/>
    <n v="85"/>
    <n v="112.35"/>
    <n v="14.85"/>
  </r>
  <r>
    <x v="0"/>
    <x v="1"/>
    <x v="41"/>
    <n v="417"/>
    <n v="97"/>
    <n v="74.40000000000001"/>
    <n v="17.38"/>
  </r>
  <r>
    <x v="0"/>
    <x v="1"/>
    <x v="42"/>
    <n v="270"/>
    <n v="84"/>
    <n v="102.86"/>
    <n v="12.18"/>
  </r>
  <r>
    <x v="0"/>
    <x v="1"/>
    <x v="43"/>
    <n v="311"/>
    <n v="87"/>
    <n v="64.09999999999999"/>
    <n v="16.68"/>
  </r>
  <r>
    <x v="0"/>
    <x v="1"/>
    <x v="44"/>
    <n v="355"/>
    <n v="92"/>
    <n v="121.77"/>
    <n v="15.22"/>
  </r>
  <r>
    <x v="0"/>
    <x v="1"/>
    <x v="45"/>
    <n v="278"/>
    <n v="88"/>
    <n v="132.11"/>
    <n v="16.76"/>
  </r>
  <r>
    <x v="0"/>
    <x v="1"/>
    <x v="46"/>
    <n v="457"/>
    <n v="122"/>
    <n v="114.27"/>
    <n v="16.72"/>
  </r>
  <r>
    <x v="0"/>
    <x v="2"/>
    <x v="47"/>
    <n v="391"/>
    <n v="83"/>
    <n v="149.2"/>
    <n v="16.67"/>
  </r>
  <r>
    <x v="0"/>
    <x v="2"/>
    <x v="48"/>
    <n v="333"/>
    <n v="97"/>
    <n v="86.66"/>
    <n v="11.43"/>
  </r>
  <r>
    <x v="0"/>
    <x v="2"/>
    <x v="49"/>
    <n v="347"/>
    <n v="85"/>
    <n v="99.95999999999999"/>
    <n v="15.61"/>
  </r>
  <r>
    <x v="0"/>
    <x v="2"/>
    <x v="50"/>
    <n v="262"/>
    <n v="79"/>
    <n v="68.90000000000001"/>
    <n v="8.789999999999999"/>
  </r>
  <r>
    <x v="0"/>
    <x v="2"/>
    <x v="51"/>
    <n v="247"/>
    <n v="81"/>
    <n v="146.67"/>
    <n v="19.59"/>
  </r>
  <r>
    <x v="0"/>
    <x v="2"/>
    <x v="52"/>
    <n v="265"/>
    <n v="82"/>
    <n v="76.98"/>
    <n v="20.93"/>
  </r>
  <r>
    <x v="0"/>
    <x v="2"/>
    <x v="53"/>
    <n v="235"/>
    <n v="80"/>
    <n v="66.84"/>
    <n v="19.82"/>
  </r>
  <r>
    <x v="0"/>
    <x v="2"/>
    <x v="54"/>
    <n v="319"/>
    <n v="105"/>
    <n v="218.15"/>
    <n v="17.18"/>
  </r>
  <r>
    <x v="0"/>
    <x v="2"/>
    <x v="55"/>
    <n v="360"/>
    <n v="99"/>
    <n v="91.56999999999999"/>
    <n v="17.41"/>
  </r>
  <r>
    <x v="0"/>
    <x v="2"/>
    <x v="56"/>
    <n v="405"/>
    <n v="98"/>
    <n v="94.41"/>
    <n v="10.66"/>
  </r>
  <r>
    <x v="0"/>
    <x v="2"/>
    <x v="57"/>
    <n v="321"/>
    <n v="90"/>
    <n v="106.16"/>
    <n v="14.07"/>
  </r>
  <r>
    <x v="0"/>
    <x v="2"/>
    <x v="58"/>
    <n v="348"/>
    <n v="87"/>
    <n v="136.57"/>
    <n v="15.51"/>
  </r>
  <r>
    <x v="0"/>
    <x v="2"/>
    <x v="59"/>
    <n v="385"/>
    <n v="90"/>
    <n v="79.37"/>
    <n v="16.2"/>
  </r>
  <r>
    <x v="0"/>
    <x v="2"/>
    <x v="60"/>
    <n v="542"/>
    <n v="121"/>
    <n v="115.21"/>
    <n v="14.69"/>
  </r>
  <r>
    <x v="0"/>
    <x v="2"/>
    <x v="61"/>
    <n v="327"/>
    <n v="113"/>
    <n v="68.01000000000001"/>
    <n v="20.04"/>
  </r>
  <r>
    <x v="0"/>
    <x v="2"/>
    <x v="62"/>
    <n v="341"/>
    <n v="93"/>
    <n v="89.48999999999999"/>
    <n v="11.44"/>
  </r>
  <r>
    <x v="0"/>
    <x v="2"/>
    <x v="63"/>
    <n v="354"/>
    <n v="101"/>
    <n v="79.12"/>
    <n v="13.2"/>
  </r>
  <r>
    <x v="0"/>
    <x v="2"/>
    <x v="64"/>
    <n v="216"/>
    <n v="75"/>
    <n v="75.08"/>
    <n v="16.51"/>
  </r>
  <r>
    <x v="0"/>
    <x v="2"/>
    <x v="65"/>
    <n v="282"/>
    <n v="84"/>
    <n v="84.34"/>
    <n v="12.52"/>
  </r>
  <r>
    <x v="0"/>
    <x v="2"/>
    <x v="66"/>
    <n v="229"/>
    <n v="86"/>
    <n v="105.44"/>
    <n v="18.52"/>
  </r>
  <r>
    <x v="0"/>
    <x v="2"/>
    <x v="67"/>
    <n v="368"/>
    <n v="116"/>
    <n v="87.56"/>
    <n v="24.97"/>
  </r>
  <r>
    <x v="0"/>
    <x v="2"/>
    <x v="68"/>
    <n v="219"/>
    <n v="85"/>
    <n v="26.69"/>
    <n v="28.65"/>
  </r>
  <r>
    <x v="0"/>
    <x v="2"/>
    <x v="69"/>
    <n v="200"/>
    <n v="78"/>
    <n v="32.51"/>
    <n v="19.12"/>
  </r>
  <r>
    <x v="0"/>
    <x v="2"/>
    <x v="70"/>
    <n v="273"/>
    <n v="94"/>
    <n v="39.73"/>
    <n v="29.46"/>
  </r>
  <r>
    <x v="0"/>
    <x v="2"/>
    <x v="71"/>
    <n v="285"/>
    <n v="81"/>
    <n v="35.34"/>
    <n v="20.65"/>
  </r>
  <r>
    <x v="0"/>
    <x v="2"/>
    <x v="72"/>
    <n v="332"/>
    <n v="94"/>
    <n v="46.51"/>
    <n v="23.44"/>
  </r>
  <r>
    <x v="0"/>
    <x v="2"/>
    <x v="73"/>
    <n v="288"/>
    <n v="86"/>
    <n v="39.11"/>
    <n v="27.87"/>
  </r>
  <r>
    <x v="0"/>
    <x v="2"/>
    <x v="74"/>
    <n v="323"/>
    <n v="96"/>
    <n v="32.58"/>
    <n v="26.62"/>
  </r>
  <r>
    <x v="0"/>
    <x v="2"/>
    <x v="75"/>
    <n v="318"/>
    <n v="80"/>
    <n v="31.99"/>
    <n v="28.14"/>
  </r>
  <r>
    <x v="0"/>
    <x v="2"/>
    <x v="76"/>
    <n v="357"/>
    <n v="106"/>
    <n v="30.49"/>
    <n v="24.35"/>
  </r>
  <r>
    <x v="0"/>
    <x v="3"/>
    <x v="77"/>
    <n v="275"/>
    <n v="85"/>
    <n v="37.33"/>
    <n v="26.96"/>
  </r>
  <r>
    <x v="0"/>
    <x v="3"/>
    <x v="78"/>
    <n v="326"/>
    <n v="97"/>
    <n v="47.85"/>
    <n v="24.74"/>
  </r>
  <r>
    <x v="0"/>
    <x v="3"/>
    <x v="79"/>
    <n v="308"/>
    <n v="92"/>
    <n v="39.71"/>
    <n v="21.62"/>
  </r>
  <r>
    <x v="0"/>
    <x v="3"/>
    <x v="80"/>
    <n v="273"/>
    <n v="79"/>
    <n v="38.21"/>
    <n v="23"/>
  </r>
  <r>
    <x v="0"/>
    <x v="3"/>
    <x v="81"/>
    <n v="234"/>
    <n v="72"/>
    <n v="32.07"/>
    <n v="36.27"/>
  </r>
  <r>
    <x v="0"/>
    <x v="3"/>
    <x v="82"/>
    <n v="218"/>
    <n v="70"/>
    <n v="28.88"/>
    <n v="28.95"/>
  </r>
  <r>
    <x v="0"/>
    <x v="3"/>
    <x v="83"/>
    <n v="250"/>
    <n v="60"/>
    <n v="38.5"/>
    <n v="27.34"/>
  </r>
  <r>
    <x v="0"/>
    <x v="3"/>
    <x v="84"/>
    <n v="171"/>
    <n v="53"/>
    <n v="52.05"/>
    <n v="22.86"/>
  </r>
  <r>
    <x v="0"/>
    <x v="3"/>
    <x v="85"/>
    <n v="244"/>
    <n v="68"/>
    <n v="52.44"/>
    <n v="27.92"/>
  </r>
  <r>
    <x v="0"/>
    <x v="3"/>
    <x v="86"/>
    <n v="329"/>
    <n v="82"/>
    <n v="22.26"/>
    <n v="30.64"/>
  </r>
  <r>
    <x v="0"/>
    <x v="3"/>
    <x v="87"/>
    <n v="287"/>
    <n v="74"/>
    <n v="49.31"/>
    <n v="21.09"/>
  </r>
  <r>
    <x v="0"/>
    <x v="3"/>
    <x v="88"/>
    <n v="364"/>
    <n v="111"/>
    <n v="24.56"/>
    <n v="24.26"/>
  </r>
  <r>
    <x v="0"/>
    <x v="3"/>
    <x v="89"/>
    <n v="220"/>
    <n v="63"/>
    <n v="90.18000000000001"/>
    <n v="23.6"/>
  </r>
  <r>
    <x v="0"/>
    <x v="3"/>
    <x v="90"/>
    <n v="216"/>
    <n v="60"/>
    <n v="35.82"/>
    <n v="28.82"/>
  </r>
  <r>
    <x v="0"/>
    <x v="3"/>
    <x v="91"/>
    <n v="157"/>
    <n v="46"/>
    <n v="30.72"/>
    <n v="41.81"/>
  </r>
  <r>
    <x v="0"/>
    <x v="3"/>
    <x v="92"/>
    <n v="248"/>
    <n v="61"/>
    <n v="38.99"/>
    <n v="37.98"/>
  </r>
  <r>
    <x v="0"/>
    <x v="3"/>
    <x v="93"/>
    <n v="230"/>
    <n v="76"/>
    <n v="27.23"/>
    <n v="34.35"/>
  </r>
  <r>
    <x v="0"/>
    <x v="3"/>
    <x v="94"/>
    <n v="334"/>
    <n v="104"/>
    <n v="37.26"/>
    <n v="29.05"/>
  </r>
  <r>
    <x v="0"/>
    <x v="3"/>
    <x v="95"/>
    <n v="291"/>
    <n v="88"/>
    <n v="48.63"/>
    <n v="37.55"/>
  </r>
  <r>
    <x v="0"/>
    <x v="3"/>
    <x v="96"/>
    <n v="324"/>
    <n v="90"/>
    <n v="27.17"/>
    <n v="26.13"/>
  </r>
  <r>
    <x v="0"/>
    <x v="3"/>
    <x v="97"/>
    <n v="412"/>
    <n v="104"/>
    <n v="42.68"/>
    <n v="31.14"/>
  </r>
  <r>
    <x v="0"/>
    <x v="3"/>
    <x v="98"/>
    <n v="314"/>
    <n v="100"/>
    <n v="32.09"/>
    <n v="27.51"/>
  </r>
  <r>
    <x v="0"/>
    <x v="3"/>
    <x v="99"/>
    <n v="277"/>
    <n v="89"/>
    <n v="34.36"/>
    <n v="32.08"/>
  </r>
  <r>
    <x v="0"/>
    <x v="3"/>
    <x v="100"/>
    <n v="280"/>
    <n v="52"/>
    <n v="27.82"/>
    <n v="43.47"/>
  </r>
  <r>
    <x v="0"/>
    <x v="3"/>
    <x v="101"/>
    <n v="322"/>
    <n v="97"/>
    <n v="34.91"/>
    <n v="24.28"/>
  </r>
  <r>
    <x v="0"/>
    <x v="3"/>
    <x v="102"/>
    <n v="359"/>
    <n v="107"/>
    <n v="28.96"/>
    <n v="23.44"/>
  </r>
  <r>
    <x v="0"/>
    <x v="3"/>
    <x v="103"/>
    <n v="342"/>
    <n v="101"/>
    <n v="38.16"/>
    <n v="24.83"/>
  </r>
  <r>
    <x v="0"/>
    <x v="3"/>
    <x v="104"/>
    <n v="336"/>
    <n v="94"/>
    <n v="23.09"/>
    <n v="27.61"/>
  </r>
  <r>
    <x v="0"/>
    <x v="3"/>
    <x v="105"/>
    <n v="258"/>
    <n v="81"/>
    <n v="25.07"/>
    <n v="31.94"/>
  </r>
  <r>
    <x v="0"/>
    <x v="3"/>
    <x v="106"/>
    <n v="344"/>
    <n v="97"/>
    <n v="23.86"/>
    <n v="28.86"/>
  </r>
  <r>
    <x v="0"/>
    <x v="3"/>
    <x v="107"/>
    <n v="389"/>
    <n v="90"/>
    <n v="29.89"/>
    <n v="37.3"/>
  </r>
  <r>
    <x v="0"/>
    <x v="4"/>
    <x v="108"/>
    <n v="382"/>
    <n v="108"/>
    <n v="39.22"/>
    <n v="34.49"/>
  </r>
  <r>
    <x v="0"/>
    <x v="4"/>
    <x v="109"/>
    <n v="391"/>
    <n v="99"/>
    <n v="29.59"/>
    <n v="36.41"/>
  </r>
  <r>
    <x v="0"/>
    <x v="4"/>
    <x v="110"/>
    <n v="286"/>
    <n v="82"/>
    <n v="60.65"/>
    <n v="39.19"/>
  </r>
  <r>
    <x v="0"/>
    <x v="4"/>
    <x v="111"/>
    <n v="481"/>
    <n v="119"/>
    <n v="37.45"/>
    <n v="27.99"/>
  </r>
  <r>
    <x v="0"/>
    <x v="4"/>
    <x v="112"/>
    <n v="311"/>
    <n v="113"/>
    <n v="21.5"/>
    <n v="28.36"/>
  </r>
  <r>
    <x v="0"/>
    <x v="4"/>
    <x v="113"/>
    <n v="350"/>
    <n v="104"/>
    <n v="39"/>
    <n v="25.15"/>
  </r>
  <r>
    <x v="0"/>
    <x v="4"/>
    <x v="114"/>
    <n v="395"/>
    <n v="118"/>
    <n v="37.99"/>
    <n v="32.06"/>
  </r>
  <r>
    <x v="0"/>
    <x v="4"/>
    <x v="115"/>
    <n v="427"/>
    <n v="125"/>
    <n v="44.59"/>
    <n v="30"/>
  </r>
  <r>
    <x v="0"/>
    <x v="4"/>
    <x v="116"/>
    <n v="336"/>
    <n v="95"/>
    <n v="26.39"/>
    <n v="32.83"/>
  </r>
  <r>
    <x v="0"/>
    <x v="4"/>
    <x v="117"/>
    <n v="339"/>
    <n v="86"/>
    <n v="56.16"/>
    <n v="33.84"/>
  </r>
  <r>
    <x v="0"/>
    <x v="4"/>
    <x v="118"/>
    <n v="311"/>
    <n v="109"/>
    <n v="35.15"/>
    <n v="26.93"/>
  </r>
  <r>
    <x v="0"/>
    <x v="4"/>
    <x v="119"/>
    <n v="275"/>
    <n v="97"/>
    <n v="27.38"/>
    <n v="30.08"/>
  </r>
  <r>
    <x v="0"/>
    <x v="4"/>
    <x v="120"/>
    <n v="472"/>
    <n v="126"/>
    <n v="29.97"/>
    <n v="25.32"/>
  </r>
  <r>
    <x v="0"/>
    <x v="4"/>
    <x v="121"/>
    <n v="288"/>
    <n v="87"/>
    <n v="39.35"/>
    <n v="29.18"/>
  </r>
  <r>
    <x v="0"/>
    <x v="4"/>
    <x v="122"/>
    <n v="338"/>
    <n v="99"/>
    <n v="33.67"/>
    <n v="37.22"/>
  </r>
  <r>
    <x v="0"/>
    <x v="4"/>
    <x v="123"/>
    <n v="380"/>
    <n v="124"/>
    <n v="35.84"/>
    <n v="29.46"/>
  </r>
  <r>
    <x v="0"/>
    <x v="4"/>
    <x v="124"/>
    <n v="368"/>
    <n v="111"/>
    <n v="32.65"/>
    <n v="31.01"/>
  </r>
  <r>
    <x v="0"/>
    <x v="4"/>
    <x v="125"/>
    <n v="298"/>
    <n v="106"/>
    <n v="50.17"/>
    <n v="25.88"/>
  </r>
  <r>
    <x v="0"/>
    <x v="4"/>
    <x v="126"/>
    <n v="360"/>
    <n v="93"/>
    <n v="24.77"/>
    <n v="26.22"/>
  </r>
  <r>
    <x v="0"/>
    <x v="4"/>
    <x v="127"/>
    <n v="298"/>
    <n v="93"/>
    <n v="34.89"/>
    <n v="28.54"/>
  </r>
  <r>
    <x v="0"/>
    <x v="4"/>
    <x v="128"/>
    <n v="358"/>
    <n v="101"/>
    <n v="46.73"/>
    <n v="26.78"/>
  </r>
  <r>
    <x v="0"/>
    <x v="4"/>
    <x v="129"/>
    <n v="310"/>
    <n v="102"/>
    <n v="27.9"/>
    <n v="32.46"/>
  </r>
  <r>
    <x v="0"/>
    <x v="4"/>
    <x v="130"/>
    <n v="349"/>
    <n v="109"/>
    <n v="29.08"/>
    <n v="24.93"/>
  </r>
  <r>
    <x v="0"/>
    <x v="4"/>
    <x v="131"/>
    <n v="336"/>
    <n v="125"/>
    <n v="37.31"/>
    <n v="26.75"/>
  </r>
  <r>
    <x v="0"/>
    <x v="4"/>
    <x v="132"/>
    <n v="404"/>
    <n v="142"/>
    <n v="37.37"/>
    <n v="29.89"/>
  </r>
  <r>
    <x v="0"/>
    <x v="4"/>
    <x v="133"/>
    <n v="407"/>
    <n v="131"/>
    <n v="38.06"/>
    <n v="26.44"/>
  </r>
  <r>
    <x v="0"/>
    <x v="4"/>
    <x v="134"/>
    <n v="404"/>
    <n v="109"/>
    <n v="29.37"/>
    <n v="32.91"/>
  </r>
  <r>
    <x v="0"/>
    <x v="4"/>
    <x v="135"/>
    <n v="326"/>
    <n v="125"/>
    <n v="39.39"/>
    <n v="23.3"/>
  </r>
  <r>
    <x v="0"/>
    <x v="4"/>
    <x v="136"/>
    <n v="383"/>
    <n v="115"/>
    <n v="27.42"/>
    <n v="26.98"/>
  </r>
  <r>
    <x v="0"/>
    <x v="4"/>
    <x v="137"/>
    <n v="393"/>
    <n v="134"/>
    <n v="34.28"/>
    <n v="35.78"/>
  </r>
  <r>
    <x v="0"/>
    <x v="4"/>
    <x v="138"/>
    <n v="336"/>
    <n v="112"/>
    <n v="54.48"/>
    <n v="30.83"/>
  </r>
  <r>
    <x v="1"/>
    <x v="5"/>
    <x v="139"/>
    <m/>
    <m/>
    <m/>
    <m/>
  </r>
</pivotCacheRecords>
</file>

<file path=xl/pivotCache/pivotCacheRecords7.xml><?xml version="1.0" encoding="utf-8"?>
<pivotCacheRecords xmlns="http://schemas.openxmlformats.org/spreadsheetml/2006/main" count="140">
  <r>
    <x v="0"/>
    <x v="0"/>
    <x v="0"/>
    <n v="177"/>
    <n v="64"/>
    <n v="98.39"/>
    <n v="22.44"/>
  </r>
  <r>
    <x v="0"/>
    <x v="0"/>
    <x v="1"/>
    <n v="92"/>
    <n v="45"/>
    <n v="104.32"/>
    <n v="20.81"/>
  </r>
  <r>
    <x v="0"/>
    <x v="0"/>
    <x v="2"/>
    <n v="223"/>
    <n v="70"/>
    <n v="108.47"/>
    <n v="22.14"/>
  </r>
  <r>
    <x v="0"/>
    <x v="0"/>
    <x v="3"/>
    <n v="185"/>
    <n v="64"/>
    <n v="149.76"/>
    <n v="22.64"/>
  </r>
  <r>
    <x v="0"/>
    <x v="0"/>
    <x v="4"/>
    <n v="183"/>
    <n v="61"/>
    <n v="72.88"/>
    <n v="12.24"/>
  </r>
  <r>
    <x v="0"/>
    <x v="0"/>
    <x v="5"/>
    <n v="227"/>
    <n v="70"/>
    <n v="103.05"/>
    <n v="11.49"/>
  </r>
  <r>
    <x v="0"/>
    <x v="0"/>
    <x v="6"/>
    <n v="224"/>
    <n v="68"/>
    <n v="122.19"/>
    <n v="10.88"/>
  </r>
  <r>
    <x v="0"/>
    <x v="0"/>
    <x v="7"/>
    <n v="266"/>
    <n v="73"/>
    <n v="99.39"/>
    <n v="14.84"/>
  </r>
  <r>
    <x v="0"/>
    <x v="0"/>
    <x v="8"/>
    <n v="229"/>
    <n v="71"/>
    <n v="95.83"/>
    <n v="18.9"/>
  </r>
  <r>
    <x v="0"/>
    <x v="0"/>
    <x v="9"/>
    <n v="261"/>
    <n v="69"/>
    <n v="94.55"/>
    <n v="11.72"/>
  </r>
  <r>
    <x v="0"/>
    <x v="0"/>
    <x v="10"/>
    <n v="192"/>
    <n v="80"/>
    <n v="61.43"/>
    <n v="25"/>
  </r>
  <r>
    <x v="0"/>
    <x v="0"/>
    <x v="11"/>
    <n v="173"/>
    <n v="72"/>
    <n v="115.6"/>
    <n v="15.59"/>
  </r>
  <r>
    <x v="0"/>
    <x v="0"/>
    <x v="12"/>
    <n v="253"/>
    <n v="69"/>
    <n v="87.67"/>
    <n v="14.11"/>
  </r>
  <r>
    <x v="0"/>
    <x v="0"/>
    <x v="13"/>
    <n v="169"/>
    <n v="54"/>
    <n v="112.67"/>
    <n v="18.64"/>
  </r>
  <r>
    <x v="0"/>
    <x v="0"/>
    <x v="14"/>
    <n v="155"/>
    <n v="58"/>
    <n v="84.90000000000001"/>
    <n v="11.42"/>
  </r>
  <r>
    <x v="0"/>
    <x v="0"/>
    <x v="15"/>
    <n v="131"/>
    <n v="52"/>
    <n v="92.27"/>
    <n v="25.27"/>
  </r>
  <r>
    <x v="0"/>
    <x v="1"/>
    <x v="16"/>
    <n v="170"/>
    <n v="61"/>
    <n v="82.62"/>
    <n v="18.32"/>
  </r>
  <r>
    <x v="0"/>
    <x v="1"/>
    <x v="17"/>
    <n v="266"/>
    <n v="84"/>
    <n v="122.28"/>
    <n v="13.69"/>
  </r>
  <r>
    <x v="0"/>
    <x v="1"/>
    <x v="18"/>
    <n v="232"/>
    <n v="69"/>
    <n v="169.46"/>
    <n v="19.91"/>
  </r>
  <r>
    <x v="0"/>
    <x v="1"/>
    <x v="19"/>
    <n v="166"/>
    <n v="58"/>
    <n v="159.34"/>
    <n v="18.31"/>
  </r>
  <r>
    <x v="0"/>
    <x v="1"/>
    <x v="20"/>
    <n v="198"/>
    <n v="64"/>
    <n v="86.34"/>
    <n v="12.58"/>
  </r>
  <r>
    <x v="0"/>
    <x v="1"/>
    <x v="21"/>
    <n v="223"/>
    <n v="62"/>
    <n v="127.37"/>
    <n v="12.86"/>
  </r>
  <r>
    <x v="0"/>
    <x v="1"/>
    <x v="22"/>
    <n v="190"/>
    <n v="71"/>
    <n v="302.32"/>
    <n v="21.49"/>
  </r>
  <r>
    <x v="0"/>
    <x v="1"/>
    <x v="23"/>
    <n v="243"/>
    <n v="76"/>
    <n v="166.57"/>
    <n v="14.61"/>
  </r>
  <r>
    <x v="0"/>
    <x v="1"/>
    <x v="24"/>
    <n v="285"/>
    <n v="77"/>
    <n v="137.6"/>
    <n v="15.15"/>
  </r>
  <r>
    <x v="0"/>
    <x v="1"/>
    <x v="25"/>
    <n v="333"/>
    <n v="78"/>
    <n v="130.83"/>
    <n v="18.47"/>
  </r>
  <r>
    <x v="0"/>
    <x v="1"/>
    <x v="26"/>
    <n v="333"/>
    <n v="80"/>
    <n v="134.69"/>
    <n v="17.47"/>
  </r>
  <r>
    <x v="0"/>
    <x v="1"/>
    <x v="27"/>
    <n v="202"/>
    <n v="58"/>
    <n v="157.9"/>
    <n v="14.31"/>
  </r>
  <r>
    <x v="0"/>
    <x v="1"/>
    <x v="28"/>
    <n v="226"/>
    <n v="70"/>
    <n v="109.47"/>
    <n v="17.15"/>
  </r>
  <r>
    <x v="0"/>
    <x v="1"/>
    <x v="29"/>
    <n v="200"/>
    <n v="71"/>
    <n v="148.6"/>
    <n v="16.23"/>
  </r>
  <r>
    <x v="0"/>
    <x v="1"/>
    <x v="30"/>
    <n v="365"/>
    <n v="83"/>
    <n v="301.4"/>
    <n v="19.66"/>
  </r>
  <r>
    <x v="0"/>
    <x v="1"/>
    <x v="31"/>
    <n v="351"/>
    <n v="91"/>
    <n v="168.09"/>
    <n v="17.66"/>
  </r>
  <r>
    <x v="0"/>
    <x v="1"/>
    <x v="32"/>
    <n v="273"/>
    <n v="74"/>
    <n v="110.3"/>
    <n v="20.65"/>
  </r>
  <r>
    <x v="0"/>
    <x v="1"/>
    <x v="33"/>
    <n v="273"/>
    <n v="75"/>
    <n v="203.02"/>
    <n v="20.89"/>
  </r>
  <r>
    <x v="0"/>
    <x v="1"/>
    <x v="34"/>
    <n v="264"/>
    <n v="82"/>
    <n v="213.94"/>
    <n v="16.26"/>
  </r>
  <r>
    <x v="0"/>
    <x v="1"/>
    <x v="35"/>
    <n v="211"/>
    <n v="59"/>
    <n v="132.05"/>
    <n v="16.03"/>
  </r>
  <r>
    <x v="0"/>
    <x v="1"/>
    <x v="36"/>
    <n v="243"/>
    <n v="73"/>
    <n v="96.31"/>
    <n v="23.23"/>
  </r>
  <r>
    <x v="0"/>
    <x v="1"/>
    <x v="37"/>
    <n v="275"/>
    <n v="73"/>
    <n v="80.98"/>
    <n v="19.39"/>
  </r>
  <r>
    <x v="0"/>
    <x v="1"/>
    <x v="38"/>
    <n v="281"/>
    <n v="80"/>
    <n v="155.56"/>
    <n v="19.33"/>
  </r>
  <r>
    <x v="0"/>
    <x v="1"/>
    <x v="39"/>
    <n v="228"/>
    <n v="77"/>
    <n v="175.7"/>
    <n v="24.04"/>
  </r>
  <r>
    <x v="0"/>
    <x v="1"/>
    <x v="40"/>
    <n v="301"/>
    <n v="85"/>
    <n v="112.35"/>
    <n v="14.85"/>
  </r>
  <r>
    <x v="0"/>
    <x v="1"/>
    <x v="41"/>
    <n v="417"/>
    <n v="97"/>
    <n v="74.40000000000001"/>
    <n v="17.38"/>
  </r>
  <r>
    <x v="0"/>
    <x v="1"/>
    <x v="42"/>
    <n v="270"/>
    <n v="84"/>
    <n v="102.86"/>
    <n v="12.18"/>
  </r>
  <r>
    <x v="0"/>
    <x v="1"/>
    <x v="43"/>
    <n v="311"/>
    <n v="87"/>
    <n v="64.09999999999999"/>
    <n v="16.68"/>
  </r>
  <r>
    <x v="0"/>
    <x v="1"/>
    <x v="44"/>
    <n v="355"/>
    <n v="92"/>
    <n v="121.77"/>
    <n v="15.22"/>
  </r>
  <r>
    <x v="0"/>
    <x v="1"/>
    <x v="45"/>
    <n v="278"/>
    <n v="88"/>
    <n v="132.11"/>
    <n v="16.76"/>
  </r>
  <r>
    <x v="0"/>
    <x v="1"/>
    <x v="46"/>
    <n v="457"/>
    <n v="122"/>
    <n v="114.27"/>
    <n v="16.72"/>
  </r>
  <r>
    <x v="0"/>
    <x v="2"/>
    <x v="47"/>
    <n v="391"/>
    <n v="83"/>
    <n v="149.2"/>
    <n v="16.67"/>
  </r>
  <r>
    <x v="0"/>
    <x v="2"/>
    <x v="48"/>
    <n v="333"/>
    <n v="97"/>
    <n v="86.66"/>
    <n v="11.43"/>
  </r>
  <r>
    <x v="0"/>
    <x v="2"/>
    <x v="49"/>
    <n v="347"/>
    <n v="85"/>
    <n v="99.95999999999999"/>
    <n v="15.61"/>
  </r>
  <r>
    <x v="0"/>
    <x v="2"/>
    <x v="50"/>
    <n v="262"/>
    <n v="79"/>
    <n v="68.90000000000001"/>
    <n v="8.789999999999999"/>
  </r>
  <r>
    <x v="0"/>
    <x v="2"/>
    <x v="51"/>
    <n v="247"/>
    <n v="81"/>
    <n v="146.67"/>
    <n v="19.59"/>
  </r>
  <r>
    <x v="0"/>
    <x v="2"/>
    <x v="52"/>
    <n v="265"/>
    <n v="82"/>
    <n v="76.98"/>
    <n v="20.93"/>
  </r>
  <r>
    <x v="0"/>
    <x v="2"/>
    <x v="53"/>
    <n v="235"/>
    <n v="80"/>
    <n v="66.84"/>
    <n v="19.82"/>
  </r>
  <r>
    <x v="0"/>
    <x v="2"/>
    <x v="54"/>
    <n v="319"/>
    <n v="105"/>
    <n v="218.15"/>
    <n v="17.18"/>
  </r>
  <r>
    <x v="0"/>
    <x v="2"/>
    <x v="55"/>
    <n v="360"/>
    <n v="99"/>
    <n v="91.56999999999999"/>
    <n v="17.41"/>
  </r>
  <r>
    <x v="0"/>
    <x v="2"/>
    <x v="56"/>
    <n v="405"/>
    <n v="98"/>
    <n v="94.41"/>
    <n v="10.66"/>
  </r>
  <r>
    <x v="0"/>
    <x v="2"/>
    <x v="57"/>
    <n v="321"/>
    <n v="90"/>
    <n v="106.16"/>
    <n v="14.07"/>
  </r>
  <r>
    <x v="0"/>
    <x v="2"/>
    <x v="58"/>
    <n v="348"/>
    <n v="87"/>
    <n v="136.57"/>
    <n v="15.51"/>
  </r>
  <r>
    <x v="0"/>
    <x v="2"/>
    <x v="59"/>
    <n v="385"/>
    <n v="90"/>
    <n v="79.37"/>
    <n v="16.2"/>
  </r>
  <r>
    <x v="0"/>
    <x v="2"/>
    <x v="60"/>
    <n v="542"/>
    <n v="121"/>
    <n v="115.21"/>
    <n v="14.69"/>
  </r>
  <r>
    <x v="0"/>
    <x v="2"/>
    <x v="61"/>
    <n v="327"/>
    <n v="113"/>
    <n v="68.01000000000001"/>
    <n v="20.04"/>
  </r>
  <r>
    <x v="0"/>
    <x v="2"/>
    <x v="62"/>
    <n v="341"/>
    <n v="93"/>
    <n v="89.48999999999999"/>
    <n v="11.44"/>
  </r>
  <r>
    <x v="0"/>
    <x v="2"/>
    <x v="63"/>
    <n v="354"/>
    <n v="101"/>
    <n v="79.12"/>
    <n v="13.2"/>
  </r>
  <r>
    <x v="0"/>
    <x v="2"/>
    <x v="64"/>
    <n v="216"/>
    <n v="75"/>
    <n v="75.08"/>
    <n v="16.51"/>
  </r>
  <r>
    <x v="0"/>
    <x v="2"/>
    <x v="65"/>
    <n v="282"/>
    <n v="84"/>
    <n v="84.34"/>
    <n v="12.52"/>
  </r>
  <r>
    <x v="0"/>
    <x v="2"/>
    <x v="66"/>
    <n v="229"/>
    <n v="86"/>
    <n v="105.44"/>
    <n v="18.52"/>
  </r>
  <r>
    <x v="0"/>
    <x v="2"/>
    <x v="67"/>
    <n v="368"/>
    <n v="116"/>
    <n v="87.56"/>
    <n v="24.97"/>
  </r>
  <r>
    <x v="0"/>
    <x v="2"/>
    <x v="68"/>
    <n v="219"/>
    <n v="85"/>
    <n v="26.69"/>
    <n v="28.65"/>
  </r>
  <r>
    <x v="0"/>
    <x v="2"/>
    <x v="69"/>
    <n v="200"/>
    <n v="78"/>
    <n v="32.51"/>
    <n v="19.12"/>
  </r>
  <r>
    <x v="0"/>
    <x v="2"/>
    <x v="70"/>
    <n v="273"/>
    <n v="94"/>
    <n v="39.73"/>
    <n v="29.46"/>
  </r>
  <r>
    <x v="0"/>
    <x v="2"/>
    <x v="71"/>
    <n v="285"/>
    <n v="81"/>
    <n v="35.34"/>
    <n v="20.65"/>
  </r>
  <r>
    <x v="0"/>
    <x v="2"/>
    <x v="72"/>
    <n v="332"/>
    <n v="94"/>
    <n v="46.51"/>
    <n v="23.44"/>
  </r>
  <r>
    <x v="0"/>
    <x v="2"/>
    <x v="73"/>
    <n v="288"/>
    <n v="86"/>
    <n v="39.11"/>
    <n v="27.87"/>
  </r>
  <r>
    <x v="0"/>
    <x v="2"/>
    <x v="74"/>
    <n v="323"/>
    <n v="96"/>
    <n v="32.58"/>
    <n v="26.62"/>
  </r>
  <r>
    <x v="0"/>
    <x v="2"/>
    <x v="75"/>
    <n v="318"/>
    <n v="80"/>
    <n v="31.99"/>
    <n v="28.14"/>
  </r>
  <r>
    <x v="0"/>
    <x v="2"/>
    <x v="76"/>
    <n v="357"/>
    <n v="106"/>
    <n v="30.49"/>
    <n v="24.35"/>
  </r>
  <r>
    <x v="0"/>
    <x v="3"/>
    <x v="77"/>
    <n v="275"/>
    <n v="85"/>
    <n v="37.33"/>
    <n v="26.96"/>
  </r>
  <r>
    <x v="0"/>
    <x v="3"/>
    <x v="78"/>
    <n v="326"/>
    <n v="97"/>
    <n v="47.85"/>
    <n v="24.74"/>
  </r>
  <r>
    <x v="0"/>
    <x v="3"/>
    <x v="79"/>
    <n v="308"/>
    <n v="92"/>
    <n v="39.71"/>
    <n v="21.62"/>
  </r>
  <r>
    <x v="0"/>
    <x v="3"/>
    <x v="80"/>
    <n v="273"/>
    <n v="79"/>
    <n v="38.21"/>
    <n v="23"/>
  </r>
  <r>
    <x v="0"/>
    <x v="3"/>
    <x v="81"/>
    <n v="234"/>
    <n v="72"/>
    <n v="32.07"/>
    <n v="36.27"/>
  </r>
  <r>
    <x v="0"/>
    <x v="3"/>
    <x v="82"/>
    <n v="218"/>
    <n v="70"/>
    <n v="28.88"/>
    <n v="28.95"/>
  </r>
  <r>
    <x v="0"/>
    <x v="3"/>
    <x v="83"/>
    <n v="250"/>
    <n v="60"/>
    <n v="38.5"/>
    <n v="27.34"/>
  </r>
  <r>
    <x v="0"/>
    <x v="3"/>
    <x v="84"/>
    <n v="171"/>
    <n v="53"/>
    <n v="52.05"/>
    <n v="22.86"/>
  </r>
  <r>
    <x v="0"/>
    <x v="3"/>
    <x v="85"/>
    <n v="244"/>
    <n v="68"/>
    <n v="52.44"/>
    <n v="27.92"/>
  </r>
  <r>
    <x v="0"/>
    <x v="3"/>
    <x v="86"/>
    <n v="329"/>
    <n v="82"/>
    <n v="22.26"/>
    <n v="30.64"/>
  </r>
  <r>
    <x v="0"/>
    <x v="3"/>
    <x v="87"/>
    <n v="287"/>
    <n v="74"/>
    <n v="49.31"/>
    <n v="21.09"/>
  </r>
  <r>
    <x v="0"/>
    <x v="3"/>
    <x v="88"/>
    <n v="364"/>
    <n v="111"/>
    <n v="24.56"/>
    <n v="24.26"/>
  </r>
  <r>
    <x v="0"/>
    <x v="3"/>
    <x v="89"/>
    <n v="220"/>
    <n v="63"/>
    <n v="90.18000000000001"/>
    <n v="23.6"/>
  </r>
  <r>
    <x v="0"/>
    <x v="3"/>
    <x v="90"/>
    <n v="216"/>
    <n v="60"/>
    <n v="35.82"/>
    <n v="28.82"/>
  </r>
  <r>
    <x v="0"/>
    <x v="3"/>
    <x v="91"/>
    <n v="157"/>
    <n v="46"/>
    <n v="30.72"/>
    <n v="41.81"/>
  </r>
  <r>
    <x v="0"/>
    <x v="3"/>
    <x v="92"/>
    <n v="248"/>
    <n v="61"/>
    <n v="38.99"/>
    <n v="37.98"/>
  </r>
  <r>
    <x v="0"/>
    <x v="3"/>
    <x v="93"/>
    <n v="230"/>
    <n v="76"/>
    <n v="27.23"/>
    <n v="34.35"/>
  </r>
  <r>
    <x v="0"/>
    <x v="3"/>
    <x v="94"/>
    <n v="334"/>
    <n v="104"/>
    <n v="37.26"/>
    <n v="29.05"/>
  </r>
  <r>
    <x v="0"/>
    <x v="3"/>
    <x v="95"/>
    <n v="291"/>
    <n v="88"/>
    <n v="48.63"/>
    <n v="37.55"/>
  </r>
  <r>
    <x v="0"/>
    <x v="3"/>
    <x v="96"/>
    <n v="324"/>
    <n v="90"/>
    <n v="27.17"/>
    <n v="26.13"/>
  </r>
  <r>
    <x v="0"/>
    <x v="3"/>
    <x v="97"/>
    <n v="412"/>
    <n v="104"/>
    <n v="42.68"/>
    <n v="31.14"/>
  </r>
  <r>
    <x v="0"/>
    <x v="3"/>
    <x v="98"/>
    <n v="314"/>
    <n v="100"/>
    <n v="32.09"/>
    <n v="27.51"/>
  </r>
  <r>
    <x v="0"/>
    <x v="3"/>
    <x v="99"/>
    <n v="277"/>
    <n v="89"/>
    <n v="34.36"/>
    <n v="32.08"/>
  </r>
  <r>
    <x v="0"/>
    <x v="3"/>
    <x v="100"/>
    <n v="280"/>
    <n v="52"/>
    <n v="27.82"/>
    <n v="43.47"/>
  </r>
  <r>
    <x v="0"/>
    <x v="3"/>
    <x v="101"/>
    <n v="322"/>
    <n v="97"/>
    <n v="34.91"/>
    <n v="24.28"/>
  </r>
  <r>
    <x v="0"/>
    <x v="3"/>
    <x v="102"/>
    <n v="359"/>
    <n v="107"/>
    <n v="28.96"/>
    <n v="23.44"/>
  </r>
  <r>
    <x v="0"/>
    <x v="3"/>
    <x v="103"/>
    <n v="342"/>
    <n v="101"/>
    <n v="38.16"/>
    <n v="24.83"/>
  </r>
  <r>
    <x v="0"/>
    <x v="3"/>
    <x v="104"/>
    <n v="336"/>
    <n v="94"/>
    <n v="23.09"/>
    <n v="27.61"/>
  </r>
  <r>
    <x v="0"/>
    <x v="3"/>
    <x v="105"/>
    <n v="258"/>
    <n v="81"/>
    <n v="25.07"/>
    <n v="31.94"/>
  </r>
  <r>
    <x v="0"/>
    <x v="3"/>
    <x v="106"/>
    <n v="344"/>
    <n v="97"/>
    <n v="23.86"/>
    <n v="28.86"/>
  </r>
  <r>
    <x v="0"/>
    <x v="3"/>
    <x v="107"/>
    <n v="389"/>
    <n v="90"/>
    <n v="29.89"/>
    <n v="37.3"/>
  </r>
  <r>
    <x v="0"/>
    <x v="4"/>
    <x v="108"/>
    <n v="382"/>
    <n v="108"/>
    <n v="39.22"/>
    <n v="34.49"/>
  </r>
  <r>
    <x v="0"/>
    <x v="4"/>
    <x v="109"/>
    <n v="391"/>
    <n v="99"/>
    <n v="29.59"/>
    <n v="36.41"/>
  </r>
  <r>
    <x v="0"/>
    <x v="4"/>
    <x v="110"/>
    <n v="286"/>
    <n v="82"/>
    <n v="60.65"/>
    <n v="39.19"/>
  </r>
  <r>
    <x v="0"/>
    <x v="4"/>
    <x v="111"/>
    <n v="481"/>
    <n v="119"/>
    <n v="37.45"/>
    <n v="27.99"/>
  </r>
  <r>
    <x v="0"/>
    <x v="4"/>
    <x v="112"/>
    <n v="311"/>
    <n v="113"/>
    <n v="21.5"/>
    <n v="28.36"/>
  </r>
  <r>
    <x v="0"/>
    <x v="4"/>
    <x v="113"/>
    <n v="350"/>
    <n v="104"/>
    <n v="39"/>
    <n v="25.15"/>
  </r>
  <r>
    <x v="0"/>
    <x v="4"/>
    <x v="114"/>
    <n v="395"/>
    <n v="118"/>
    <n v="37.99"/>
    <n v="32.06"/>
  </r>
  <r>
    <x v="0"/>
    <x v="4"/>
    <x v="115"/>
    <n v="427"/>
    <n v="125"/>
    <n v="44.59"/>
    <n v="30"/>
  </r>
  <r>
    <x v="0"/>
    <x v="4"/>
    <x v="116"/>
    <n v="336"/>
    <n v="95"/>
    <n v="26.39"/>
    <n v="32.83"/>
  </r>
  <r>
    <x v="0"/>
    <x v="4"/>
    <x v="117"/>
    <n v="339"/>
    <n v="86"/>
    <n v="56.16"/>
    <n v="33.84"/>
  </r>
  <r>
    <x v="0"/>
    <x v="4"/>
    <x v="118"/>
    <n v="311"/>
    <n v="109"/>
    <n v="35.15"/>
    <n v="26.93"/>
  </r>
  <r>
    <x v="0"/>
    <x v="4"/>
    <x v="119"/>
    <n v="275"/>
    <n v="97"/>
    <n v="27.38"/>
    <n v="30.08"/>
  </r>
  <r>
    <x v="0"/>
    <x v="4"/>
    <x v="120"/>
    <n v="472"/>
    <n v="126"/>
    <n v="29.97"/>
    <n v="25.32"/>
  </r>
  <r>
    <x v="0"/>
    <x v="4"/>
    <x v="121"/>
    <n v="288"/>
    <n v="87"/>
    <n v="39.35"/>
    <n v="29.18"/>
  </r>
  <r>
    <x v="0"/>
    <x v="4"/>
    <x v="122"/>
    <n v="338"/>
    <n v="99"/>
    <n v="33.67"/>
    <n v="37.22"/>
  </r>
  <r>
    <x v="0"/>
    <x v="4"/>
    <x v="123"/>
    <n v="380"/>
    <n v="124"/>
    <n v="35.84"/>
    <n v="29.46"/>
  </r>
  <r>
    <x v="0"/>
    <x v="4"/>
    <x v="124"/>
    <n v="368"/>
    <n v="111"/>
    <n v="32.65"/>
    <n v="31.01"/>
  </r>
  <r>
    <x v="0"/>
    <x v="4"/>
    <x v="125"/>
    <n v="298"/>
    <n v="106"/>
    <n v="50.17"/>
    <n v="25.88"/>
  </r>
  <r>
    <x v="0"/>
    <x v="4"/>
    <x v="126"/>
    <n v="360"/>
    <n v="93"/>
    <n v="24.77"/>
    <n v="26.22"/>
  </r>
  <r>
    <x v="0"/>
    <x v="4"/>
    <x v="127"/>
    <n v="298"/>
    <n v="93"/>
    <n v="34.89"/>
    <n v="28.54"/>
  </r>
  <r>
    <x v="0"/>
    <x v="4"/>
    <x v="128"/>
    <n v="358"/>
    <n v="101"/>
    <n v="46.73"/>
    <n v="26.78"/>
  </r>
  <r>
    <x v="0"/>
    <x v="4"/>
    <x v="129"/>
    <n v="310"/>
    <n v="102"/>
    <n v="27.9"/>
    <n v="32.46"/>
  </r>
  <r>
    <x v="0"/>
    <x v="4"/>
    <x v="130"/>
    <n v="349"/>
    <n v="109"/>
    <n v="29.08"/>
    <n v="24.93"/>
  </r>
  <r>
    <x v="0"/>
    <x v="4"/>
    <x v="131"/>
    <n v="336"/>
    <n v="125"/>
    <n v="37.31"/>
    <n v="26.75"/>
  </r>
  <r>
    <x v="0"/>
    <x v="4"/>
    <x v="132"/>
    <n v="404"/>
    <n v="142"/>
    <n v="37.37"/>
    <n v="29.89"/>
  </r>
  <r>
    <x v="0"/>
    <x v="4"/>
    <x v="133"/>
    <n v="407"/>
    <n v="131"/>
    <n v="38.06"/>
    <n v="26.44"/>
  </r>
  <r>
    <x v="0"/>
    <x v="4"/>
    <x v="134"/>
    <n v="404"/>
    <n v="109"/>
    <n v="29.37"/>
    <n v="32.91"/>
  </r>
  <r>
    <x v="0"/>
    <x v="4"/>
    <x v="135"/>
    <n v="326"/>
    <n v="125"/>
    <n v="39.39"/>
    <n v="23.3"/>
  </r>
  <r>
    <x v="0"/>
    <x v="4"/>
    <x v="136"/>
    <n v="383"/>
    <n v="115"/>
    <n v="27.42"/>
    <n v="26.98"/>
  </r>
  <r>
    <x v="0"/>
    <x v="4"/>
    <x v="137"/>
    <n v="393"/>
    <n v="134"/>
    <n v="34.28"/>
    <n v="35.78"/>
  </r>
  <r>
    <x v="0"/>
    <x v="4"/>
    <x v="138"/>
    <n v="336"/>
    <n v="112"/>
    <n v="54.48"/>
    <n v="30.83"/>
  </r>
  <r>
    <x v="1"/>
    <x v="5"/>
    <x v="13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4" cacheId="145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outline="1" outlineData="1" compactData="0" multipleFieldFilters="0">
  <location ref="A20:C44" firstHeaderRow="1" firstDataRow="2" firstDataCol="1"/>
  <pivotFields count="9">
    <pivotField compact="0" showAll="0" defaultSubtotal="0"/>
    <pivotField axis="axisCol" compact="0" showAll="0" defaultSubtotal="0">
      <items count="10">
        <item h="1" x="1"/>
        <item h="1" x="2"/>
        <item h="1" x="3"/>
        <item h="1" x="4"/>
        <item h="1" x="5"/>
        <item h="1" x="6"/>
        <item x="7"/>
        <item x="8"/>
        <item h="1" x="0"/>
        <item h="1" x="9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axis="axisRow" dataField="1" compact="0" showAll="0" sortType="descending" defaultSubtotal="0">
      <items count="25">
        <item x="1"/>
        <item x="7"/>
        <item x="9"/>
        <item x="21"/>
        <item x="16"/>
        <item x="3"/>
        <item x="5"/>
        <item x="6"/>
        <item x="8"/>
        <item x="19"/>
        <item x="14"/>
        <item x="10"/>
        <item x="11"/>
        <item x="13"/>
        <item x="0"/>
        <item x="23"/>
        <item x="22"/>
        <item x="20"/>
        <item x="15"/>
        <item x="17"/>
        <item x="4"/>
        <item x="12"/>
        <item x="2"/>
        <item x="18"/>
        <item x="24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7"/>
            </reference>
          </references>
        </pivotArea>
      </autoSortScope>
    </pivotField>
    <pivotField compact="0" showAll="0" defaultSubtotal="0"/>
    <pivotField compact="0" showAll="0" defaultSubtotal="0"/>
  </pivotFields>
  <rowFields count="1">
    <field x="6"/>
  </rowFields>
  <rowItems count="23">
    <i>
      <x v="18"/>
    </i>
    <i>
      <x v="22"/>
    </i>
    <i>
      <x v="6"/>
    </i>
    <i>
      <x v="20"/>
    </i>
    <i>
      <x v="14"/>
    </i>
    <i>
      <x v="19"/>
    </i>
    <i>
      <x v="4"/>
    </i>
    <i>
      <x v="7"/>
    </i>
    <i>
      <x v="2"/>
    </i>
    <i>
      <x v="15"/>
    </i>
    <i>
      <x v="1"/>
    </i>
    <i>
      <x v="8"/>
    </i>
    <i>
      <x v="11"/>
    </i>
    <i>
      <x v="23"/>
    </i>
    <i>
      <x v="9"/>
    </i>
    <i>
      <x v="21"/>
    </i>
    <i>
      <x v="3"/>
    </i>
    <i>
      <x v="12"/>
    </i>
    <i>
      <x v="10"/>
    </i>
    <i>
      <x v="16"/>
    </i>
    <i>
      <x v="5"/>
    </i>
    <i>
      <x v="17"/>
    </i>
    <i t="grand"/>
  </rowItems>
  <colFields count="1">
    <field x="1"/>
  </colFields>
  <colItems count="2">
    <i>
      <x v="6"/>
    </i>
    <i>
      <x v="7"/>
    </i>
  </colItems>
  <dataFields count="1">
    <dataField name="计数项:顾客标签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数据透视表9" cacheId="14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6:U7" firstHeaderRow="1" firstDataRow="1" firstDataCol="0" rowPageCount="3" colPageCount="1"/>
  <pivotFields count="12">
    <pivotField axis="axisPage" multipleItemSelectionAllowed="1" showAll="0">
      <items count="4">
        <item h="1" x="0"/>
        <item x="1"/>
        <item h="1" x="2"/>
        <item t="default"/>
      </items>
    </pivotField>
    <pivotField axis="axisPage" multipleItemSelectionAllowed="1" showAll="0">
      <items count="11">
        <item h="1" x="2"/>
        <item h="1" x="0"/>
        <item h="1" x="9"/>
        <item h="1" x="3"/>
        <item h="1" x="4"/>
        <item h="1" x="1"/>
        <item h="1" x="5"/>
        <item h="1" x="6"/>
        <item h="1" x="7"/>
        <item x="8"/>
        <item t="default"/>
      </items>
    </pivotField>
    <pivotField axis="axisPage" showAll="0">
      <items count="57">
        <item x="5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x="32"/>
        <item x="34"/>
        <item x="35"/>
        <item x="36"/>
        <item x="37"/>
        <item x="38"/>
        <item x="39"/>
        <item x="40"/>
        <item x="42"/>
        <item x="41"/>
        <item x="46"/>
        <item x="45"/>
        <item x="44"/>
        <item x="43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3">
    <format dxfId="35">
      <pivotArea type="all" dataOnly="0" outline="0" fieldPosition="0"/>
    </format>
    <format dxfId="34">
      <pivotArea outline="0" collapsedLevelsAreSubtotals="1" fieldPosition="0"/>
    </format>
    <format dxfId="33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数据透视表10" cacheId="14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16:U17" firstHeaderRow="1" firstDataRow="1" firstDataCol="0" rowPageCount="3" colPageCount="1"/>
  <pivotFields count="12">
    <pivotField axis="axisPage" multipleItemSelectionAllowed="1" showAll="0">
      <items count="4">
        <item h="1" x="0"/>
        <item x="1"/>
        <item h="1" x="2"/>
        <item t="default"/>
      </items>
    </pivotField>
    <pivotField axis="axisPage" multipleItemSelectionAllowed="1" showAll="0">
      <items count="11">
        <item h="1" x="2"/>
        <item h="1" x="0"/>
        <item h="1" x="9"/>
        <item h="1" x="3"/>
        <item h="1" x="4"/>
        <item h="1" x="1"/>
        <item h="1" x="5"/>
        <item h="1" x="6"/>
        <item x="7"/>
        <item h="1" x="8"/>
        <item t="default"/>
      </items>
    </pivotField>
    <pivotField axis="axisPage" showAll="0">
      <items count="57">
        <item x="5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x="32"/>
        <item x="34"/>
        <item x="35"/>
        <item x="36"/>
        <item x="37"/>
        <item x="38"/>
        <item x="39"/>
        <item x="40"/>
        <item x="42"/>
        <item x="41"/>
        <item x="46"/>
        <item x="45"/>
        <item x="44"/>
        <item x="43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3">
    <format dxfId="38">
      <pivotArea type="all" dataOnly="0" outline="0" fieldPosition="0"/>
    </format>
    <format dxfId="37">
      <pivotArea outline="0" collapsedLevelsAreSubtotals="1" fieldPosition="0"/>
    </format>
    <format dxfId="36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数据透视表7" cacheId="14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6:P11" firstHeaderRow="1" firstDataRow="1" firstDataCol="1" rowPageCount="3" colPageCount="1"/>
  <pivotFields count="15">
    <pivotField axis="axisPage" multipleItemSelectionAllowed="1" showAll="0">
      <items count="4">
        <item h="1" x="0"/>
        <item x="1"/>
        <item h="1" x="2"/>
        <item t="default"/>
      </items>
    </pivotField>
    <pivotField axis="axisPage" multipleItemSelectionAllowed="1" showAll="0">
      <items count="12">
        <item h="1" x="1"/>
        <item h="1" x="2"/>
        <item h="1" m="1" x="10"/>
        <item h="1" x="0"/>
        <item h="1" x="9"/>
        <item h="1" x="3"/>
        <item h="1" x="4"/>
        <item h="1" x="5"/>
        <item h="1" x="6"/>
        <item h="1" x="7"/>
        <item x="8"/>
        <item t="default"/>
      </items>
    </pivotField>
    <pivotField axis="axisPage" showAll="0">
      <items count="80">
        <item m="1" x="60"/>
        <item m="1" x="68"/>
        <item m="1" x="67"/>
        <item m="1" x="77"/>
        <item m="1" x="63"/>
        <item m="1" x="70"/>
        <item m="1" x="74"/>
        <item m="1" x="62"/>
        <item m="1" x="72"/>
        <item m="1" x="61"/>
        <item m="1" x="71"/>
        <item m="1" x="58"/>
        <item m="1" x="65"/>
        <item m="1" x="59"/>
        <item m="1" x="57"/>
        <item m="1" x="73"/>
        <item m="1" x="64"/>
        <item x="56"/>
        <item m="1" x="6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x="32"/>
        <item m="1" x="75"/>
        <item x="34"/>
        <item x="35"/>
        <item x="36"/>
        <item x="37"/>
        <item m="1" x="76"/>
        <item m="1" x="66"/>
        <item x="38"/>
        <item x="39"/>
        <item x="40"/>
        <item m="1" x="78"/>
        <item x="41"/>
        <item x="43"/>
        <item x="42"/>
        <item x="44"/>
        <item x="45"/>
        <item x="46"/>
        <item x="47"/>
        <item x="51"/>
        <item x="54"/>
        <item x="53"/>
        <item x="52"/>
        <item x="50"/>
        <item x="49"/>
        <item x="48"/>
        <item x="55"/>
        <item t="default"/>
      </items>
    </pivotField>
    <pivotField showAll="0"/>
    <pivotField showAll="0"/>
    <pivotField showAll="0"/>
    <pivotField showAll="0"/>
    <pivotField axis="axisRow" dataField="1"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/>
    <i>
      <x v="1"/>
    </i>
    <i>
      <x v="2"/>
    </i>
    <i>
      <x v="4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5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7" type="button" dataOnly="0" labelOnly="1" outline="0" axis="axisRow" fieldPosition="0"/>
    </format>
    <format dxfId="40">
      <pivotArea dataOnly="0" labelOnly="1" grandRow="1" outline="0" fieldPosition="0"/>
    </format>
    <format dxfId="39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数据透视表4" cacheId="14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6:F17" firstHeaderRow="1" firstDataRow="1" firstDataCol="0" rowPageCount="2" colPageCount="1"/>
  <pivotFields count="9">
    <pivotField axis="axisPage" multipleItemSelectionAllowed="1" showAll="0">
      <items count="5">
        <item h="1" x="0"/>
        <item x="1"/>
        <item h="1" x="2"/>
        <item h="1" m="1" x="3"/>
        <item t="default"/>
      </items>
    </pivotField>
    <pivotField axis="axisPage" multipleItemSelectionAllowed="1" showAll="0">
      <items count="11">
        <item h="1" x="1"/>
        <item h="1" x="2"/>
        <item h="1" x="3"/>
        <item h="1" x="0"/>
        <item h="1" x="9"/>
        <item h="1" x="4"/>
        <item h="1" x="5"/>
        <item h="1" x="6"/>
        <item x="7"/>
        <item h="1" x="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46">
      <pivotArea type="all" dataOnly="0" outline="0" fieldPosition="0"/>
    </format>
    <format dxfId="45">
      <pivotArea outline="0" collapsedLevelsAreSubtotals="1" fieldPosition="0"/>
    </format>
    <format dxfId="44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数据透视表8" cacheId="14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R6:S8" firstHeaderRow="1" firstDataRow="1" firstDataCol="1" rowPageCount="3" colPageCount="1"/>
  <pivotFields count="15">
    <pivotField axis="axisPage" multipleItemSelectionAllowed="1" showAll="0">
      <items count="4">
        <item h="1" x="0"/>
        <item x="1"/>
        <item h="1" x="2"/>
        <item t="default"/>
      </items>
    </pivotField>
    <pivotField axis="axisPage" multipleItemSelectionAllowed="1" showAll="0">
      <items count="12">
        <item h="1" x="1"/>
        <item h="1" x="2"/>
        <item h="1" m="1" x="10"/>
        <item h="1" x="0"/>
        <item h="1" x="9"/>
        <item h="1" x="3"/>
        <item h="1" x="4"/>
        <item h="1" x="5"/>
        <item h="1" x="6"/>
        <item x="7"/>
        <item h="1" x="8"/>
        <item t="default"/>
      </items>
    </pivotField>
    <pivotField axis="axisPage" showAll="0">
      <items count="80">
        <item m="1" x="60"/>
        <item m="1" x="68"/>
        <item m="1" x="67"/>
        <item m="1" x="77"/>
        <item m="1" x="63"/>
        <item m="1" x="70"/>
        <item m="1" x="74"/>
        <item m="1" x="62"/>
        <item m="1" x="72"/>
        <item m="1" x="61"/>
        <item m="1" x="71"/>
        <item m="1" x="58"/>
        <item m="1" x="65"/>
        <item m="1" x="59"/>
        <item m="1" x="57"/>
        <item m="1" x="73"/>
        <item m="1" x="64"/>
        <item x="56"/>
        <item m="1" x="6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x="32"/>
        <item m="1" x="75"/>
        <item x="34"/>
        <item x="35"/>
        <item x="36"/>
        <item x="37"/>
        <item m="1" x="76"/>
        <item m="1" x="66"/>
        <item x="38"/>
        <item x="39"/>
        <item x="40"/>
        <item m="1" x="78"/>
        <item x="41"/>
        <item x="43"/>
        <item x="42"/>
        <item x="44"/>
        <item x="45"/>
        <item x="46"/>
        <item x="47"/>
        <item x="51"/>
        <item x="54"/>
        <item x="53"/>
        <item x="52"/>
        <item x="50"/>
        <item x="49"/>
        <item x="48"/>
        <item x="55"/>
        <item t="default"/>
      </items>
    </pivotField>
    <pivotField showAll="0"/>
    <pivotField showAll="0"/>
    <pivotField showAll="0"/>
    <pivotField showAll="0"/>
    <pivotField axis="axisRow" dataField="1"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">
    <i>
      <x v="2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5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7" type="button" dataOnly="0" labelOnly="1" outline="0" axis="axisRow" fieldPosition="0"/>
    </format>
    <format dxfId="48">
      <pivotArea dataOnly="0" labelOnly="1" grandRow="1" outline="0" fieldPosition="0"/>
    </format>
    <format dxfId="47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2" cacheId="13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6:D17" firstHeaderRow="0" firstDataRow="1" firstDataCol="0" rowPageCount="3" colPageCount="1"/>
  <pivotFields count="7">
    <pivotField axis="axisPage" multipleItemSelectionAllowed="1" showAll="0">
      <items count="17">
        <item x="0"/>
        <item h="1" x="1"/>
        <item h="1" m="1" x="13"/>
        <item h="1" m="1" x="5"/>
        <item h="1" m="1" x="11"/>
        <item h="1" m="1" x="3"/>
        <item h="1" m="1" x="9"/>
        <item h="1" m="1" x="15"/>
        <item h="1" m="1" x="7"/>
        <item h="1" m="1" x="12"/>
        <item h="1" m="1" x="4"/>
        <item h="1" m="1" x="10"/>
        <item h="1" m="1" x="2"/>
        <item h="1" m="1" x="8"/>
        <item h="1" m="1" x="14"/>
        <item h="1" m="1" x="6"/>
        <item t="default"/>
      </items>
    </pivotField>
    <pivotField axis="axisPage" multipleItemSelectionAllowed="1" showAll="0">
      <items count="7">
        <item h="1" x="5"/>
        <item h="1" x="0"/>
        <item h="1" x="1"/>
        <item h="1" x="2"/>
        <item x="3"/>
        <item h="1" x="4"/>
        <item t="default"/>
      </items>
    </pivotField>
    <pivotField axis="axisPage" showAll="0">
      <items count="141">
        <item x="1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4"/>
        <item x="33"/>
        <item x="32"/>
        <item x="31"/>
        <item x="43"/>
        <item x="42"/>
        <item x="41"/>
        <item x="40"/>
        <item x="39"/>
        <item x="38"/>
        <item x="37"/>
        <item x="36"/>
        <item x="35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5"/>
        <item x="64"/>
        <item x="63"/>
        <item x="62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5">
    <format dxfId="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5" cacheId="14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6:J11" firstHeaderRow="1" firstDataRow="1" firstDataCol="1" rowPageCount="3" colPageCount="1"/>
  <pivotFields count="12">
    <pivotField axis="axisPage" multipleItemSelectionAllowed="1" showAll="0">
      <items count="4">
        <item h="1" x="0"/>
        <item x="1"/>
        <item h="1" x="2"/>
        <item t="default"/>
      </items>
    </pivotField>
    <pivotField axis="axisPage" multipleItemSelectionAllowed="1" showAll="0">
      <items count="12">
        <item h="1" x="1"/>
        <item h="1" x="2"/>
        <item h="1" x="3"/>
        <item h="1" m="1" x="10"/>
        <item h="1" x="0"/>
        <item h="1" x="9"/>
        <item h="1" x="4"/>
        <item h="1" x="5"/>
        <item h="1" x="6"/>
        <item h="1" x="7"/>
        <item x="8"/>
        <item t="default"/>
      </items>
    </pivotField>
    <pivotField axis="axisPage" showAll="0">
      <items count="268">
        <item m="1" x="260"/>
        <item m="1" x="253"/>
        <item m="1" x="236"/>
        <item m="1" x="227"/>
        <item m="1" x="231"/>
        <item m="1" x="246"/>
        <item x="0"/>
        <item m="1" x="242"/>
        <item x="1"/>
        <item x="2"/>
        <item m="1" x="248"/>
        <item m="1" x="230"/>
        <item x="4"/>
        <item m="1" x="251"/>
        <item m="1" x="234"/>
        <item x="5"/>
        <item x="6"/>
        <item m="1" x="244"/>
        <item m="1" x="258"/>
        <item x="7"/>
        <item x="8"/>
        <item x="9"/>
        <item x="10"/>
        <item m="1" x="263"/>
        <item m="1" x="243"/>
        <item m="1" x="255"/>
        <item m="1" x="240"/>
        <item m="1" x="249"/>
        <item x="11"/>
        <item x="12"/>
        <item m="1" x="261"/>
        <item x="13"/>
        <item m="1" x="254"/>
        <item x="14"/>
        <item x="15"/>
        <item m="1" x="228"/>
        <item m="1" x="245"/>
        <item m="1" x="259"/>
        <item x="16"/>
        <item x="17"/>
        <item x="18"/>
        <item x="19"/>
        <item m="1" x="265"/>
        <item x="20"/>
        <item m="1" x="257"/>
        <item x="21"/>
        <item m="1" x="250"/>
        <item x="22"/>
        <item x="23"/>
        <item m="1" x="262"/>
        <item x="24"/>
        <item x="25"/>
        <item m="1" x="239"/>
        <item x="26"/>
        <item x="27"/>
        <item x="28"/>
        <item x="29"/>
        <item x="30"/>
        <item x="31"/>
        <item m="1" x="237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m="1" x="252"/>
        <item m="1" x="235"/>
        <item m="1" x="247"/>
        <item m="1" x="266"/>
        <item x="47"/>
        <item x="48"/>
        <item x="49"/>
        <item x="50"/>
        <item m="1" x="232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m="1" x="238"/>
        <item x="76"/>
        <item x="77"/>
        <item x="78"/>
        <item x="79"/>
        <item x="80"/>
        <item x="81"/>
        <item x="82"/>
        <item x="83"/>
        <item m="1" x="264"/>
        <item x="84"/>
        <item m="1" x="256"/>
        <item x="85"/>
        <item x="86"/>
        <item x="87"/>
        <item x="88"/>
        <item x="89"/>
        <item x="90"/>
        <item x="91"/>
        <item x="92"/>
        <item x="93"/>
        <item x="94"/>
        <item m="1" x="241"/>
        <item x="95"/>
        <item m="1" x="233"/>
        <item x="226"/>
        <item x="102"/>
        <item x="105"/>
        <item x="106"/>
        <item x="111"/>
        <item m="1" x="229"/>
        <item x="3"/>
        <item x="96"/>
        <item x="97"/>
        <item x="98"/>
        <item x="99"/>
        <item x="100"/>
        <item x="101"/>
        <item x="103"/>
        <item x="104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37"/>
        <item x="138"/>
        <item x="143"/>
        <item x="142"/>
        <item x="141"/>
        <item x="140"/>
        <item x="139"/>
        <item x="144"/>
        <item x="145"/>
        <item x="146"/>
        <item x="147"/>
        <item x="148"/>
        <item x="149"/>
        <item x="150"/>
        <item x="151"/>
        <item x="155"/>
        <item x="154"/>
        <item x="153"/>
        <item x="152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9"/>
        <item x="178"/>
        <item x="177"/>
        <item x="176"/>
        <item x="175"/>
        <item x="180"/>
        <item x="181"/>
        <item x="182"/>
        <item x="183"/>
        <item x="186"/>
        <item x="185"/>
        <item x="184"/>
        <item x="187"/>
        <item x="188"/>
        <item x="189"/>
        <item x="190"/>
        <item x="191"/>
        <item x="192"/>
        <item x="193"/>
        <item x="194"/>
        <item x="195"/>
        <item x="200"/>
        <item x="201"/>
        <item x="202"/>
        <item x="197"/>
        <item x="198"/>
        <item x="199"/>
        <item x="196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dataField="1" showAll="0">
      <items count="8">
        <item x="1"/>
        <item x="0"/>
        <item x="4"/>
        <item x="2"/>
        <item x="5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4"/>
  </rowFields>
  <rowItems count="5">
    <i/>
    <i>
      <x v="1"/>
    </i>
    <i>
      <x v="3"/>
    </i>
    <i>
      <x v="5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10">
      <pivotArea type="all" dataOnly="0" outline="0" fieldPosition="0"/>
    </format>
    <format dxfId="9">
      <pivotArea outline="0" collapsedLevelsAreSubtotals="1" fieldPosition="0"/>
    </format>
    <format dxfId="8">
      <pivotArea field="4" type="button" dataOnly="0" labelOnly="1" outline="0" axis="axisRow" fieldPosition="0"/>
    </format>
    <format dxfId="7">
      <pivotArea dataOnly="0" labelOnly="1" fieldPosition="0">
        <references count="1">
          <reference field="4" count="1">
            <x v="5"/>
          </reference>
        </references>
      </pivotArea>
    </format>
    <format dxfId="6">
      <pivotArea dataOnly="0" labelOnly="1" grandRow="1" outline="0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11" cacheId="14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Y6:AC7" firstHeaderRow="0" firstDataRow="1" firstDataCol="0" rowPageCount="3" colPageCount="1"/>
  <pivotFields count="15">
    <pivotField axis="axisPage" multipleItemSelectionAllowed="1" showAll="0">
      <items count="5">
        <item h="1" m="1" x="3"/>
        <item x="0"/>
        <item h="1" x="1"/>
        <item h="1" m="1" x="2"/>
        <item t="default"/>
      </items>
    </pivotField>
    <pivotField axis="axisPage" multipleItemSelectionAllowed="1" showAll="0">
      <items count="12">
        <item h="1" m="1" x="6"/>
        <item h="1" m="1" x="5"/>
        <item h="1" m="1" x="7"/>
        <item h="1" m="1" x="8"/>
        <item h="1" m="1" x="10"/>
        <item h="1" x="4"/>
        <item h="1" m="1" x="9"/>
        <item h="1" x="0"/>
        <item h="1" x="1"/>
        <item h="1" x="2"/>
        <item x="3"/>
        <item t="default"/>
      </items>
    </pivotField>
    <pivotField axis="axisPage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97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/>
    <dataField name="求和项:曝光" fld="6" baseField="0" baseItem="0"/>
    <dataField name="求和项:商户浏览量" fld="9" baseField="0" baseItem="0"/>
  </dataFields>
  <formats count="4">
    <format dxfId="1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6" cacheId="14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6:M11" firstHeaderRow="1" firstDataRow="1" firstDataCol="1" rowPageCount="3" colPageCount="1"/>
  <pivotFields count="12">
    <pivotField axis="axisPage" multipleItemSelectionAllowed="1" showAll="0">
      <items count="4">
        <item h="1" x="0"/>
        <item x="1"/>
        <item h="1" x="2"/>
        <item t="default"/>
      </items>
    </pivotField>
    <pivotField axis="axisPage" multipleItemSelectionAllowed="1" showAll="0">
      <items count="12">
        <item h="1" x="1"/>
        <item h="1" x="2"/>
        <item h="1" x="3"/>
        <item h="1" m="1" x="10"/>
        <item h="1" x="0"/>
        <item h="1" x="9"/>
        <item h="1" x="4"/>
        <item h="1" x="5"/>
        <item h="1" x="6"/>
        <item x="7"/>
        <item h="1" x="8"/>
        <item t="default"/>
      </items>
    </pivotField>
    <pivotField axis="axisPage" showAll="0">
      <items count="268">
        <item m="1" x="260"/>
        <item m="1" x="253"/>
        <item m="1" x="236"/>
        <item m="1" x="227"/>
        <item m="1" x="231"/>
        <item m="1" x="246"/>
        <item x="0"/>
        <item m="1" x="242"/>
        <item x="1"/>
        <item x="2"/>
        <item m="1" x="248"/>
        <item m="1" x="230"/>
        <item x="4"/>
        <item m="1" x="251"/>
        <item m="1" x="234"/>
        <item x="5"/>
        <item x="6"/>
        <item m="1" x="244"/>
        <item m="1" x="258"/>
        <item x="7"/>
        <item x="8"/>
        <item x="9"/>
        <item x="10"/>
        <item m="1" x="263"/>
        <item m="1" x="243"/>
        <item m="1" x="255"/>
        <item m="1" x="240"/>
        <item m="1" x="249"/>
        <item x="11"/>
        <item x="12"/>
        <item m="1" x="261"/>
        <item x="13"/>
        <item m="1" x="254"/>
        <item x="14"/>
        <item x="15"/>
        <item m="1" x="228"/>
        <item m="1" x="245"/>
        <item m="1" x="259"/>
        <item x="16"/>
        <item x="17"/>
        <item x="18"/>
        <item x="19"/>
        <item m="1" x="265"/>
        <item x="20"/>
        <item m="1" x="257"/>
        <item x="21"/>
        <item m="1" x="250"/>
        <item x="22"/>
        <item x="23"/>
        <item m="1" x="262"/>
        <item x="24"/>
        <item x="25"/>
        <item m="1" x="239"/>
        <item x="26"/>
        <item x="27"/>
        <item x="28"/>
        <item x="29"/>
        <item x="30"/>
        <item x="31"/>
        <item m="1" x="237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m="1" x="252"/>
        <item m="1" x="235"/>
        <item m="1" x="247"/>
        <item m="1" x="266"/>
        <item x="47"/>
        <item x="48"/>
        <item x="49"/>
        <item x="50"/>
        <item m="1" x="232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m="1" x="238"/>
        <item x="76"/>
        <item x="77"/>
        <item x="78"/>
        <item x="79"/>
        <item x="80"/>
        <item x="81"/>
        <item x="82"/>
        <item x="83"/>
        <item m="1" x="264"/>
        <item x="84"/>
        <item m="1" x="256"/>
        <item x="85"/>
        <item x="86"/>
        <item x="87"/>
        <item x="88"/>
        <item x="89"/>
        <item x="90"/>
        <item x="91"/>
        <item x="92"/>
        <item x="93"/>
        <item x="94"/>
        <item m="1" x="241"/>
        <item x="95"/>
        <item m="1" x="233"/>
        <item x="226"/>
        <item x="102"/>
        <item x="105"/>
        <item x="106"/>
        <item x="111"/>
        <item m="1" x="229"/>
        <item x="3"/>
        <item x="96"/>
        <item x="97"/>
        <item x="98"/>
        <item x="99"/>
        <item x="100"/>
        <item x="101"/>
        <item x="103"/>
        <item x="104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37"/>
        <item x="138"/>
        <item x="143"/>
        <item x="142"/>
        <item x="141"/>
        <item x="140"/>
        <item x="139"/>
        <item x="144"/>
        <item x="145"/>
        <item x="146"/>
        <item x="147"/>
        <item x="148"/>
        <item x="149"/>
        <item x="150"/>
        <item x="151"/>
        <item x="155"/>
        <item x="154"/>
        <item x="153"/>
        <item x="152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9"/>
        <item x="178"/>
        <item x="177"/>
        <item x="176"/>
        <item x="175"/>
        <item x="180"/>
        <item x="181"/>
        <item x="182"/>
        <item x="183"/>
        <item x="186"/>
        <item x="185"/>
        <item x="184"/>
        <item x="187"/>
        <item x="188"/>
        <item x="189"/>
        <item x="190"/>
        <item x="191"/>
        <item x="192"/>
        <item x="193"/>
        <item x="194"/>
        <item x="195"/>
        <item x="200"/>
        <item x="201"/>
        <item x="202"/>
        <item x="197"/>
        <item x="198"/>
        <item x="199"/>
        <item x="196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dataField="1" showAll="0">
      <items count="8">
        <item x="1"/>
        <item x="0"/>
        <item x="4"/>
        <item x="2"/>
        <item x="5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4"/>
  </rowFields>
  <rowItems count="5">
    <i/>
    <i>
      <x v="1"/>
    </i>
    <i>
      <x v="3"/>
    </i>
    <i>
      <x v="5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1">
            <x v="5"/>
          </reference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数据透视表3" cacheId="14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6:F7" firstHeaderRow="1" firstDataRow="1" firstDataCol="0" rowPageCount="2" colPageCount="1"/>
  <pivotFields count="9">
    <pivotField axis="axisPage" multipleItemSelectionAllowed="1" showAll="0">
      <items count="5">
        <item h="1" x="0"/>
        <item x="1"/>
        <item h="1" x="2"/>
        <item h="1" m="1" x="3"/>
        <item t="default"/>
      </items>
    </pivotField>
    <pivotField axis="axisPage" multipleItemSelectionAllowed="1" showAll="0">
      <items count="11">
        <item h="1" x="1"/>
        <item h="1" x="2"/>
        <item h="1" x="3"/>
        <item h="1" x="0"/>
        <item h="1" x="9"/>
        <item h="1" x="4"/>
        <item h="1" x="5"/>
        <item h="1" x="6"/>
        <item h="1" x="7"/>
        <item x="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23">
      <pivotArea type="all" dataOnly="0" outline="0" fieldPosition="0"/>
    </format>
    <format dxfId="22">
      <pivotArea outline="0" collapsedLevelsAreSubtotals="1" fieldPosition="0"/>
    </format>
    <format dxfId="21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数据透视表12" cacheId="14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Y17:AC18" firstHeaderRow="0" firstDataRow="1" firstDataCol="0" rowPageCount="3" colPageCount="1"/>
  <pivotFields count="15">
    <pivotField axis="axisPage" multipleItemSelectionAllowed="1" showAll="0">
      <items count="5">
        <item h="1" m="1" x="3"/>
        <item x="0"/>
        <item h="1" x="1"/>
        <item h="1" m="1" x="2"/>
        <item t="default"/>
      </items>
    </pivotField>
    <pivotField axis="axisPage" multipleItemSelectionAllowed="1" showAll="0">
      <items count="12">
        <item h="1" m="1" x="6"/>
        <item h="1" m="1" x="5"/>
        <item h="1" m="1" x="7"/>
        <item h="1" m="1" x="8"/>
        <item h="1" m="1" x="10"/>
        <item h="1" x="4"/>
        <item h="1" m="1" x="9"/>
        <item h="1" x="0"/>
        <item h="1" x="1"/>
        <item x="2"/>
        <item h="1" x="3"/>
        <item t="default"/>
      </items>
    </pivotField>
    <pivotField axis="axisPage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97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/>
    <dataField name="求和项:曝光" fld="6" baseField="0" baseItem="0"/>
    <dataField name="求和项:商户浏览量" fld="9" baseField="0" baseItem="0"/>
  </dataFields>
  <formats count="4">
    <format dxfId="2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数据透视表1" cacheId="13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6:D7" firstHeaderRow="0" firstDataRow="1" firstDataCol="0" rowPageCount="3" colPageCount="1"/>
  <pivotFields count="7">
    <pivotField axis="axisPage" multipleItemSelectionAllowed="1" showAll="0">
      <items count="17">
        <item x="0"/>
        <item h="1" x="1"/>
        <item h="1" m="1" x="13"/>
        <item h="1" m="1" x="5"/>
        <item h="1" m="1" x="11"/>
        <item h="1" m="1" x="3"/>
        <item h="1" m="1" x="9"/>
        <item h="1" m="1" x="15"/>
        <item h="1" m="1" x="7"/>
        <item h="1" m="1" x="12"/>
        <item h="1" m="1" x="4"/>
        <item h="1" m="1" x="10"/>
        <item h="1" m="1" x="2"/>
        <item h="1" m="1" x="8"/>
        <item h="1" m="1" x="14"/>
        <item h="1" m="1" x="6"/>
        <item t="default"/>
      </items>
    </pivotField>
    <pivotField axis="axisPage" multipleItemSelectionAllowed="1" showAll="0">
      <items count="7">
        <item h="1" x="5"/>
        <item h="1" x="0"/>
        <item h="1" x="1"/>
        <item h="1" x="2"/>
        <item h="1" x="3"/>
        <item x="4"/>
        <item t="default"/>
      </items>
    </pivotField>
    <pivotField axis="axisPage" showAll="0">
      <items count="141">
        <item x="1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4"/>
        <item x="33"/>
        <item x="32"/>
        <item x="31"/>
        <item x="43"/>
        <item x="42"/>
        <item x="41"/>
        <item x="40"/>
        <item x="39"/>
        <item x="38"/>
        <item x="37"/>
        <item x="36"/>
        <item x="35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5"/>
        <item x="64"/>
        <item x="63"/>
        <item x="62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5">
    <format dxfId="3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数据透视表13" cacheId="140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multipleFieldFilters="0">
  <location ref="AF1:AJ33" firstHeaderRow="1" firstDataRow="3" firstDataCol="1"/>
  <pivotFields count="16">
    <pivotField compact="0" outline="0" showAll="0" defaultSubtotal="0"/>
    <pivotField axis="axisCol" compact="0" outline="0" showAll="0" defaultSubtotal="0">
      <items count="5">
        <item h="1" x="0"/>
        <item h="1" x="1"/>
        <item x="2"/>
        <item h="1" x="4"/>
        <item x="3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sortType="descending" defaultSubtotal="0">
      <items count="37">
        <item x="15"/>
        <item x="5"/>
        <item x="26"/>
        <item x="17"/>
        <item x="1"/>
        <item x="7"/>
        <item x="18"/>
        <item x="8"/>
        <item x="12"/>
        <item x="21"/>
        <item x="2"/>
        <item x="0"/>
        <item x="23"/>
        <item x="6"/>
        <item x="13"/>
        <item x="20"/>
        <item x="11"/>
        <item x="24"/>
        <item x="22"/>
        <item x="9"/>
        <item x="14"/>
        <item x="4"/>
        <item x="19"/>
        <item x="10"/>
        <item x="16"/>
        <item x="3"/>
        <item x="25"/>
        <item x="36"/>
        <item x="27"/>
        <item x="28"/>
        <item x="29"/>
        <item x="30"/>
        <item x="31"/>
        <item x="32"/>
        <item x="34"/>
        <item x="33"/>
        <item x="35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4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7"/>
  </rowFields>
  <rowItems count="30">
    <i>
      <x v="3"/>
    </i>
    <i>
      <x v="29"/>
    </i>
    <i>
      <x v="20"/>
    </i>
    <i>
      <x v="30"/>
    </i>
    <i>
      <x v="31"/>
    </i>
    <i>
      <x v="35"/>
    </i>
    <i>
      <x v="26"/>
    </i>
    <i>
      <x v="34"/>
    </i>
    <i>
      <x v="6"/>
    </i>
    <i>
      <x v="15"/>
    </i>
    <i>
      <x v="25"/>
    </i>
    <i>
      <x v="18"/>
    </i>
    <i>
      <x v="4"/>
    </i>
    <i>
      <x v="32"/>
    </i>
    <i>
      <x v="17"/>
    </i>
    <i>
      <x v="33"/>
    </i>
    <i>
      <x v="7"/>
    </i>
    <i>
      <x v="36"/>
    </i>
    <i>
      <x v="1"/>
    </i>
    <i>
      <x v="24"/>
    </i>
    <i>
      <x v="21"/>
    </i>
    <i>
      <x v="28"/>
    </i>
    <i>
      <x v="12"/>
    </i>
    <i>
      <x v="10"/>
    </i>
    <i/>
    <i>
      <x v="19"/>
    </i>
    <i>
      <x v="9"/>
    </i>
    <i>
      <x v="2"/>
    </i>
    <i>
      <x v="22"/>
    </i>
    <i t="grand"/>
  </rowItems>
  <colFields count="2">
    <field x="1"/>
    <field x="-2"/>
  </colFields>
  <colItems count="4">
    <i/>
    <i r="1" i="1">
      <x v="1"/>
    </i>
    <i/>
    <i r="1" i="1">
      <x v="1"/>
    </i>
  </colItems>
  <dataFields count="2">
    <dataField name="计数 / 套餐信息" fld="7" subtotal="count" baseField="0" baseItem="0"/>
    <dataField name="求和 / 成交价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J20"/>
  <sheetViews>
    <sheetView showGridLines="0" zoomScale="120" zoomScaleNormal="120" workbookViewId="0">
      <selection activeCell="D20" sqref="D20"/>
    </sheetView>
  </sheetViews>
  <sheetFormatPr defaultColWidth="11" defaultRowHeight="31.5" customHeight="1"/>
  <cols>
    <col min="1" max="1" width="3.875" style="148" customWidth="1"/>
    <col min="2" max="2" width="11" style="148" customWidth="1"/>
    <col min="3" max="3" width="22.5" style="148" customWidth="1"/>
    <col min="4" max="4" width="17.125" style="148" customWidth="1"/>
    <col min="5" max="5" width="19.375" style="148" customWidth="1"/>
    <col min="6" max="7" width="18" style="148" customWidth="1"/>
    <col min="8" max="8" width="20.625" style="148" customWidth="1"/>
    <col min="9" max="10" width="11" style="148" customWidth="1"/>
    <col min="11" max="16384" width="11" style="148"/>
  </cols>
  <sheetData>
    <row r="1" spans="2:10" s="76" customFormat="1" ht="18" customHeight="1">
      <c r="B1" s="99" t="s">
        <v>0</v>
      </c>
    </row>
    <row r="2" spans="2:10" ht="33" customHeight="1">
      <c r="B2" s="177" t="s">
        <v>1</v>
      </c>
      <c r="C2" s="176"/>
      <c r="D2" s="149" t="str">
        <f>透视表!$J$30</f>
        <v>8月</v>
      </c>
      <c r="E2" s="149" t="str">
        <f>透视表!$J$29</f>
        <v>环比</v>
      </c>
      <c r="F2" s="149" t="str">
        <f>透视表!$J$31</f>
        <v>7月</v>
      </c>
      <c r="G2" s="149" t="s">
        <v>2</v>
      </c>
      <c r="H2" s="149" t="s">
        <v>3</v>
      </c>
    </row>
    <row r="3" spans="2:10" ht="21.6" customHeight="1">
      <c r="B3" s="178" t="s">
        <v>4</v>
      </c>
      <c r="C3" s="95" t="s">
        <v>5</v>
      </c>
      <c r="D3" s="158" t="e">
        <f>GETPIVOTDATA("浏览量",透视表!$A$6)</f>
        <v>#REF!</v>
      </c>
      <c r="E3" s="94" t="str">
        <f>IFERROR((D3/透视表!$J$32)/(F3/透视表!$J$33)-1,"-")</f>
        <v>-</v>
      </c>
      <c r="F3" s="158" t="e">
        <f>GETPIVOTDATA("浏览量",透视表!$A$16)</f>
        <v>#REF!</v>
      </c>
      <c r="G3" s="158" t="str">
        <f>IF(E3&gt;=10%,"优",IF(E3&gt;=-10%,"健康",IF(E3&gt;-20%,"关注",IF(E3&lt;=-20%,"重点关注"))))</f>
        <v>优</v>
      </c>
      <c r="H3" s="158">
        <v>15000</v>
      </c>
    </row>
    <row r="4" spans="2:10" ht="21" customHeight="1">
      <c r="B4" s="176"/>
      <c r="C4" s="95" t="s">
        <v>6</v>
      </c>
      <c r="D4" s="158">
        <f>GETPIVOTDATA("访客数",透视表!$A$6)</f>
        <v>3399</v>
      </c>
      <c r="E4" s="94">
        <f>IFERROR((D4/透视表!$J$32)/(F4/透视表!$J$33)-1,"-")</f>
        <v>0.33661030279197801</v>
      </c>
      <c r="F4" s="158">
        <f>GETPIVOTDATA("访客数",透视表!$A$16)</f>
        <v>2543</v>
      </c>
      <c r="G4" s="158" t="str">
        <f>IF(E4&gt;=10%,"优",IF(E4&gt;=-10%,"健康",IF(E4&gt;-20%,"关注",IF(E4&lt;=-20%,"重点关注"))))</f>
        <v>优</v>
      </c>
      <c r="H4" s="158">
        <v>5580</v>
      </c>
    </row>
    <row r="5" spans="2:10" ht="22.35" customHeight="1">
      <c r="B5" s="176"/>
      <c r="C5" s="95" t="s">
        <v>7</v>
      </c>
      <c r="D5" s="159">
        <f>ROUND(GETPIVOTDATA("跳失率",透视表!$A$6)&amp;"%",3)</f>
        <v>0.29899999999999999</v>
      </c>
      <c r="E5" s="160">
        <f>D5-F5</f>
        <v>6.0000000000000053E-3</v>
      </c>
      <c r="F5" s="159">
        <f>ROUND(GETPIVOTDATA("跳失率",透视表!$A$16)&amp;"%",3)</f>
        <v>0.29299999999999998</v>
      </c>
      <c r="G5" s="161" t="str">
        <f>IF(E5&lt;0%,"优",IF(E5&gt;=2%,"重点关注","健康"))</f>
        <v>健康</v>
      </c>
      <c r="H5" s="135">
        <v>0.3</v>
      </c>
    </row>
    <row r="6" spans="2:10" ht="24" customHeight="1">
      <c r="B6" s="176"/>
      <c r="C6" s="95" t="s">
        <v>8</v>
      </c>
      <c r="D6" s="41">
        <f>GETPIVOTDATA("平均停留时长",透视表!$A$6)</f>
        <v>36.70225806451613</v>
      </c>
      <c r="E6" s="94">
        <f>IFERROR(D6/F6-1,"-")</f>
        <v>-2.0086662105501807E-3</v>
      </c>
      <c r="F6" s="41">
        <f>GETPIVOTDATA("平均停留时长",透视表!$A$16)</f>
        <v>36.776129032258062</v>
      </c>
      <c r="G6" s="161" t="str">
        <f t="shared" ref="G6:G17" si="0">IF(E6&gt;=10%,"优",IF(E6&gt;=-10%,"健康",IF(E6&gt;-20%,"关注",IF(E6&lt;=-20%,"重点关注"))))</f>
        <v>健康</v>
      </c>
      <c r="H6" s="161">
        <v>30</v>
      </c>
      <c r="J6" s="21"/>
    </row>
    <row r="7" spans="2:10" ht="19.5" customHeight="1">
      <c r="B7" s="178" t="s">
        <v>9</v>
      </c>
      <c r="C7" s="95" t="s">
        <v>10</v>
      </c>
      <c r="D7" s="115">
        <f>透视表!K25</f>
        <v>198</v>
      </c>
      <c r="E7" s="94">
        <f>IFERROR((D7/透视表!$J$32)/(F7/透视表!$J$33)-1,"-")</f>
        <v>0.26923076923076916</v>
      </c>
      <c r="F7" s="115">
        <f>透视表!L25</f>
        <v>156</v>
      </c>
      <c r="G7" s="158" t="str">
        <f t="shared" si="0"/>
        <v>优</v>
      </c>
      <c r="H7" s="158"/>
    </row>
    <row r="8" spans="2:10" ht="19.5" customHeight="1">
      <c r="B8" s="176"/>
      <c r="C8" s="95" t="s">
        <v>11</v>
      </c>
      <c r="D8" s="159">
        <f>D7/D4</f>
        <v>5.8252427184466021E-2</v>
      </c>
      <c r="E8" s="94">
        <f>D8-F8</f>
        <v>-3.0924410813617381E-3</v>
      </c>
      <c r="F8" s="159">
        <f>F7/F4</f>
        <v>6.1344868265827759E-2</v>
      </c>
      <c r="G8" s="158" t="str">
        <f t="shared" si="0"/>
        <v>健康</v>
      </c>
      <c r="H8" s="96">
        <v>0.04</v>
      </c>
    </row>
    <row r="9" spans="2:10" ht="19.5" customHeight="1">
      <c r="B9" s="178" t="s">
        <v>12</v>
      </c>
      <c r="C9" s="98" t="s">
        <v>13</v>
      </c>
      <c r="D9" s="75">
        <v>59</v>
      </c>
      <c r="E9" s="97">
        <f>IFERROR((D9/透视表!$J$32)/(F9/透视表!$J$33)-1,"-")</f>
        <v>-0.30588235294117638</v>
      </c>
      <c r="F9" s="75">
        <v>85</v>
      </c>
      <c r="G9" s="158" t="str">
        <f t="shared" si="0"/>
        <v>重点关注</v>
      </c>
      <c r="H9" s="158"/>
    </row>
    <row r="10" spans="2:10" ht="19.5" customHeight="1">
      <c r="B10" s="176"/>
      <c r="C10" s="95" t="s">
        <v>14</v>
      </c>
      <c r="D10" s="96">
        <f>D9/D7</f>
        <v>0.29797979797979796</v>
      </c>
      <c r="E10" s="94">
        <f>D10-F10</f>
        <v>-0.54202020202020207</v>
      </c>
      <c r="F10" s="96">
        <v>0.84</v>
      </c>
      <c r="G10" s="158" t="str">
        <f t="shared" si="0"/>
        <v>重点关注</v>
      </c>
      <c r="H10" s="158" t="s">
        <v>15</v>
      </c>
    </row>
    <row r="11" spans="2:10" ht="19.5" customHeight="1">
      <c r="B11" s="176"/>
      <c r="C11" s="98" t="s">
        <v>16</v>
      </c>
      <c r="D11" s="75">
        <v>59</v>
      </c>
      <c r="E11" s="97">
        <f>IFERROR((D11/透视表!$J$32)/(F11/透视表!$J$33)-1,"-")</f>
        <v>-0.2804878048780487</v>
      </c>
      <c r="F11" s="75">
        <v>82</v>
      </c>
      <c r="G11" s="158" t="str">
        <f t="shared" si="0"/>
        <v>重点关注</v>
      </c>
      <c r="H11" s="158"/>
    </row>
    <row r="12" spans="2:10" ht="19.5" customHeight="1">
      <c r="B12" s="176"/>
      <c r="C12" s="95" t="s">
        <v>17</v>
      </c>
      <c r="D12" s="96">
        <f>D11/D9</f>
        <v>1</v>
      </c>
      <c r="E12" s="94">
        <f>D12-F12</f>
        <v>3.5294117647058809E-2</v>
      </c>
      <c r="F12" s="96">
        <f>F11/F9</f>
        <v>0.96470588235294119</v>
      </c>
      <c r="G12" s="158" t="str">
        <f t="shared" si="0"/>
        <v>健康</v>
      </c>
      <c r="H12" s="96">
        <v>0.8</v>
      </c>
    </row>
    <row r="13" spans="2:10" ht="19.5" customHeight="1">
      <c r="B13" s="176"/>
      <c r="C13" s="98" t="s">
        <v>18</v>
      </c>
      <c r="D13" s="162">
        <v>18392.599999999999</v>
      </c>
      <c r="E13" s="94">
        <f>IFERROR((D13/透视表!$J$32)/(F13/透视表!$J$33)-1,"-")</f>
        <v>0.58387585684268539</v>
      </c>
      <c r="F13" s="162">
        <v>11612.4</v>
      </c>
      <c r="G13" s="158" t="str">
        <f t="shared" si="0"/>
        <v>优</v>
      </c>
      <c r="H13" s="158"/>
    </row>
    <row r="14" spans="2:10" ht="19.5" customHeight="1">
      <c r="B14" s="176"/>
      <c r="C14" s="98" t="s">
        <v>19</v>
      </c>
      <c r="D14" s="162">
        <v>72</v>
      </c>
      <c r="E14" s="97">
        <f>IFERROR((D14/透视表!$J$32)/(F14/透视表!$J$33)-1,"-")</f>
        <v>-0.38461538461538458</v>
      </c>
      <c r="F14" s="162">
        <v>117</v>
      </c>
      <c r="G14" s="158" t="str">
        <f t="shared" si="0"/>
        <v>重点关注</v>
      </c>
      <c r="H14" s="158"/>
    </row>
    <row r="15" spans="2:10" ht="19.5" customHeight="1">
      <c r="B15" s="176"/>
      <c r="C15" s="95" t="s">
        <v>20</v>
      </c>
      <c r="D15" s="158">
        <f>D13/D11</f>
        <v>311.73898305084742</v>
      </c>
      <c r="E15" s="94">
        <f>IFERROR(D15/F15-1,"-")</f>
        <v>1.2013189874762742</v>
      </c>
      <c r="F15" s="158">
        <f>F13/F11</f>
        <v>141.61463414634147</v>
      </c>
      <c r="G15" s="158" t="str">
        <f t="shared" si="0"/>
        <v>优</v>
      </c>
      <c r="H15" s="158"/>
    </row>
    <row r="16" spans="2:10" ht="19.5" customHeight="1">
      <c r="B16" s="178" t="s">
        <v>21</v>
      </c>
      <c r="C16" s="95" t="s">
        <v>22</v>
      </c>
      <c r="D16" s="115">
        <f>透视表!$P$24</f>
        <v>20</v>
      </c>
      <c r="E16" s="94">
        <f>IFERROR((D16/透视表!$J$32)/(F16/透视表!$J$33)-1,"-")</f>
        <v>4</v>
      </c>
      <c r="F16" s="115">
        <f>透视表!$Q$24</f>
        <v>4</v>
      </c>
      <c r="G16" s="158" t="str">
        <f t="shared" si="0"/>
        <v>优</v>
      </c>
      <c r="H16" s="158">
        <v>10</v>
      </c>
    </row>
    <row r="17" spans="2:8" ht="19.5" customHeight="1">
      <c r="B17" s="176"/>
      <c r="C17" s="95" t="s">
        <v>23</v>
      </c>
      <c r="D17" s="115">
        <f>体验报告!$D$16</f>
        <v>4</v>
      </c>
      <c r="E17" s="94">
        <f>IFERROR((D17/透视表!$J$32)/(F17/透视表!$J$33)-1,"-")</f>
        <v>0</v>
      </c>
      <c r="F17" s="115">
        <f>体验报告!$E$16</f>
        <v>4</v>
      </c>
      <c r="G17" s="158" t="str">
        <f t="shared" si="0"/>
        <v>健康</v>
      </c>
      <c r="H17" s="158">
        <v>10</v>
      </c>
    </row>
    <row r="18" spans="2:8" ht="102.95" customHeight="1">
      <c r="B18" s="175" t="s">
        <v>24</v>
      </c>
      <c r="C18" s="176"/>
      <c r="D18" s="176"/>
      <c r="E18" s="176"/>
      <c r="F18" s="176"/>
      <c r="G18" s="176"/>
      <c r="H18" s="176"/>
    </row>
    <row r="19" spans="2:8" ht="19.5" customHeight="1"/>
    <row r="20" spans="2:8" ht="19.5" customHeight="1"/>
  </sheetData>
  <mergeCells count="6">
    <mergeCell ref="B18:H18"/>
    <mergeCell ref="B2:C2"/>
    <mergeCell ref="B3:B6"/>
    <mergeCell ref="B7:B8"/>
    <mergeCell ref="B9:B15"/>
    <mergeCell ref="B16:B17"/>
  </mergeCells>
  <phoneticPr fontId="8" type="noConversion"/>
  <conditionalFormatting sqref="E3:E4 E6:E17">
    <cfRule type="cellIs" dxfId="67" priority="5" operator="lessThan">
      <formula>0</formula>
    </cfRule>
  </conditionalFormatting>
  <conditionalFormatting sqref="E5">
    <cfRule type="cellIs" dxfId="66" priority="1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F11"/>
  <sheetViews>
    <sheetView showGridLines="0" workbookViewId="0">
      <selection activeCell="J12" sqref="J12"/>
    </sheetView>
  </sheetViews>
  <sheetFormatPr defaultColWidth="9" defaultRowHeight="17.25"/>
  <cols>
    <col min="1" max="1" width="9" style="155" customWidth="1"/>
    <col min="2" max="2" width="19.125" style="155" customWidth="1"/>
    <col min="3" max="4" width="15.625" style="155" customWidth="1"/>
    <col min="5" max="5" width="17.625" style="155" customWidth="1"/>
    <col min="6" max="7" width="9" style="155" customWidth="1"/>
    <col min="8" max="16384" width="9" style="155"/>
  </cols>
  <sheetData>
    <row r="1" spans="2:6" ht="18" customHeight="1" thickBot="1">
      <c r="B1" s="155" t="s">
        <v>140</v>
      </c>
    </row>
    <row r="2" spans="2:6" ht="22.5" customHeight="1">
      <c r="B2" s="14" t="s">
        <v>62</v>
      </c>
      <c r="C2" s="14" t="str">
        <f>透视表!$J$30</f>
        <v>8月</v>
      </c>
      <c r="D2" s="14" t="str">
        <f>透视表!$J$29</f>
        <v>环比</v>
      </c>
      <c r="E2" s="14" t="str">
        <f>透视表!$J$31</f>
        <v>7月</v>
      </c>
    </row>
    <row r="3" spans="2:6" ht="22.5" customHeight="1" thickBot="1">
      <c r="B3" s="15" t="s">
        <v>125</v>
      </c>
      <c r="C3" s="167" t="e">
        <f>GETPIVOTDATA("求和项:花费",透视表!$Y$6)</f>
        <v>#REF!</v>
      </c>
      <c r="D3" s="13" t="str">
        <f>IFERROR((C3/透视表!$J$32)/(E3/透视表!$J$33)-1,"-")</f>
        <v>-</v>
      </c>
      <c r="E3" s="167" t="e">
        <f>GETPIVOTDATA("求和项:花费",透视表!$Y$17)</f>
        <v>#REF!</v>
      </c>
    </row>
    <row r="4" spans="2:6" ht="22.5" customHeight="1" thickBot="1">
      <c r="B4" s="16" t="s">
        <v>126</v>
      </c>
      <c r="C4" s="167">
        <f>GETPIVOTDATA("求和项:点击",透视表!$Y$6)</f>
        <v>1623</v>
      </c>
      <c r="D4" s="13">
        <f>IFERROR((C4/透视表!$J$32)/(E4/透视表!$J$33)-1,"-")</f>
        <v>1.1023316062176165</v>
      </c>
      <c r="E4" s="167">
        <f>GETPIVOTDATA("求和项:点击",透视表!$Y$17)</f>
        <v>772</v>
      </c>
    </row>
    <row r="5" spans="2:6" ht="22.5" customHeight="1" thickBot="1">
      <c r="B5" s="16" t="s">
        <v>127</v>
      </c>
      <c r="C5" s="17">
        <f>GETPIVOTDATA("平均值项:点击均价",透视表!$Y$6)</f>
        <v>12.878720930232561</v>
      </c>
      <c r="D5" s="13">
        <f>IFERROR((C5/透视表!$J$32)/(E5/透视表!$J$33)-1,"-")</f>
        <v>-9.3785029233760087E-2</v>
      </c>
      <c r="E5" s="17">
        <f>GETPIVOTDATA("平均值项:点击均价",透视表!$Y$17)</f>
        <v>14.21155172413793</v>
      </c>
    </row>
    <row r="6" spans="2:6" ht="22.5" customHeight="1" thickBot="1">
      <c r="B6" s="16" t="s">
        <v>128</v>
      </c>
      <c r="C6" s="167">
        <f>GETPIVOTDATA("求和项:曝光",透视表!$Y$6)</f>
        <v>123674</v>
      </c>
      <c r="D6" s="13">
        <f>IFERROR((C6/透视表!$J$32)/(E6/透视表!$J$33)-1,"-")</f>
        <v>1.3437754657266852</v>
      </c>
      <c r="E6" s="167">
        <f>GETPIVOTDATA("求和项:曝光",透视表!$Y$17)</f>
        <v>52767</v>
      </c>
    </row>
    <row r="7" spans="2:6" ht="22.5" customHeight="1" thickBot="1">
      <c r="B7" s="16" t="s">
        <v>129</v>
      </c>
      <c r="C7" s="167">
        <f>GETPIVOTDATA("求和项:商户浏览量",透视表!$Y$6)</f>
        <v>5014</v>
      </c>
      <c r="D7" s="13">
        <f>IFERROR((C7/透视表!$J$32)/(E7/透视表!$J$33)-1,"-")</f>
        <v>1.1272804412388631</v>
      </c>
      <c r="E7" s="167">
        <f>GETPIVOTDATA("求和项:商户浏览量",透视表!$Y$17)</f>
        <v>2357</v>
      </c>
    </row>
    <row r="8" spans="2:6" ht="22.5" customHeight="1" thickBot="1">
      <c r="B8" s="16" t="s">
        <v>130</v>
      </c>
      <c r="C8" s="168">
        <f>C7/C6</f>
        <v>4.0542070281546647E-2</v>
      </c>
      <c r="D8" s="171">
        <f>C8-E8</f>
        <v>-4.1259987767663167E-3</v>
      </c>
      <c r="E8" s="168">
        <f>E7/E6</f>
        <v>4.4668069058312963E-2</v>
      </c>
      <c r="F8" s="155" t="s">
        <v>141</v>
      </c>
    </row>
    <row r="9" spans="2:6" ht="22.5" customHeight="1" thickBot="1">
      <c r="B9" s="19" t="s">
        <v>131</v>
      </c>
      <c r="C9" s="162">
        <v>6645.9</v>
      </c>
      <c r="D9" s="55">
        <f>C9/E9-1</f>
        <v>2.5238069989395546</v>
      </c>
      <c r="E9" s="172">
        <v>1886</v>
      </c>
    </row>
    <row r="10" spans="2:6" ht="22.5" customHeight="1">
      <c r="B10" s="106" t="s">
        <v>132</v>
      </c>
      <c r="C10" s="170" t="e">
        <f>C9/C3</f>
        <v>#REF!</v>
      </c>
      <c r="D10" s="107" t="str">
        <f>IFERROR((C10/透视表!$J$32)/(E10/透视表!$J$33)-1,"-")</f>
        <v>-</v>
      </c>
      <c r="E10" s="170" t="e">
        <f>E9/E3</f>
        <v>#REF!</v>
      </c>
      <c r="F10" s="155" t="s">
        <v>142</v>
      </c>
    </row>
    <row r="11" spans="2:6" ht="63.95" customHeight="1">
      <c r="B11" s="189" t="s">
        <v>143</v>
      </c>
      <c r="C11" s="190"/>
      <c r="D11" s="190"/>
      <c r="E11" s="190"/>
    </row>
  </sheetData>
  <mergeCells count="1">
    <mergeCell ref="B11:E11"/>
  </mergeCells>
  <phoneticPr fontId="8" type="noConversion"/>
  <conditionalFormatting sqref="D3:D10">
    <cfRule type="cellIs" dxfId="52" priority="2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"/>
  <sheetViews>
    <sheetView zoomScale="102" workbookViewId="0">
      <selection activeCell="K42" sqref="K42"/>
    </sheetView>
  </sheetViews>
  <sheetFormatPr defaultColWidth="9" defaultRowHeight="16.5"/>
  <cols>
    <col min="1" max="1" width="7.5" style="38" bestFit="1" customWidth="1"/>
    <col min="2" max="2" width="9.375" style="38" bestFit="1" customWidth="1"/>
    <col min="3" max="3" width="13" style="38" bestFit="1" customWidth="1"/>
    <col min="4" max="4" width="7.5" style="38" bestFit="1" customWidth="1"/>
    <col min="5" max="5" width="12.125" style="38" customWidth="1"/>
    <col min="6" max="6" width="11.625" style="38" bestFit="1" customWidth="1"/>
    <col min="7" max="7" width="8.5" style="38" bestFit="1" customWidth="1"/>
    <col min="8" max="8" width="12.125" style="38" customWidth="1"/>
    <col min="9" max="9" width="10" style="38" bestFit="1" customWidth="1"/>
    <col min="10" max="10" width="15.625" style="38" bestFit="1" customWidth="1"/>
    <col min="11" max="11" width="9" style="38" bestFit="1" customWidth="1"/>
    <col min="12" max="12" width="10" style="38" bestFit="1" customWidth="1"/>
    <col min="13" max="13" width="15.625" style="38" bestFit="1" customWidth="1"/>
    <col min="14" max="14" width="6.375" style="38" customWidth="1"/>
    <col min="15" max="15" width="10" style="38" bestFit="1" customWidth="1"/>
    <col min="16" max="16" width="11.625" style="38" bestFit="1" customWidth="1"/>
    <col min="17" max="17" width="9" style="38" customWidth="1"/>
    <col min="18" max="18" width="10" style="38" bestFit="1" customWidth="1"/>
    <col min="19" max="19" width="11.625" style="38" bestFit="1" customWidth="1"/>
    <col min="20" max="20" width="9" style="38" customWidth="1"/>
    <col min="21" max="21" width="11.625" style="38" bestFit="1" customWidth="1"/>
    <col min="22" max="22" width="9.375" style="38" bestFit="1" customWidth="1"/>
    <col min="23" max="24" width="9" style="38" customWidth="1"/>
    <col min="25" max="26" width="11.625" style="38" bestFit="1" customWidth="1"/>
    <col min="27" max="27" width="17.625" style="38" bestFit="1" customWidth="1"/>
    <col min="28" max="28" width="11.625" style="38" bestFit="1" customWidth="1"/>
    <col min="29" max="29" width="17.625" style="38" bestFit="1" customWidth="1"/>
    <col min="30" max="31" width="9" style="38" customWidth="1"/>
    <col min="32" max="32" width="62.125" style="38" bestFit="1" customWidth="1"/>
    <col min="33" max="36" width="16.125" style="38" bestFit="1" customWidth="1"/>
    <col min="37" max="37" width="20.375" style="38" bestFit="1" customWidth="1"/>
    <col min="38" max="38" width="18.125" style="38" bestFit="1" customWidth="1"/>
    <col min="39" max="39" width="20.375" style="38" bestFit="1" customWidth="1"/>
    <col min="40" max="40" width="18.125" style="38" bestFit="1" customWidth="1"/>
    <col min="41" max="41" width="20.375" style="38" bestFit="1" customWidth="1"/>
    <col min="42" max="42" width="18.125" style="38" bestFit="1" customWidth="1"/>
    <col min="43" max="44" width="9" style="38" customWidth="1"/>
    <col min="45" max="16384" width="9" style="38"/>
  </cols>
  <sheetData>
    <row r="1" spans="1:36">
      <c r="A1" s="40" t="s">
        <v>144</v>
      </c>
      <c r="F1" s="40" t="s">
        <v>145</v>
      </c>
      <c r="I1" s="40" t="s">
        <v>146</v>
      </c>
      <c r="L1" s="88" t="s">
        <v>147</v>
      </c>
      <c r="O1" s="40" t="s">
        <v>148</v>
      </c>
      <c r="R1" s="88" t="s">
        <v>149</v>
      </c>
      <c r="U1" s="40" t="s">
        <v>150</v>
      </c>
      <c r="Y1" s="40" t="s">
        <v>151</v>
      </c>
      <c r="AG1" s="117" t="s">
        <v>152</v>
      </c>
      <c r="AH1" s="117" t="s">
        <v>153</v>
      </c>
    </row>
    <row r="2" spans="1:36">
      <c r="A2" s="66" t="s">
        <v>154</v>
      </c>
      <c r="B2" s="74">
        <v>2018</v>
      </c>
      <c r="I2" s="66" t="s">
        <v>154</v>
      </c>
      <c r="J2" s="74">
        <v>2018</v>
      </c>
      <c r="L2" s="66" t="s">
        <v>154</v>
      </c>
      <c r="M2" s="74">
        <v>2018</v>
      </c>
      <c r="O2" s="66" t="s">
        <v>154</v>
      </c>
      <c r="P2" s="74">
        <v>2018</v>
      </c>
      <c r="R2" s="66" t="s">
        <v>154</v>
      </c>
      <c r="S2" s="74">
        <v>2018</v>
      </c>
      <c r="U2" s="66" t="s">
        <v>154</v>
      </c>
      <c r="V2" s="74">
        <v>2018</v>
      </c>
      <c r="Y2" s="66" t="s">
        <v>154</v>
      </c>
      <c r="Z2" s="74">
        <v>2018</v>
      </c>
      <c r="AG2">
        <v>7</v>
      </c>
      <c r="AI2">
        <v>8</v>
      </c>
    </row>
    <row r="3" spans="1:36">
      <c r="A3" s="39" t="s">
        <v>152</v>
      </c>
      <c r="B3" s="74">
        <v>8</v>
      </c>
      <c r="F3" s="66" t="s">
        <v>154</v>
      </c>
      <c r="G3" s="74">
        <v>2018</v>
      </c>
      <c r="I3" s="39" t="s">
        <v>152</v>
      </c>
      <c r="J3" s="74">
        <v>8</v>
      </c>
      <c r="L3" s="39" t="s">
        <v>152</v>
      </c>
      <c r="M3" s="74">
        <v>7</v>
      </c>
      <c r="O3" s="39" t="s">
        <v>152</v>
      </c>
      <c r="P3" s="74">
        <v>8</v>
      </c>
      <c r="R3" s="39" t="s">
        <v>152</v>
      </c>
      <c r="S3" s="74">
        <v>7</v>
      </c>
      <c r="U3" s="39" t="s">
        <v>152</v>
      </c>
      <c r="V3" s="74">
        <v>8</v>
      </c>
      <c r="Y3" s="39" t="s">
        <v>152</v>
      </c>
      <c r="Z3" s="74">
        <v>8</v>
      </c>
      <c r="AF3" s="117" t="s">
        <v>155</v>
      </c>
      <c r="AG3" t="s">
        <v>156</v>
      </c>
      <c r="AH3" t="s">
        <v>157</v>
      </c>
      <c r="AI3" t="s">
        <v>156</v>
      </c>
      <c r="AJ3" t="s">
        <v>157</v>
      </c>
    </row>
    <row r="4" spans="1:36">
      <c r="A4" s="39" t="s">
        <v>158</v>
      </c>
      <c r="B4" s="38" t="s">
        <v>159</v>
      </c>
      <c r="F4" s="39" t="s">
        <v>152</v>
      </c>
      <c r="G4" s="74">
        <v>8</v>
      </c>
      <c r="I4" s="39" t="s">
        <v>160</v>
      </c>
      <c r="J4" s="38" t="s">
        <v>159</v>
      </c>
      <c r="L4" s="39" t="s">
        <v>160</v>
      </c>
      <c r="M4" s="38" t="s">
        <v>159</v>
      </c>
      <c r="O4" s="39" t="s">
        <v>160</v>
      </c>
      <c r="P4" s="38" t="s">
        <v>159</v>
      </c>
      <c r="R4" s="39" t="s">
        <v>160</v>
      </c>
      <c r="S4" s="38" t="s">
        <v>159</v>
      </c>
      <c r="U4" s="39" t="s">
        <v>160</v>
      </c>
      <c r="V4" s="38" t="s">
        <v>159</v>
      </c>
      <c r="Y4" s="39" t="s">
        <v>158</v>
      </c>
      <c r="Z4" s="38" t="s">
        <v>159</v>
      </c>
      <c r="AF4" t="s">
        <v>76</v>
      </c>
      <c r="AG4" s="116">
        <v>23</v>
      </c>
      <c r="AH4" s="116">
        <v>1347</v>
      </c>
      <c r="AI4" s="116">
        <v>19</v>
      </c>
      <c r="AJ4" s="116">
        <v>1118</v>
      </c>
    </row>
    <row r="5" spans="1:36">
      <c r="AF5" t="s">
        <v>77</v>
      </c>
      <c r="AG5" s="116"/>
      <c r="AH5" s="116"/>
      <c r="AI5" s="116">
        <v>10</v>
      </c>
      <c r="AJ5" s="116">
        <v>922</v>
      </c>
    </row>
    <row r="6" spans="1:36">
      <c r="A6" s="67" t="s">
        <v>161</v>
      </c>
      <c r="B6" s="38" t="s">
        <v>162</v>
      </c>
      <c r="C6" s="38" t="s">
        <v>163</v>
      </c>
      <c r="D6" s="38" t="s">
        <v>164</v>
      </c>
      <c r="F6" s="67" t="s">
        <v>165</v>
      </c>
      <c r="I6" s="66" t="s">
        <v>166</v>
      </c>
      <c r="J6" s="67" t="s">
        <v>167</v>
      </c>
      <c r="L6" s="66" t="s">
        <v>166</v>
      </c>
      <c r="M6" s="67" t="s">
        <v>167</v>
      </c>
      <c r="O6" s="66" t="s">
        <v>166</v>
      </c>
      <c r="P6" s="67" t="s">
        <v>168</v>
      </c>
      <c r="R6" s="66" t="s">
        <v>166</v>
      </c>
      <c r="S6" s="67" t="s">
        <v>168</v>
      </c>
      <c r="U6" s="67" t="s">
        <v>168</v>
      </c>
      <c r="Y6" s="67" t="s">
        <v>169</v>
      </c>
      <c r="Z6" s="38" t="s">
        <v>170</v>
      </c>
      <c r="AA6" s="38" t="s">
        <v>171</v>
      </c>
      <c r="AB6" s="38" t="s">
        <v>172</v>
      </c>
      <c r="AC6" s="38" t="s">
        <v>173</v>
      </c>
      <c r="AF6" t="s">
        <v>78</v>
      </c>
      <c r="AG6" s="116">
        <v>13</v>
      </c>
      <c r="AH6" s="116">
        <v>1014</v>
      </c>
      <c r="AI6" s="116">
        <v>8</v>
      </c>
      <c r="AJ6" s="116">
        <v>934</v>
      </c>
    </row>
    <row r="7" spans="1:36">
      <c r="A7" s="67">
        <v>11092</v>
      </c>
      <c r="B7" s="67">
        <v>3399</v>
      </c>
      <c r="C7" s="173">
        <v>36.70225806451613</v>
      </c>
      <c r="D7" s="173">
        <v>29.91</v>
      </c>
      <c r="F7" s="67">
        <v>102</v>
      </c>
      <c r="I7" s="68" t="s">
        <v>174</v>
      </c>
      <c r="J7" s="67">
        <v>16</v>
      </c>
      <c r="L7" s="68" t="s">
        <v>174</v>
      </c>
      <c r="M7" s="67">
        <v>2</v>
      </c>
      <c r="O7" s="74" t="s">
        <v>175</v>
      </c>
      <c r="P7" s="67">
        <v>1</v>
      </c>
      <c r="R7" s="74" t="s">
        <v>176</v>
      </c>
      <c r="S7" s="67">
        <v>4</v>
      </c>
      <c r="U7" s="67">
        <v>20</v>
      </c>
      <c r="Y7" s="67">
        <v>20268.09</v>
      </c>
      <c r="Z7" s="67">
        <v>1623</v>
      </c>
      <c r="AA7" s="173">
        <v>12.878720930232561</v>
      </c>
      <c r="AB7" s="67">
        <v>123674</v>
      </c>
      <c r="AC7" s="67">
        <v>5014</v>
      </c>
      <c r="AF7" t="s">
        <v>79</v>
      </c>
      <c r="AG7" s="116"/>
      <c r="AH7" s="116"/>
      <c r="AI7" s="116">
        <v>6</v>
      </c>
      <c r="AJ7" s="116">
        <v>471</v>
      </c>
    </row>
    <row r="8" spans="1:36">
      <c r="I8" s="74" t="s">
        <v>177</v>
      </c>
      <c r="J8" s="67">
        <v>72</v>
      </c>
      <c r="L8" s="74" t="s">
        <v>177</v>
      </c>
      <c r="M8" s="67">
        <v>71</v>
      </c>
      <c r="O8" s="74" t="s">
        <v>178</v>
      </c>
      <c r="P8" s="67">
        <v>1</v>
      </c>
      <c r="R8" s="68" t="s">
        <v>179</v>
      </c>
      <c r="S8" s="67">
        <v>4</v>
      </c>
      <c r="AF8" t="s">
        <v>80</v>
      </c>
      <c r="AG8" s="116"/>
      <c r="AH8" s="116"/>
      <c r="AI8" s="116">
        <v>5</v>
      </c>
      <c r="AJ8" s="116">
        <v>4400</v>
      </c>
    </row>
    <row r="9" spans="1:36">
      <c r="I9" s="74" t="s">
        <v>180</v>
      </c>
      <c r="J9" s="67">
        <v>8</v>
      </c>
      <c r="L9" s="74" t="s">
        <v>180</v>
      </c>
      <c r="M9" s="67">
        <v>14</v>
      </c>
      <c r="O9" s="74" t="s">
        <v>176</v>
      </c>
      <c r="P9" s="67">
        <v>17</v>
      </c>
      <c r="AF9" t="s">
        <v>81</v>
      </c>
      <c r="AG9" s="116"/>
      <c r="AH9" s="116"/>
      <c r="AI9" s="116">
        <v>4</v>
      </c>
      <c r="AJ9" s="116">
        <v>106</v>
      </c>
    </row>
    <row r="10" spans="1:36">
      <c r="I10" s="74" t="s">
        <v>9</v>
      </c>
      <c r="J10" s="67">
        <v>31</v>
      </c>
      <c r="L10" s="74" t="s">
        <v>9</v>
      </c>
      <c r="M10" s="67">
        <v>19</v>
      </c>
      <c r="O10" s="74" t="s">
        <v>181</v>
      </c>
      <c r="P10" s="67">
        <v>1</v>
      </c>
      <c r="AF10" t="s">
        <v>82</v>
      </c>
      <c r="AG10" s="116">
        <v>2</v>
      </c>
      <c r="AH10" s="116">
        <v>3160</v>
      </c>
      <c r="AI10" s="116">
        <v>3</v>
      </c>
      <c r="AJ10" s="116">
        <v>4740</v>
      </c>
    </row>
    <row r="11" spans="1:36">
      <c r="A11" s="88" t="s">
        <v>182</v>
      </c>
      <c r="F11" s="88" t="s">
        <v>183</v>
      </c>
      <c r="I11" s="68" t="s">
        <v>179</v>
      </c>
      <c r="J11" s="67">
        <v>127</v>
      </c>
      <c r="L11" s="68" t="s">
        <v>179</v>
      </c>
      <c r="M11" s="67">
        <v>106</v>
      </c>
      <c r="O11" s="68" t="s">
        <v>179</v>
      </c>
      <c r="P11" s="67">
        <v>20</v>
      </c>
      <c r="U11" s="88" t="s">
        <v>184</v>
      </c>
      <c r="AF11" t="s">
        <v>83</v>
      </c>
      <c r="AG11" s="116"/>
      <c r="AH11" s="116"/>
      <c r="AI11" s="116">
        <v>3</v>
      </c>
      <c r="AJ11" s="116">
        <v>1140</v>
      </c>
    </row>
    <row r="12" spans="1:36">
      <c r="A12" s="66" t="s">
        <v>154</v>
      </c>
      <c r="B12" s="74">
        <v>2018</v>
      </c>
      <c r="U12" s="66" t="s">
        <v>154</v>
      </c>
      <c r="V12" s="74">
        <v>2018</v>
      </c>
      <c r="Y12" s="40" t="s">
        <v>185</v>
      </c>
      <c r="AF12" t="s">
        <v>84</v>
      </c>
      <c r="AG12" s="116">
        <v>4</v>
      </c>
      <c r="AH12" s="116">
        <v>49.599999999999987</v>
      </c>
      <c r="AI12" s="116">
        <v>2</v>
      </c>
      <c r="AJ12" s="116">
        <v>19.8</v>
      </c>
    </row>
    <row r="13" spans="1:36">
      <c r="A13" s="39" t="s">
        <v>152</v>
      </c>
      <c r="B13" s="74">
        <v>7</v>
      </c>
      <c r="F13" s="66" t="s">
        <v>154</v>
      </c>
      <c r="G13" s="74">
        <v>2018</v>
      </c>
      <c r="U13" s="39" t="s">
        <v>152</v>
      </c>
      <c r="V13" s="74">
        <v>7</v>
      </c>
      <c r="Y13" s="66" t="s">
        <v>154</v>
      </c>
      <c r="Z13" s="74">
        <v>2018</v>
      </c>
      <c r="AF13" t="s">
        <v>85</v>
      </c>
      <c r="AG13" s="116">
        <v>1</v>
      </c>
      <c r="AH13" s="116">
        <v>390</v>
      </c>
      <c r="AI13" s="116">
        <v>1</v>
      </c>
      <c r="AJ13" s="116">
        <v>350</v>
      </c>
    </row>
    <row r="14" spans="1:36">
      <c r="A14" s="39" t="s">
        <v>158</v>
      </c>
      <c r="B14" s="38" t="s">
        <v>159</v>
      </c>
      <c r="F14" s="39" t="s">
        <v>152</v>
      </c>
      <c r="G14" s="74">
        <v>7</v>
      </c>
      <c r="U14" s="39" t="s">
        <v>160</v>
      </c>
      <c r="V14" s="38" t="s">
        <v>159</v>
      </c>
      <c r="Y14" s="39" t="s">
        <v>152</v>
      </c>
      <c r="Z14" s="74">
        <v>7</v>
      </c>
      <c r="AF14" t="s">
        <v>86</v>
      </c>
      <c r="AG14" s="116">
        <v>1</v>
      </c>
      <c r="AH14" s="116">
        <v>129</v>
      </c>
      <c r="AI14" s="116">
        <v>1</v>
      </c>
      <c r="AJ14" s="116">
        <v>129</v>
      </c>
    </row>
    <row r="15" spans="1:36">
      <c r="Y15" s="39" t="s">
        <v>158</v>
      </c>
      <c r="Z15" s="38" t="s">
        <v>159</v>
      </c>
      <c r="AF15" t="s">
        <v>87</v>
      </c>
      <c r="AG15" s="116">
        <v>3</v>
      </c>
      <c r="AH15" s="116">
        <v>897</v>
      </c>
      <c r="AI15" s="116">
        <v>1</v>
      </c>
      <c r="AJ15" s="116">
        <v>296</v>
      </c>
    </row>
    <row r="16" spans="1:36">
      <c r="A16" s="67" t="s">
        <v>161</v>
      </c>
      <c r="B16" s="38" t="s">
        <v>162</v>
      </c>
      <c r="C16" s="38" t="s">
        <v>163</v>
      </c>
      <c r="D16" s="38" t="s">
        <v>164</v>
      </c>
      <c r="F16" s="67" t="s">
        <v>165</v>
      </c>
      <c r="U16" s="67" t="s">
        <v>168</v>
      </c>
      <c r="AF16" t="s">
        <v>88</v>
      </c>
      <c r="AG16" s="116">
        <v>4</v>
      </c>
      <c r="AH16" s="116">
        <v>376</v>
      </c>
      <c r="AI16" s="116">
        <v>1</v>
      </c>
      <c r="AJ16" s="116">
        <v>129</v>
      </c>
    </row>
    <row r="17" spans="1:36">
      <c r="A17" s="67">
        <v>8932</v>
      </c>
      <c r="B17" s="67">
        <v>2543</v>
      </c>
      <c r="C17" s="173">
        <v>36.776129032258062</v>
      </c>
      <c r="D17" s="173">
        <v>29.27096774193549</v>
      </c>
      <c r="F17" s="67">
        <v>69</v>
      </c>
      <c r="U17" s="67">
        <v>4</v>
      </c>
      <c r="Y17" s="67" t="s">
        <v>169</v>
      </c>
      <c r="Z17" s="38" t="s">
        <v>170</v>
      </c>
      <c r="AA17" s="38" t="s">
        <v>171</v>
      </c>
      <c r="AB17" s="38" t="s">
        <v>172</v>
      </c>
      <c r="AC17" s="38" t="s">
        <v>173</v>
      </c>
      <c r="AF17" t="s">
        <v>89</v>
      </c>
      <c r="AG17" s="116"/>
      <c r="AH17" s="116"/>
      <c r="AI17" s="116">
        <v>1</v>
      </c>
      <c r="AJ17" s="116">
        <v>1199</v>
      </c>
    </row>
    <row r="18" spans="1:36">
      <c r="I18" s="43" t="s">
        <v>186</v>
      </c>
      <c r="J18" s="139"/>
      <c r="K18" s="139" t="s">
        <v>187</v>
      </c>
      <c r="L18" s="139" t="s">
        <v>188</v>
      </c>
      <c r="O18" s="43" t="s">
        <v>21</v>
      </c>
      <c r="P18" s="139" t="s">
        <v>187</v>
      </c>
      <c r="Q18" s="139" t="s">
        <v>188</v>
      </c>
      <c r="Y18" s="67">
        <v>11099.56</v>
      </c>
      <c r="Z18" s="67">
        <v>772</v>
      </c>
      <c r="AA18" s="173">
        <v>14.21155172413793</v>
      </c>
      <c r="AB18" s="67">
        <v>52767</v>
      </c>
      <c r="AC18" s="67">
        <v>2357</v>
      </c>
      <c r="AF18" t="s">
        <v>90</v>
      </c>
      <c r="AG18" s="116">
        <v>1</v>
      </c>
      <c r="AH18" s="116">
        <v>980</v>
      </c>
      <c r="AI18" s="116">
        <v>1</v>
      </c>
      <c r="AJ18" s="116">
        <v>980</v>
      </c>
    </row>
    <row r="19" spans="1:36">
      <c r="I19" s="139" t="s">
        <v>174</v>
      </c>
      <c r="J19" s="139" t="s">
        <v>37</v>
      </c>
      <c r="K19" s="139">
        <f t="shared" ref="K19:K24" si="0">IFERROR(VLOOKUP($I19,$I$2:$J$17,2,0),0)</f>
        <v>16</v>
      </c>
      <c r="L19" s="139">
        <f t="shared" ref="L19:L24" si="1">IFERROR(VLOOKUP($I19,$L$2:$M$16,2,0),0)</f>
        <v>2</v>
      </c>
      <c r="O19" s="139" t="s">
        <v>175</v>
      </c>
      <c r="P19" s="139">
        <f t="shared" ref="P19:P24" si="2">IFERROR(VLOOKUP(O19,$O$2:$P$13,2,0),0)</f>
        <v>1</v>
      </c>
      <c r="Q19" s="139">
        <f t="shared" ref="Q19:Q24" si="3">IFERROR(VLOOKUP(O19,$R$2:$S$12,2,0),0)</f>
        <v>0</v>
      </c>
      <c r="AF19" t="s">
        <v>91</v>
      </c>
      <c r="AG19" s="116"/>
      <c r="AH19" s="116"/>
      <c r="AI19" s="116">
        <v>1</v>
      </c>
      <c r="AJ19" s="116">
        <v>19.900000000000009</v>
      </c>
    </row>
    <row r="20" spans="1:36">
      <c r="A20" s="117" t="s">
        <v>189</v>
      </c>
      <c r="B20" s="117" t="s">
        <v>152</v>
      </c>
      <c r="I20" s="139" t="s">
        <v>177</v>
      </c>
      <c r="J20" s="139" t="s">
        <v>35</v>
      </c>
      <c r="K20" s="139">
        <f t="shared" si="0"/>
        <v>72</v>
      </c>
      <c r="L20" s="139">
        <f t="shared" si="1"/>
        <v>71</v>
      </c>
      <c r="O20" s="139" t="s">
        <v>190</v>
      </c>
      <c r="P20" s="139">
        <f t="shared" si="2"/>
        <v>0</v>
      </c>
      <c r="Q20" s="139">
        <f t="shared" si="3"/>
        <v>0</v>
      </c>
      <c r="AF20" t="s">
        <v>92</v>
      </c>
      <c r="AG20" s="116">
        <v>1</v>
      </c>
      <c r="AH20" s="116">
        <v>19.899999999999999</v>
      </c>
      <c r="AI20" s="116">
        <v>1</v>
      </c>
      <c r="AJ20" s="116">
        <v>9.8999999999999986</v>
      </c>
    </row>
    <row r="21" spans="1:36">
      <c r="A21" s="117" t="s">
        <v>191</v>
      </c>
      <c r="B21">
        <v>7</v>
      </c>
      <c r="C21">
        <v>8</v>
      </c>
      <c r="I21" s="139" t="s">
        <v>180</v>
      </c>
      <c r="J21" s="139" t="s">
        <v>41</v>
      </c>
      <c r="K21" s="139">
        <f t="shared" si="0"/>
        <v>8</v>
      </c>
      <c r="L21" s="139">
        <f t="shared" si="1"/>
        <v>14</v>
      </c>
      <c r="O21" s="139" t="s">
        <v>181</v>
      </c>
      <c r="P21" s="139">
        <f t="shared" si="2"/>
        <v>1</v>
      </c>
      <c r="Q21" s="139">
        <f t="shared" si="3"/>
        <v>0</v>
      </c>
      <c r="AF21" t="s">
        <v>93</v>
      </c>
      <c r="AG21" s="116"/>
      <c r="AH21" s="116"/>
      <c r="AI21" s="116">
        <v>1</v>
      </c>
      <c r="AJ21" s="116">
        <v>1199</v>
      </c>
    </row>
    <row r="22" spans="1:36">
      <c r="A22" t="s">
        <v>29</v>
      </c>
      <c r="B22" s="116">
        <v>9</v>
      </c>
      <c r="C22" s="116">
        <v>13</v>
      </c>
      <c r="I22" s="139" t="s">
        <v>192</v>
      </c>
      <c r="J22" s="139" t="s">
        <v>43</v>
      </c>
      <c r="K22" s="139">
        <f t="shared" si="0"/>
        <v>0</v>
      </c>
      <c r="L22" s="139">
        <f t="shared" si="1"/>
        <v>0</v>
      </c>
      <c r="O22" s="139" t="s">
        <v>178</v>
      </c>
      <c r="P22" s="139">
        <f t="shared" si="2"/>
        <v>1</v>
      </c>
      <c r="Q22" s="139">
        <f t="shared" si="3"/>
        <v>0</v>
      </c>
      <c r="AF22" t="s">
        <v>94</v>
      </c>
      <c r="AG22" s="116">
        <v>3</v>
      </c>
      <c r="AH22" s="116">
        <v>184</v>
      </c>
      <c r="AI22" s="116">
        <v>1</v>
      </c>
      <c r="AJ22" s="116">
        <v>88</v>
      </c>
    </row>
    <row r="23" spans="1:36">
      <c r="A23" t="s">
        <v>30</v>
      </c>
      <c r="B23" s="116">
        <v>5</v>
      </c>
      <c r="C23" s="116">
        <v>13</v>
      </c>
      <c r="I23" s="139" t="s">
        <v>193</v>
      </c>
      <c r="J23" s="139" t="s">
        <v>45</v>
      </c>
      <c r="K23" s="139">
        <f t="shared" si="0"/>
        <v>0</v>
      </c>
      <c r="L23" s="139">
        <f t="shared" si="1"/>
        <v>0</v>
      </c>
      <c r="O23" s="139" t="s">
        <v>176</v>
      </c>
      <c r="P23" s="139">
        <f t="shared" si="2"/>
        <v>17</v>
      </c>
      <c r="Q23" s="139">
        <f t="shared" si="3"/>
        <v>4</v>
      </c>
      <c r="AF23" t="s">
        <v>95</v>
      </c>
      <c r="AG23" s="116">
        <v>19</v>
      </c>
      <c r="AH23" s="116">
        <v>1391</v>
      </c>
      <c r="AI23" s="116">
        <v>1</v>
      </c>
      <c r="AJ23" s="116">
        <v>64</v>
      </c>
    </row>
    <row r="24" spans="1:36">
      <c r="A24" t="s">
        <v>31</v>
      </c>
      <c r="B24" s="116">
        <v>6</v>
      </c>
      <c r="C24" s="116">
        <v>11</v>
      </c>
      <c r="I24" s="139" t="s">
        <v>9</v>
      </c>
      <c r="J24" s="139" t="s">
        <v>9</v>
      </c>
      <c r="K24" s="139">
        <f t="shared" si="0"/>
        <v>31</v>
      </c>
      <c r="L24" s="139">
        <f t="shared" si="1"/>
        <v>19</v>
      </c>
      <c r="O24" s="139" t="s">
        <v>179</v>
      </c>
      <c r="P24" s="139">
        <f t="shared" si="2"/>
        <v>20</v>
      </c>
      <c r="Q24" s="139">
        <f t="shared" si="3"/>
        <v>4</v>
      </c>
      <c r="AF24" t="s">
        <v>96</v>
      </c>
      <c r="AG24" s="116"/>
      <c r="AH24" s="116"/>
      <c r="AI24" s="116">
        <v>1</v>
      </c>
      <c r="AJ24" s="116">
        <v>78</v>
      </c>
    </row>
    <row r="25" spans="1:36">
      <c r="A25" t="s">
        <v>34</v>
      </c>
      <c r="B25" s="116">
        <v>6</v>
      </c>
      <c r="C25" s="116">
        <v>10</v>
      </c>
      <c r="I25" s="139" t="s">
        <v>179</v>
      </c>
      <c r="J25" s="139"/>
      <c r="K25" s="139">
        <f>SUM(K19:K23)+GETPIVOTDATA("姓名",$F$6)</f>
        <v>198</v>
      </c>
      <c r="L25" s="139">
        <f>SUM(L19:L23)+GETPIVOTDATA("姓名",$F$16)</f>
        <v>156</v>
      </c>
      <c r="AF25" t="s">
        <v>97</v>
      </c>
      <c r="AG25" s="116">
        <v>1</v>
      </c>
      <c r="AH25" s="116">
        <v>2180</v>
      </c>
      <c r="AI25" s="116"/>
      <c r="AJ25" s="116"/>
    </row>
    <row r="26" spans="1:36">
      <c r="A26" t="s">
        <v>36</v>
      </c>
      <c r="B26" s="116">
        <v>8</v>
      </c>
      <c r="C26" s="116">
        <v>6</v>
      </c>
      <c r="AF26" t="s">
        <v>98</v>
      </c>
      <c r="AG26" s="116">
        <v>6</v>
      </c>
      <c r="AH26" s="116">
        <v>2253</v>
      </c>
      <c r="AI26" s="116"/>
      <c r="AJ26" s="116"/>
    </row>
    <row r="27" spans="1:36">
      <c r="A27" t="s">
        <v>38</v>
      </c>
      <c r="B27" s="116">
        <v>4</v>
      </c>
      <c r="C27" s="116">
        <v>5</v>
      </c>
      <c r="AF27" t="s">
        <v>99</v>
      </c>
      <c r="AG27" s="116">
        <v>1</v>
      </c>
      <c r="AH27" s="116">
        <v>399</v>
      </c>
      <c r="AI27" s="116"/>
      <c r="AJ27" s="116"/>
    </row>
    <row r="28" spans="1:36">
      <c r="A28" t="s">
        <v>40</v>
      </c>
      <c r="B28" s="116">
        <v>4</v>
      </c>
      <c r="C28" s="116">
        <v>5</v>
      </c>
      <c r="AF28" t="s">
        <v>100</v>
      </c>
      <c r="AG28" s="116">
        <v>12</v>
      </c>
      <c r="AH28" s="116">
        <v>608</v>
      </c>
      <c r="AI28" s="116"/>
      <c r="AJ28" s="116"/>
    </row>
    <row r="29" spans="1:36">
      <c r="A29" t="s">
        <v>42</v>
      </c>
      <c r="B29" s="116"/>
      <c r="C29" s="116">
        <v>4</v>
      </c>
      <c r="I29" s="40" t="s">
        <v>137</v>
      </c>
      <c r="J29" s="140" t="s">
        <v>194</v>
      </c>
      <c r="AF29" t="s">
        <v>101</v>
      </c>
      <c r="AG29" s="116">
        <v>1</v>
      </c>
      <c r="AH29" s="116">
        <v>299</v>
      </c>
      <c r="AI29" s="116"/>
      <c r="AJ29" s="116"/>
    </row>
    <row r="30" spans="1:36">
      <c r="A30" t="s">
        <v>44</v>
      </c>
      <c r="B30" s="116">
        <v>3</v>
      </c>
      <c r="C30" s="116">
        <v>4</v>
      </c>
      <c r="I30" s="38" t="s">
        <v>195</v>
      </c>
      <c r="J30" s="141" t="s">
        <v>196</v>
      </c>
      <c r="AF30" t="s">
        <v>102</v>
      </c>
      <c r="AG30" s="116">
        <v>3</v>
      </c>
      <c r="AH30" s="116">
        <v>1197</v>
      </c>
      <c r="AI30" s="116"/>
      <c r="AJ30" s="116"/>
    </row>
    <row r="31" spans="1:36">
      <c r="A31" t="s">
        <v>46</v>
      </c>
      <c r="B31" s="116"/>
      <c r="C31" s="116">
        <v>4</v>
      </c>
      <c r="I31" s="38" t="s">
        <v>197</v>
      </c>
      <c r="J31" s="141" t="s">
        <v>198</v>
      </c>
      <c r="AF31" t="s">
        <v>103</v>
      </c>
      <c r="AG31" s="116">
        <v>1</v>
      </c>
      <c r="AH31" s="116">
        <v>78</v>
      </c>
      <c r="AI31" s="116"/>
      <c r="AJ31" s="116"/>
    </row>
    <row r="32" spans="1:36">
      <c r="A32" t="s">
        <v>48</v>
      </c>
      <c r="B32" s="116">
        <v>6</v>
      </c>
      <c r="C32" s="116">
        <v>4</v>
      </c>
      <c r="I32" s="38" t="s">
        <v>199</v>
      </c>
      <c r="J32" s="141">
        <v>31</v>
      </c>
      <c r="AF32" t="s">
        <v>104</v>
      </c>
      <c r="AG32" s="116">
        <v>1</v>
      </c>
      <c r="AH32" s="116">
        <v>699</v>
      </c>
      <c r="AI32" s="116"/>
      <c r="AJ32" s="116"/>
    </row>
    <row r="33" spans="1:36">
      <c r="A33" t="s">
        <v>50</v>
      </c>
      <c r="B33" s="116">
        <v>4</v>
      </c>
      <c r="C33" s="116">
        <v>4</v>
      </c>
      <c r="I33" s="38" t="s">
        <v>200</v>
      </c>
      <c r="J33" s="141">
        <v>31</v>
      </c>
      <c r="AF33" t="s">
        <v>179</v>
      </c>
      <c r="AG33" s="116">
        <v>101</v>
      </c>
      <c r="AH33" s="116">
        <v>17650.5</v>
      </c>
      <c r="AI33" s="116">
        <v>72</v>
      </c>
      <c r="AJ33" s="116">
        <v>18392.599999999999</v>
      </c>
    </row>
    <row r="34" spans="1:36">
      <c r="A34" t="s">
        <v>51</v>
      </c>
      <c r="B34" s="116">
        <v>5</v>
      </c>
      <c r="C34" s="116">
        <v>4</v>
      </c>
    </row>
    <row r="35" spans="1:36">
      <c r="A35" t="s">
        <v>52</v>
      </c>
      <c r="B35" s="116">
        <v>1</v>
      </c>
      <c r="C35" s="116">
        <v>3</v>
      </c>
    </row>
    <row r="36" spans="1:36">
      <c r="A36" t="s">
        <v>53</v>
      </c>
      <c r="B36" s="116">
        <v>1</v>
      </c>
      <c r="C36" s="116">
        <v>3</v>
      </c>
    </row>
    <row r="37" spans="1:36">
      <c r="A37" t="s">
        <v>54</v>
      </c>
      <c r="B37" s="116">
        <v>1</v>
      </c>
      <c r="C37" s="116">
        <v>2</v>
      </c>
    </row>
    <row r="38" spans="1:36">
      <c r="A38" t="s">
        <v>201</v>
      </c>
      <c r="B38" s="116"/>
      <c r="C38" s="116">
        <v>2</v>
      </c>
    </row>
    <row r="39" spans="1:36">
      <c r="A39" t="s">
        <v>55</v>
      </c>
      <c r="B39" s="116">
        <v>1</v>
      </c>
      <c r="C39" s="116">
        <v>2</v>
      </c>
    </row>
    <row r="40" spans="1:36">
      <c r="A40" t="s">
        <v>56</v>
      </c>
      <c r="B40" s="116"/>
      <c r="C40" s="116">
        <v>1</v>
      </c>
    </row>
    <row r="41" spans="1:36">
      <c r="A41" t="s">
        <v>57</v>
      </c>
      <c r="B41" s="116"/>
      <c r="C41" s="116">
        <v>1</v>
      </c>
    </row>
    <row r="42" spans="1:36">
      <c r="A42" t="s">
        <v>58</v>
      </c>
      <c r="B42" s="116">
        <v>5</v>
      </c>
      <c r="C42" s="116">
        <v>1</v>
      </c>
    </row>
    <row r="43" spans="1:36">
      <c r="A43" t="s">
        <v>59</v>
      </c>
      <c r="B43" s="116">
        <v>1</v>
      </c>
      <c r="C43" s="116"/>
    </row>
    <row r="44" spans="1:36">
      <c r="A44" t="s">
        <v>179</v>
      </c>
      <c r="B44" s="116">
        <v>70</v>
      </c>
      <c r="C44" s="116">
        <v>102</v>
      </c>
    </row>
  </sheetData>
  <phoneticPr fontId="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workbookViewId="0">
      <selection activeCell="J11" sqref="J11"/>
    </sheetView>
  </sheetViews>
  <sheetFormatPr defaultColWidth="9" defaultRowHeight="16.5"/>
  <cols>
    <col min="1" max="1" width="12.375" style="74" customWidth="1"/>
    <col min="2" max="13" width="10.625" style="74" customWidth="1"/>
    <col min="14" max="15" width="9" style="74" customWidth="1"/>
    <col min="16" max="16384" width="9" style="74"/>
  </cols>
  <sheetData>
    <row r="1" spans="1:25">
      <c r="A1" s="65" t="s">
        <v>202</v>
      </c>
    </row>
    <row r="2" spans="1:25">
      <c r="A2" s="71" t="s">
        <v>63</v>
      </c>
      <c r="B2" s="72">
        <v>8.1</v>
      </c>
      <c r="C2" s="72">
        <v>8.8000000000000007</v>
      </c>
      <c r="D2" s="72">
        <v>8.15</v>
      </c>
      <c r="E2" s="142">
        <v>8.1999999999999993</v>
      </c>
      <c r="F2" s="72">
        <v>8.27</v>
      </c>
      <c r="G2" s="142">
        <v>8.3000000000000007</v>
      </c>
      <c r="H2" s="72">
        <v>9.1999999999999993</v>
      </c>
      <c r="I2" s="72"/>
      <c r="J2" s="72"/>
      <c r="K2" s="72"/>
      <c r="L2" s="72"/>
      <c r="M2" s="72"/>
      <c r="O2" s="72" t="s">
        <v>203</v>
      </c>
      <c r="P2" s="72" t="s">
        <v>204</v>
      </c>
      <c r="Q2" s="72" t="s">
        <v>205</v>
      </c>
      <c r="R2" s="72">
        <v>6.25</v>
      </c>
      <c r="S2" s="72" t="s">
        <v>206</v>
      </c>
      <c r="T2" s="72" t="s">
        <v>207</v>
      </c>
      <c r="U2" s="72">
        <v>7.31</v>
      </c>
      <c r="V2" s="72">
        <v>8.8000000000000007</v>
      </c>
      <c r="W2" s="72">
        <v>8.15</v>
      </c>
      <c r="X2" s="142">
        <v>8.1999999999999993</v>
      </c>
      <c r="Y2" s="72">
        <v>8.27</v>
      </c>
    </row>
    <row r="3" spans="1:25">
      <c r="A3" s="74" t="s">
        <v>67</v>
      </c>
      <c r="B3" s="73">
        <v>1</v>
      </c>
      <c r="C3" s="73">
        <v>1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73"/>
      <c r="J3" s="73"/>
      <c r="K3" s="73"/>
      <c r="L3" s="73"/>
      <c r="M3" s="73"/>
      <c r="O3" s="73">
        <v>1</v>
      </c>
      <c r="P3" s="73">
        <v>1</v>
      </c>
      <c r="Q3" s="73">
        <v>1</v>
      </c>
      <c r="R3" s="73">
        <v>1</v>
      </c>
      <c r="S3" s="73">
        <v>1</v>
      </c>
      <c r="T3" s="73">
        <v>1</v>
      </c>
      <c r="U3" s="73">
        <v>1</v>
      </c>
      <c r="V3" s="73">
        <v>1</v>
      </c>
      <c r="W3" s="73">
        <v>1</v>
      </c>
      <c r="X3" s="73">
        <v>1</v>
      </c>
      <c r="Y3" s="73">
        <v>1</v>
      </c>
    </row>
    <row r="4" spans="1:25">
      <c r="A4" s="74" t="s">
        <v>68</v>
      </c>
      <c r="B4" s="73">
        <v>1</v>
      </c>
      <c r="C4" s="73">
        <v>1</v>
      </c>
      <c r="D4" s="73">
        <v>1</v>
      </c>
      <c r="E4" s="73">
        <v>1</v>
      </c>
      <c r="F4" s="73">
        <v>1</v>
      </c>
      <c r="G4" s="73">
        <v>1</v>
      </c>
      <c r="H4" s="73">
        <v>1</v>
      </c>
      <c r="I4" s="73"/>
      <c r="J4" s="73"/>
      <c r="K4" s="73"/>
      <c r="L4" s="73"/>
      <c r="M4" s="73"/>
      <c r="O4" s="73">
        <v>1</v>
      </c>
      <c r="P4" s="73">
        <v>1</v>
      </c>
      <c r="Q4" s="73">
        <v>1</v>
      </c>
      <c r="R4" s="73">
        <v>1</v>
      </c>
      <c r="S4" s="73">
        <v>1</v>
      </c>
      <c r="T4" s="73">
        <v>1</v>
      </c>
      <c r="U4" s="73">
        <v>1</v>
      </c>
      <c r="V4" s="73">
        <v>1</v>
      </c>
      <c r="W4" s="73">
        <v>1</v>
      </c>
      <c r="X4" s="73">
        <v>1</v>
      </c>
      <c r="Y4" s="73">
        <v>1</v>
      </c>
    </row>
    <row r="5" spans="1:25">
      <c r="A5" s="74" t="s">
        <v>69</v>
      </c>
      <c r="B5" s="74">
        <v>1</v>
      </c>
      <c r="C5" s="74">
        <v>1</v>
      </c>
      <c r="D5" s="74">
        <v>2</v>
      </c>
      <c r="E5" s="74">
        <v>2</v>
      </c>
      <c r="F5" s="74">
        <v>2</v>
      </c>
      <c r="G5" s="73">
        <v>1</v>
      </c>
      <c r="H5" s="73">
        <v>1</v>
      </c>
      <c r="O5" s="74">
        <v>1</v>
      </c>
      <c r="P5" s="74">
        <v>1</v>
      </c>
      <c r="Q5" s="74">
        <v>1</v>
      </c>
      <c r="R5" s="74">
        <v>1</v>
      </c>
      <c r="S5" s="74">
        <v>1</v>
      </c>
      <c r="T5" s="74">
        <v>1</v>
      </c>
      <c r="U5" s="74">
        <v>1</v>
      </c>
      <c r="V5" s="74">
        <v>1</v>
      </c>
      <c r="W5" s="74">
        <v>2</v>
      </c>
      <c r="X5" s="74">
        <v>2</v>
      </c>
      <c r="Y5" s="74">
        <v>2</v>
      </c>
    </row>
    <row r="6" spans="1:25">
      <c r="A6" s="74" t="s">
        <v>70</v>
      </c>
      <c r="B6" s="73">
        <v>1</v>
      </c>
      <c r="C6" s="73">
        <v>2</v>
      </c>
      <c r="D6" s="73">
        <v>1</v>
      </c>
      <c r="E6" s="73">
        <v>1</v>
      </c>
      <c r="F6" s="73">
        <v>1</v>
      </c>
      <c r="G6" s="73">
        <v>1</v>
      </c>
      <c r="H6" s="73">
        <v>1</v>
      </c>
      <c r="I6" s="73"/>
      <c r="J6" s="73"/>
      <c r="K6" s="73"/>
      <c r="L6" s="73"/>
      <c r="M6" s="73"/>
      <c r="O6" s="73">
        <v>1</v>
      </c>
      <c r="P6" s="73">
        <v>1</v>
      </c>
      <c r="Q6" s="73">
        <v>1</v>
      </c>
      <c r="R6" s="73">
        <v>1</v>
      </c>
      <c r="S6" s="73">
        <v>1</v>
      </c>
      <c r="T6" s="73">
        <v>1</v>
      </c>
      <c r="U6" s="73">
        <v>1</v>
      </c>
      <c r="V6" s="73">
        <v>2</v>
      </c>
      <c r="W6" s="73">
        <v>1</v>
      </c>
      <c r="X6" s="73">
        <v>1</v>
      </c>
      <c r="Y6" s="73">
        <v>1</v>
      </c>
    </row>
    <row r="8" spans="1:25">
      <c r="A8" s="71" t="s">
        <v>64</v>
      </c>
      <c r="B8" s="72">
        <v>8.1</v>
      </c>
      <c r="C8" s="72">
        <v>8.8000000000000007</v>
      </c>
      <c r="D8" s="72">
        <v>8.15</v>
      </c>
      <c r="E8" s="142">
        <v>8.1999999999999993</v>
      </c>
      <c r="F8" s="72">
        <v>8.27</v>
      </c>
      <c r="G8" s="142">
        <v>8.3000000000000007</v>
      </c>
      <c r="H8" s="72">
        <v>9.1999999999999993</v>
      </c>
      <c r="I8" s="72"/>
      <c r="J8" s="72"/>
      <c r="K8" s="72"/>
      <c r="L8" s="72"/>
      <c r="M8" s="72"/>
      <c r="O8" s="72" t="s">
        <v>203</v>
      </c>
      <c r="P8" s="72" t="s">
        <v>204</v>
      </c>
      <c r="Q8" s="72" t="s">
        <v>205</v>
      </c>
      <c r="R8" s="72">
        <v>6.25</v>
      </c>
      <c r="S8" s="72" t="s">
        <v>206</v>
      </c>
      <c r="T8" s="72" t="s">
        <v>207</v>
      </c>
      <c r="U8" s="72">
        <v>7.31</v>
      </c>
      <c r="V8" s="72">
        <v>8.8000000000000007</v>
      </c>
      <c r="W8" s="72">
        <v>8.15</v>
      </c>
      <c r="X8" s="142">
        <v>8.1999999999999993</v>
      </c>
      <c r="Y8" s="72">
        <v>8.27</v>
      </c>
    </row>
    <row r="9" spans="1:25">
      <c r="A9" s="74" t="s">
        <v>67</v>
      </c>
      <c r="B9" s="73">
        <v>3</v>
      </c>
      <c r="C9" s="74">
        <v>2</v>
      </c>
      <c r="D9" s="73">
        <v>2</v>
      </c>
      <c r="E9" s="73">
        <v>1</v>
      </c>
      <c r="F9" s="73">
        <v>1</v>
      </c>
      <c r="G9" s="73">
        <v>1</v>
      </c>
      <c r="H9" s="73">
        <v>1</v>
      </c>
      <c r="O9" s="73">
        <v>2</v>
      </c>
      <c r="P9" s="73">
        <v>2</v>
      </c>
      <c r="Q9" s="73">
        <v>1</v>
      </c>
      <c r="R9" s="73">
        <v>1</v>
      </c>
      <c r="S9" s="73">
        <v>1</v>
      </c>
      <c r="T9" s="73">
        <v>2</v>
      </c>
      <c r="U9" s="73">
        <v>3</v>
      </c>
      <c r="V9" s="74">
        <v>2</v>
      </c>
      <c r="W9" s="73">
        <v>2</v>
      </c>
      <c r="X9" s="73">
        <v>1</v>
      </c>
      <c r="Y9" s="73">
        <v>1</v>
      </c>
    </row>
    <row r="10" spans="1:25">
      <c r="A10" s="74" t="s">
        <v>68</v>
      </c>
      <c r="B10" s="73">
        <v>3</v>
      </c>
      <c r="C10" s="74">
        <v>2</v>
      </c>
      <c r="D10" s="73">
        <v>2</v>
      </c>
      <c r="E10" s="73">
        <v>2</v>
      </c>
      <c r="F10" s="73">
        <v>2</v>
      </c>
      <c r="G10" s="73">
        <v>1</v>
      </c>
      <c r="H10" s="73">
        <v>1</v>
      </c>
      <c r="O10" s="73">
        <v>2</v>
      </c>
      <c r="P10" s="73">
        <v>3</v>
      </c>
      <c r="Q10" s="73">
        <v>4</v>
      </c>
      <c r="R10" s="73">
        <v>3</v>
      </c>
      <c r="S10" s="73">
        <v>1</v>
      </c>
      <c r="T10" s="73">
        <v>4</v>
      </c>
      <c r="U10" s="73">
        <v>3</v>
      </c>
      <c r="V10" s="74">
        <v>2</v>
      </c>
      <c r="W10" s="73">
        <v>2</v>
      </c>
      <c r="X10" s="73">
        <v>2</v>
      </c>
      <c r="Y10" s="73">
        <v>2</v>
      </c>
    </row>
    <row r="11" spans="1:25">
      <c r="A11" s="74" t="s">
        <v>69</v>
      </c>
      <c r="B11" s="74">
        <v>2</v>
      </c>
      <c r="C11" s="74">
        <v>2</v>
      </c>
      <c r="D11" s="74">
        <v>3</v>
      </c>
      <c r="E11" s="74">
        <v>3</v>
      </c>
      <c r="F11" s="74">
        <v>3</v>
      </c>
      <c r="G11" s="74">
        <v>5</v>
      </c>
      <c r="H11" s="74">
        <v>6</v>
      </c>
      <c r="O11" s="73">
        <v>2</v>
      </c>
      <c r="P11" s="74">
        <v>2</v>
      </c>
      <c r="Q11" s="74">
        <v>2</v>
      </c>
      <c r="R11" s="74">
        <v>3</v>
      </c>
      <c r="S11" s="74">
        <v>1</v>
      </c>
      <c r="T11" s="74">
        <v>1</v>
      </c>
      <c r="U11" s="74">
        <v>2</v>
      </c>
      <c r="V11" s="74">
        <v>2</v>
      </c>
      <c r="W11" s="74">
        <v>3</v>
      </c>
      <c r="X11" s="74">
        <v>3</v>
      </c>
      <c r="Y11" s="74">
        <v>3</v>
      </c>
    </row>
    <row r="12" spans="1:25">
      <c r="A12" s="74" t="s">
        <v>70</v>
      </c>
      <c r="B12" s="73">
        <v>3</v>
      </c>
      <c r="C12" s="73">
        <v>10</v>
      </c>
      <c r="D12" s="73">
        <v>6</v>
      </c>
      <c r="E12" s="73">
        <v>3</v>
      </c>
      <c r="F12" s="73">
        <v>1</v>
      </c>
      <c r="G12" s="73">
        <v>1</v>
      </c>
      <c r="H12" s="73">
        <v>1</v>
      </c>
      <c r="I12" s="73"/>
      <c r="J12" s="73"/>
      <c r="K12" s="73"/>
      <c r="L12" s="73"/>
      <c r="M12" s="73"/>
      <c r="O12" s="73">
        <v>2</v>
      </c>
      <c r="P12" s="73">
        <v>3</v>
      </c>
      <c r="Q12" s="73">
        <v>3</v>
      </c>
      <c r="R12" s="73">
        <v>2</v>
      </c>
      <c r="S12" s="73">
        <v>2</v>
      </c>
      <c r="T12" s="73">
        <v>3</v>
      </c>
      <c r="U12" s="73">
        <v>3</v>
      </c>
      <c r="V12" s="73">
        <v>10</v>
      </c>
      <c r="W12" s="73">
        <v>6</v>
      </c>
      <c r="X12" s="73">
        <v>3</v>
      </c>
      <c r="Y12" s="73">
        <v>1</v>
      </c>
    </row>
    <row r="14" spans="1:25">
      <c r="A14" s="71" t="s">
        <v>65</v>
      </c>
      <c r="B14" s="72">
        <v>8.1</v>
      </c>
      <c r="C14" s="72">
        <v>8.8000000000000007</v>
      </c>
      <c r="D14" s="72">
        <v>8.15</v>
      </c>
      <c r="E14" s="142">
        <v>8.1999999999999993</v>
      </c>
      <c r="F14" s="72">
        <v>8.27</v>
      </c>
      <c r="G14" s="142">
        <v>8.3000000000000007</v>
      </c>
      <c r="H14" s="72">
        <v>9.1999999999999993</v>
      </c>
      <c r="I14" s="72"/>
      <c r="J14" s="72"/>
      <c r="K14" s="72"/>
      <c r="L14" s="72"/>
      <c r="M14" s="72"/>
      <c r="O14" s="72" t="s">
        <v>203</v>
      </c>
      <c r="P14" s="72" t="s">
        <v>204</v>
      </c>
      <c r="Q14" s="72" t="s">
        <v>205</v>
      </c>
      <c r="R14" s="72">
        <v>6.25</v>
      </c>
      <c r="S14" s="72" t="s">
        <v>206</v>
      </c>
      <c r="T14" s="72" t="s">
        <v>207</v>
      </c>
      <c r="U14" s="72">
        <v>7.31</v>
      </c>
      <c r="V14" s="72">
        <v>8.8000000000000007</v>
      </c>
      <c r="W14" s="72">
        <v>8.15</v>
      </c>
      <c r="X14" s="142">
        <v>8.1999999999999993</v>
      </c>
      <c r="Y14" s="72">
        <v>8.27</v>
      </c>
    </row>
    <row r="15" spans="1:25">
      <c r="A15" s="74" t="s">
        <v>67</v>
      </c>
      <c r="B15" s="73">
        <v>8</v>
      </c>
      <c r="C15" s="73">
        <v>7</v>
      </c>
      <c r="D15" s="73">
        <v>6</v>
      </c>
      <c r="E15" s="73">
        <v>6</v>
      </c>
      <c r="F15" s="73">
        <v>5</v>
      </c>
      <c r="G15" s="73">
        <v>5</v>
      </c>
      <c r="H15" s="73">
        <v>5</v>
      </c>
      <c r="I15" s="73"/>
      <c r="J15" s="73"/>
      <c r="K15" s="73"/>
      <c r="L15" s="73"/>
      <c r="M15" s="73"/>
      <c r="O15" s="73">
        <v>7</v>
      </c>
      <c r="P15" s="73">
        <v>5</v>
      </c>
      <c r="Q15" s="73">
        <v>5</v>
      </c>
      <c r="R15" s="73">
        <v>5</v>
      </c>
      <c r="S15" s="73">
        <v>5</v>
      </c>
      <c r="T15" s="73">
        <v>6</v>
      </c>
      <c r="U15" s="73">
        <v>8</v>
      </c>
      <c r="V15" s="73">
        <v>7</v>
      </c>
      <c r="W15" s="73">
        <v>6</v>
      </c>
      <c r="X15" s="73">
        <v>6</v>
      </c>
      <c r="Y15" s="73">
        <v>5</v>
      </c>
    </row>
    <row r="16" spans="1:25">
      <c r="A16" s="74" t="s">
        <v>68</v>
      </c>
      <c r="B16" s="73">
        <v>6</v>
      </c>
      <c r="C16" s="73">
        <v>7</v>
      </c>
      <c r="D16" s="73">
        <v>6</v>
      </c>
      <c r="E16" s="73">
        <v>6</v>
      </c>
      <c r="F16" s="73">
        <v>6</v>
      </c>
      <c r="G16" s="73">
        <v>5</v>
      </c>
      <c r="H16" s="73">
        <v>5</v>
      </c>
      <c r="I16" s="73"/>
      <c r="J16" s="73"/>
      <c r="K16" s="73"/>
      <c r="L16" s="73"/>
      <c r="M16" s="73"/>
      <c r="O16" s="73">
        <v>6</v>
      </c>
      <c r="P16" s="73">
        <v>8</v>
      </c>
      <c r="Q16" s="73">
        <v>8</v>
      </c>
      <c r="R16" s="73">
        <v>8</v>
      </c>
      <c r="S16" s="73">
        <v>5</v>
      </c>
      <c r="T16" s="73">
        <v>9</v>
      </c>
      <c r="U16" s="73">
        <v>6</v>
      </c>
      <c r="V16" s="73">
        <v>7</v>
      </c>
      <c r="W16" s="73">
        <v>6</v>
      </c>
      <c r="X16" s="73">
        <v>6</v>
      </c>
      <c r="Y16" s="73">
        <v>6</v>
      </c>
    </row>
    <row r="17" spans="1:25">
      <c r="A17" s="74" t="s">
        <v>69</v>
      </c>
      <c r="B17" s="74">
        <v>4</v>
      </c>
      <c r="C17" s="74">
        <v>9</v>
      </c>
      <c r="D17" s="74">
        <v>7</v>
      </c>
      <c r="E17" s="74">
        <v>9</v>
      </c>
      <c r="F17" s="74">
        <v>13</v>
      </c>
      <c r="G17" s="74">
        <v>18</v>
      </c>
      <c r="H17" s="74">
        <v>21</v>
      </c>
      <c r="O17" s="74">
        <v>10</v>
      </c>
      <c r="P17" s="74">
        <v>5</v>
      </c>
      <c r="Q17" s="74">
        <v>5</v>
      </c>
      <c r="R17" s="74">
        <v>8</v>
      </c>
      <c r="S17" s="74">
        <v>4</v>
      </c>
      <c r="T17" s="74">
        <v>3</v>
      </c>
      <c r="U17" s="74">
        <v>4</v>
      </c>
      <c r="V17" s="74">
        <v>9</v>
      </c>
      <c r="W17" s="74">
        <v>7</v>
      </c>
      <c r="X17" s="74">
        <v>9</v>
      </c>
      <c r="Y17" s="74">
        <v>13</v>
      </c>
    </row>
    <row r="18" spans="1:25">
      <c r="A18" s="74" t="s">
        <v>70</v>
      </c>
      <c r="B18" s="73">
        <v>8</v>
      </c>
      <c r="C18" s="73">
        <v>95</v>
      </c>
      <c r="D18" s="73">
        <v>109</v>
      </c>
      <c r="E18" s="73">
        <v>57</v>
      </c>
      <c r="F18" s="73">
        <v>5</v>
      </c>
      <c r="G18" s="73">
        <v>7</v>
      </c>
      <c r="H18" s="73">
        <v>8</v>
      </c>
      <c r="I18" s="73"/>
      <c r="J18" s="73"/>
      <c r="K18" s="73"/>
      <c r="L18" s="73"/>
      <c r="M18" s="73"/>
      <c r="O18" s="73">
        <v>10</v>
      </c>
      <c r="P18" s="73">
        <v>11</v>
      </c>
      <c r="Q18" s="73">
        <v>10</v>
      </c>
      <c r="R18" s="73">
        <v>9</v>
      </c>
      <c r="S18" s="73">
        <v>8</v>
      </c>
      <c r="T18" s="73">
        <v>9</v>
      </c>
      <c r="U18" s="73">
        <v>8</v>
      </c>
      <c r="V18" s="73">
        <v>95</v>
      </c>
      <c r="W18" s="73">
        <v>109</v>
      </c>
      <c r="X18" s="73">
        <v>57</v>
      </c>
      <c r="Y18" s="73">
        <v>5</v>
      </c>
    </row>
    <row r="20" spans="1:25">
      <c r="A20" s="69" t="s">
        <v>116</v>
      </c>
      <c r="B20" s="69" t="s">
        <v>203</v>
      </c>
      <c r="C20" s="69" t="s">
        <v>204</v>
      </c>
      <c r="D20" s="69" t="s">
        <v>205</v>
      </c>
      <c r="E20" s="69">
        <v>6.25</v>
      </c>
      <c r="F20" s="69" t="s">
        <v>206</v>
      </c>
      <c r="G20" s="69" t="s">
        <v>207</v>
      </c>
      <c r="H20" s="69">
        <v>7.31</v>
      </c>
      <c r="I20" s="69">
        <v>8.8000000000000007</v>
      </c>
      <c r="J20" s="69">
        <v>8.15</v>
      </c>
      <c r="K20" s="143">
        <v>8.1999999999999993</v>
      </c>
      <c r="L20" s="69">
        <v>8.27</v>
      </c>
      <c r="M20" s="143">
        <v>8.3000000000000007</v>
      </c>
      <c r="N20" s="174">
        <v>9.1999999999999993</v>
      </c>
    </row>
    <row r="21" spans="1:25">
      <c r="A21" s="74" t="s">
        <v>117</v>
      </c>
      <c r="B21" s="74">
        <v>9.1999999999999993</v>
      </c>
      <c r="C21" s="74">
        <v>9.1999999999999993</v>
      </c>
      <c r="D21" s="74">
        <v>9.3000000000000007</v>
      </c>
      <c r="F21" s="74">
        <v>9.3000000000000007</v>
      </c>
      <c r="G21" s="74">
        <v>9.1999999999999993</v>
      </c>
      <c r="H21" s="74">
        <v>9.3000000000000007</v>
      </c>
      <c r="I21" s="74">
        <v>9.3000000000000007</v>
      </c>
      <c r="J21" s="74">
        <v>9.3000000000000007</v>
      </c>
      <c r="K21" s="74">
        <v>9.3000000000000007</v>
      </c>
      <c r="L21" s="74">
        <v>9.3000000000000007</v>
      </c>
      <c r="M21" s="74">
        <v>9.3000000000000007</v>
      </c>
      <c r="N21" s="74">
        <v>9.3000000000000007</v>
      </c>
    </row>
    <row r="22" spans="1:25">
      <c r="A22" s="74" t="s">
        <v>118</v>
      </c>
      <c r="B22" s="74">
        <v>9.3000000000000007</v>
      </c>
      <c r="C22" s="74">
        <v>9.3000000000000007</v>
      </c>
      <c r="D22" s="74">
        <v>9.3000000000000007</v>
      </c>
      <c r="F22" s="74">
        <v>9.3000000000000007</v>
      </c>
      <c r="G22" s="74">
        <v>9.3000000000000007</v>
      </c>
      <c r="H22" s="74">
        <v>9.3000000000000007</v>
      </c>
      <c r="I22" s="74">
        <v>9.4</v>
      </c>
      <c r="J22" s="74">
        <v>9.4</v>
      </c>
      <c r="K22" s="74">
        <v>9.4</v>
      </c>
      <c r="L22" s="74">
        <v>9.4</v>
      </c>
      <c r="M22" s="74">
        <v>9.4</v>
      </c>
      <c r="N22" s="74">
        <v>9.4</v>
      </c>
    </row>
    <row r="23" spans="1:25">
      <c r="A23" s="74" t="s">
        <v>119</v>
      </c>
      <c r="B23" s="74">
        <v>9.3000000000000007</v>
      </c>
      <c r="C23" s="74">
        <v>9.3000000000000007</v>
      </c>
      <c r="D23" s="74">
        <v>9.4</v>
      </c>
      <c r="F23" s="74">
        <v>9.3000000000000007</v>
      </c>
      <c r="G23" s="74">
        <v>9.3000000000000007</v>
      </c>
      <c r="H23" s="74">
        <v>9.3000000000000007</v>
      </c>
      <c r="I23" s="74">
        <v>9.3000000000000007</v>
      </c>
      <c r="J23" s="74">
        <v>9.4</v>
      </c>
      <c r="K23" s="74">
        <v>9.4</v>
      </c>
      <c r="L23" s="74">
        <v>9.4</v>
      </c>
      <c r="M23" s="74">
        <v>9.4</v>
      </c>
      <c r="N23" s="74">
        <v>9.4</v>
      </c>
    </row>
    <row r="25" spans="1:25">
      <c r="A25" s="70" t="s">
        <v>208</v>
      </c>
      <c r="B25" s="70">
        <v>50</v>
      </c>
      <c r="C25" s="70">
        <v>49</v>
      </c>
      <c r="D25" s="70">
        <v>49</v>
      </c>
      <c r="E25" s="70"/>
      <c r="F25" s="70">
        <v>43</v>
      </c>
      <c r="G25" s="70">
        <v>46</v>
      </c>
      <c r="H25" s="70">
        <v>47</v>
      </c>
      <c r="I25" s="70">
        <v>47</v>
      </c>
      <c r="J25" s="70">
        <v>49</v>
      </c>
      <c r="K25" s="70">
        <v>49</v>
      </c>
      <c r="L25" s="70">
        <v>49</v>
      </c>
      <c r="M25" s="70">
        <v>51</v>
      </c>
      <c r="N25" s="70">
        <v>51</v>
      </c>
    </row>
    <row r="27" spans="1:25">
      <c r="A27" s="74" t="s">
        <v>209</v>
      </c>
      <c r="K27" s="74" t="s">
        <v>176</v>
      </c>
      <c r="L27" s="74" t="s">
        <v>176</v>
      </c>
      <c r="M27" s="74" t="s">
        <v>176</v>
      </c>
      <c r="N27" s="74" t="s">
        <v>176</v>
      </c>
    </row>
    <row r="29" spans="1:25">
      <c r="A29" s="98" t="s">
        <v>13</v>
      </c>
      <c r="B29" s="75"/>
      <c r="C29" s="75">
        <v>7</v>
      </c>
      <c r="D29" s="75">
        <v>51</v>
      </c>
      <c r="E29" s="75"/>
      <c r="F29" s="75">
        <v>81</v>
      </c>
      <c r="G29" s="75"/>
      <c r="H29" s="75">
        <v>67</v>
      </c>
      <c r="I29" s="75"/>
      <c r="J29" s="75"/>
      <c r="K29" s="75"/>
      <c r="L29" s="75"/>
      <c r="M29" s="75"/>
      <c r="N29" s="75"/>
    </row>
    <row r="30" spans="1:25">
      <c r="A30" s="98" t="s">
        <v>16</v>
      </c>
      <c r="B30" s="75"/>
      <c r="C30" s="75">
        <v>6</v>
      </c>
      <c r="D30" s="75">
        <v>51</v>
      </c>
      <c r="E30" s="75"/>
      <c r="F30" s="75">
        <v>81</v>
      </c>
      <c r="G30" s="75"/>
      <c r="H30" s="75">
        <v>67</v>
      </c>
      <c r="I30" s="75"/>
      <c r="J30" s="75"/>
      <c r="K30" s="75"/>
      <c r="L30" s="75"/>
      <c r="M30" s="75"/>
      <c r="N30" s="75"/>
    </row>
    <row r="31" spans="1:25">
      <c r="A31" s="98" t="s">
        <v>18</v>
      </c>
      <c r="B31" s="162"/>
      <c r="C31" s="162">
        <v>1886</v>
      </c>
      <c r="D31" s="162">
        <v>6645.9</v>
      </c>
      <c r="E31" s="162"/>
      <c r="F31" s="162">
        <v>12461.5</v>
      </c>
      <c r="G31" s="162"/>
      <c r="H31" s="162">
        <v>17750.5</v>
      </c>
      <c r="I31" s="162"/>
      <c r="J31" s="162"/>
      <c r="K31" s="162"/>
      <c r="L31" s="162"/>
      <c r="M31" s="162"/>
      <c r="N31" s="162"/>
    </row>
    <row r="32" spans="1:25">
      <c r="A32" s="98" t="s">
        <v>19</v>
      </c>
      <c r="B32" s="162"/>
      <c r="C32" s="162">
        <v>11</v>
      </c>
      <c r="D32" s="162">
        <v>69</v>
      </c>
      <c r="E32" s="162"/>
      <c r="F32" s="162">
        <v>110</v>
      </c>
      <c r="G32" s="162"/>
      <c r="H32" s="162">
        <v>101</v>
      </c>
      <c r="I32" s="162"/>
      <c r="J32" s="162"/>
      <c r="K32" s="162"/>
      <c r="L32" s="162"/>
      <c r="M32" s="162"/>
      <c r="N32" s="162"/>
    </row>
  </sheetData>
  <phoneticPr fontId="8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tabSelected="1" topLeftCell="A134" zoomScale="117" zoomScaleNormal="120" workbookViewId="0">
      <selection activeCell="F151" sqref="F151"/>
    </sheetView>
  </sheetViews>
  <sheetFormatPr defaultColWidth="8.875" defaultRowHeight="13.5"/>
  <cols>
    <col min="1" max="2" width="9.125" style="154" customWidth="1"/>
    <col min="3" max="3" width="11.625" style="154" customWidth="1"/>
    <col min="4" max="5" width="12.5" style="154" customWidth="1"/>
    <col min="6" max="6" width="15.625" style="154" customWidth="1"/>
    <col min="7" max="7" width="17.625" style="154" customWidth="1"/>
  </cols>
  <sheetData>
    <row r="1" spans="1:7" ht="21.75" customHeight="1" thickBot="1">
      <c r="A1" s="31" t="s">
        <v>154</v>
      </c>
      <c r="B1" s="31" t="s">
        <v>152</v>
      </c>
      <c r="C1" s="31" t="s">
        <v>158</v>
      </c>
      <c r="D1" s="31" t="s">
        <v>210</v>
      </c>
      <c r="E1" s="31" t="s">
        <v>211</v>
      </c>
      <c r="F1" s="31" t="s">
        <v>212</v>
      </c>
      <c r="G1" s="31" t="s">
        <v>7</v>
      </c>
    </row>
    <row r="2" spans="1:7" ht="16.5" customHeight="1">
      <c r="A2" s="133">
        <f t="shared" ref="A2:A33" si="0">YEAR(C2)</f>
        <v>2018</v>
      </c>
      <c r="B2" s="133">
        <f t="shared" ref="B2:B33" si="1">MONTH(C2)</f>
        <v>4</v>
      </c>
      <c r="C2" s="85">
        <v>43205</v>
      </c>
      <c r="D2" s="133">
        <v>177</v>
      </c>
      <c r="E2" s="133">
        <v>64</v>
      </c>
      <c r="F2" s="133">
        <v>98.39</v>
      </c>
      <c r="G2" s="133">
        <v>22.44</v>
      </c>
    </row>
    <row r="3" spans="1:7" ht="16.5" customHeight="1">
      <c r="A3" s="133">
        <f t="shared" si="0"/>
        <v>2018</v>
      </c>
      <c r="B3" s="133">
        <f t="shared" si="1"/>
        <v>4</v>
      </c>
      <c r="C3" s="85">
        <v>43206</v>
      </c>
      <c r="D3" s="133">
        <v>92</v>
      </c>
      <c r="E3" s="133">
        <v>45</v>
      </c>
      <c r="F3" s="133">
        <v>104.32</v>
      </c>
      <c r="G3" s="133">
        <v>20.81</v>
      </c>
    </row>
    <row r="4" spans="1:7" ht="16.5" customHeight="1">
      <c r="A4" s="133">
        <f t="shared" si="0"/>
        <v>2018</v>
      </c>
      <c r="B4" s="133">
        <f t="shared" si="1"/>
        <v>4</v>
      </c>
      <c r="C4" s="85">
        <v>43207</v>
      </c>
      <c r="D4" s="133">
        <v>223</v>
      </c>
      <c r="E4" s="133">
        <v>70</v>
      </c>
      <c r="F4" s="133">
        <v>108.47</v>
      </c>
      <c r="G4" s="133">
        <v>22.14</v>
      </c>
    </row>
    <row r="5" spans="1:7" ht="16.5" customHeight="1">
      <c r="A5" s="133">
        <f t="shared" si="0"/>
        <v>2018</v>
      </c>
      <c r="B5" s="133">
        <f t="shared" si="1"/>
        <v>4</v>
      </c>
      <c r="C5" s="85">
        <v>43208</v>
      </c>
      <c r="D5" s="133">
        <v>185</v>
      </c>
      <c r="E5" s="133">
        <v>64</v>
      </c>
      <c r="F5" s="133">
        <v>149.76</v>
      </c>
      <c r="G5" s="133">
        <v>22.64</v>
      </c>
    </row>
    <row r="6" spans="1:7" ht="16.5" customHeight="1">
      <c r="A6" s="133">
        <f t="shared" si="0"/>
        <v>2018</v>
      </c>
      <c r="B6" s="133">
        <f t="shared" si="1"/>
        <v>4</v>
      </c>
      <c r="C6" s="85">
        <v>43209</v>
      </c>
      <c r="D6" s="133">
        <v>183</v>
      </c>
      <c r="E6" s="133">
        <v>61</v>
      </c>
      <c r="F6" s="133">
        <v>72.88</v>
      </c>
      <c r="G6" s="133">
        <v>12.24</v>
      </c>
    </row>
    <row r="7" spans="1:7" ht="16.5" customHeight="1">
      <c r="A7" s="133">
        <f t="shared" si="0"/>
        <v>2018</v>
      </c>
      <c r="B7" s="133">
        <f t="shared" si="1"/>
        <v>4</v>
      </c>
      <c r="C7" s="85">
        <v>43210</v>
      </c>
      <c r="D7" s="133">
        <v>227</v>
      </c>
      <c r="E7" s="133">
        <v>70</v>
      </c>
      <c r="F7" s="133">
        <v>103.05</v>
      </c>
      <c r="G7" s="133">
        <v>11.49</v>
      </c>
    </row>
    <row r="8" spans="1:7" ht="16.5" customHeight="1">
      <c r="A8" s="133">
        <f t="shared" si="0"/>
        <v>2018</v>
      </c>
      <c r="B8" s="133">
        <f t="shared" si="1"/>
        <v>4</v>
      </c>
      <c r="C8" s="85">
        <v>43211</v>
      </c>
      <c r="D8" s="133">
        <v>224</v>
      </c>
      <c r="E8" s="133">
        <v>68</v>
      </c>
      <c r="F8" s="133">
        <v>122.19</v>
      </c>
      <c r="G8" s="133">
        <v>10.88</v>
      </c>
    </row>
    <row r="9" spans="1:7" ht="16.5" customHeight="1">
      <c r="A9" s="133">
        <f t="shared" si="0"/>
        <v>2018</v>
      </c>
      <c r="B9" s="133">
        <f t="shared" si="1"/>
        <v>4</v>
      </c>
      <c r="C9" s="85">
        <v>43212</v>
      </c>
      <c r="D9" s="133">
        <v>266</v>
      </c>
      <c r="E9" s="133">
        <v>73</v>
      </c>
      <c r="F9" s="133">
        <v>99.39</v>
      </c>
      <c r="G9" s="133">
        <v>14.84</v>
      </c>
    </row>
    <row r="10" spans="1:7" ht="16.5" customHeight="1">
      <c r="A10" s="133">
        <f t="shared" si="0"/>
        <v>2018</v>
      </c>
      <c r="B10" s="133">
        <f t="shared" si="1"/>
        <v>4</v>
      </c>
      <c r="C10" s="85">
        <v>43213</v>
      </c>
      <c r="D10" s="133">
        <v>229</v>
      </c>
      <c r="E10" s="133">
        <v>71</v>
      </c>
      <c r="F10" s="133">
        <v>95.83</v>
      </c>
      <c r="G10" s="133">
        <v>18.899999999999999</v>
      </c>
    </row>
    <row r="11" spans="1:7" ht="16.5" customHeight="1">
      <c r="A11" s="133">
        <f t="shared" si="0"/>
        <v>2018</v>
      </c>
      <c r="B11" s="133">
        <f t="shared" si="1"/>
        <v>4</v>
      </c>
      <c r="C11" s="85">
        <v>43214</v>
      </c>
      <c r="D11" s="133">
        <v>261</v>
      </c>
      <c r="E11" s="133">
        <v>69</v>
      </c>
      <c r="F11" s="133">
        <v>94.55</v>
      </c>
      <c r="G11" s="133">
        <v>11.72</v>
      </c>
    </row>
    <row r="12" spans="1:7" ht="16.5" customHeight="1">
      <c r="A12" s="133">
        <f t="shared" si="0"/>
        <v>2018</v>
      </c>
      <c r="B12" s="133">
        <f t="shared" si="1"/>
        <v>4</v>
      </c>
      <c r="C12" s="85">
        <v>43215</v>
      </c>
      <c r="D12" s="133">
        <v>192</v>
      </c>
      <c r="E12" s="133">
        <v>80</v>
      </c>
      <c r="F12" s="133">
        <v>61.43</v>
      </c>
      <c r="G12" s="133">
        <v>25</v>
      </c>
    </row>
    <row r="13" spans="1:7" ht="16.5" customHeight="1">
      <c r="A13" s="133">
        <f t="shared" si="0"/>
        <v>2018</v>
      </c>
      <c r="B13" s="133">
        <f t="shared" si="1"/>
        <v>4</v>
      </c>
      <c r="C13" s="85">
        <v>43216</v>
      </c>
      <c r="D13" s="133">
        <v>173</v>
      </c>
      <c r="E13" s="133">
        <v>72</v>
      </c>
      <c r="F13" s="133">
        <v>115.6</v>
      </c>
      <c r="G13" s="133">
        <v>15.59</v>
      </c>
    </row>
    <row r="14" spans="1:7" ht="16.5" customHeight="1">
      <c r="A14" s="133">
        <f t="shared" si="0"/>
        <v>2018</v>
      </c>
      <c r="B14" s="133">
        <f t="shared" si="1"/>
        <v>4</v>
      </c>
      <c r="C14" s="85">
        <v>43217</v>
      </c>
      <c r="D14" s="133">
        <v>253</v>
      </c>
      <c r="E14" s="133">
        <v>69</v>
      </c>
      <c r="F14" s="133">
        <v>87.67</v>
      </c>
      <c r="G14" s="133">
        <v>14.11</v>
      </c>
    </row>
    <row r="15" spans="1:7" ht="16.5" customHeight="1">
      <c r="A15" s="133">
        <f t="shared" si="0"/>
        <v>2018</v>
      </c>
      <c r="B15" s="133">
        <f t="shared" si="1"/>
        <v>4</v>
      </c>
      <c r="C15" s="85">
        <v>43218</v>
      </c>
      <c r="D15" s="133">
        <v>169</v>
      </c>
      <c r="E15" s="133">
        <v>54</v>
      </c>
      <c r="F15" s="133">
        <v>112.67</v>
      </c>
      <c r="G15" s="133">
        <v>18.64</v>
      </c>
    </row>
    <row r="16" spans="1:7" ht="16.5" customHeight="1">
      <c r="A16" s="133">
        <f t="shared" si="0"/>
        <v>2018</v>
      </c>
      <c r="B16" s="133">
        <f t="shared" si="1"/>
        <v>4</v>
      </c>
      <c r="C16" s="85">
        <v>43219</v>
      </c>
      <c r="D16" s="133">
        <v>155</v>
      </c>
      <c r="E16" s="133">
        <v>58</v>
      </c>
      <c r="F16" s="133">
        <v>84.9</v>
      </c>
      <c r="G16" s="133">
        <v>11.42</v>
      </c>
    </row>
    <row r="17" spans="1:7" ht="16.5" customHeight="1">
      <c r="A17" s="133">
        <f t="shared" si="0"/>
        <v>2018</v>
      </c>
      <c r="B17" s="133">
        <f t="shared" si="1"/>
        <v>4</v>
      </c>
      <c r="C17" s="85">
        <v>43220</v>
      </c>
      <c r="D17" s="133">
        <v>131</v>
      </c>
      <c r="E17" s="133">
        <v>52</v>
      </c>
      <c r="F17" s="133">
        <v>92.27</v>
      </c>
      <c r="G17" s="133">
        <v>25.27</v>
      </c>
    </row>
    <row r="18" spans="1:7" ht="16.5" customHeight="1">
      <c r="A18" s="133">
        <f t="shared" si="0"/>
        <v>2018</v>
      </c>
      <c r="B18" s="133">
        <f t="shared" si="1"/>
        <v>5</v>
      </c>
      <c r="C18" s="85">
        <v>43221</v>
      </c>
      <c r="D18" s="133">
        <v>170</v>
      </c>
      <c r="E18" s="133">
        <v>61</v>
      </c>
      <c r="F18" s="133">
        <v>82.62</v>
      </c>
      <c r="G18" s="133">
        <v>18.32</v>
      </c>
    </row>
    <row r="19" spans="1:7" ht="16.5" customHeight="1">
      <c r="A19" s="133">
        <f t="shared" si="0"/>
        <v>2018</v>
      </c>
      <c r="B19" s="133">
        <f t="shared" si="1"/>
        <v>5</v>
      </c>
      <c r="C19" s="85">
        <v>43222</v>
      </c>
      <c r="D19" s="133">
        <v>266</v>
      </c>
      <c r="E19" s="133">
        <v>84</v>
      </c>
      <c r="F19" s="133">
        <v>122.28</v>
      </c>
      <c r="G19" s="133">
        <v>13.69</v>
      </c>
    </row>
    <row r="20" spans="1:7" ht="16.5" customHeight="1">
      <c r="A20" s="133">
        <f t="shared" si="0"/>
        <v>2018</v>
      </c>
      <c r="B20" s="133">
        <f t="shared" si="1"/>
        <v>5</v>
      </c>
      <c r="C20" s="85">
        <v>43223</v>
      </c>
      <c r="D20" s="133">
        <v>232</v>
      </c>
      <c r="E20" s="133">
        <v>69</v>
      </c>
      <c r="F20" s="133">
        <v>169.46</v>
      </c>
      <c r="G20" s="133">
        <v>19.91</v>
      </c>
    </row>
    <row r="21" spans="1:7" ht="16.5" customHeight="1">
      <c r="A21" s="133">
        <f t="shared" si="0"/>
        <v>2018</v>
      </c>
      <c r="B21" s="133">
        <f t="shared" si="1"/>
        <v>5</v>
      </c>
      <c r="C21" s="85">
        <v>43224</v>
      </c>
      <c r="D21" s="133">
        <v>166</v>
      </c>
      <c r="E21" s="133">
        <v>58</v>
      </c>
      <c r="F21" s="133">
        <v>159.34</v>
      </c>
      <c r="G21" s="133">
        <v>18.309999999999999</v>
      </c>
    </row>
    <row r="22" spans="1:7" ht="16.5" customHeight="1">
      <c r="A22" s="133">
        <f t="shared" si="0"/>
        <v>2018</v>
      </c>
      <c r="B22" s="133">
        <f t="shared" si="1"/>
        <v>5</v>
      </c>
      <c r="C22" s="85">
        <v>43225</v>
      </c>
      <c r="D22" s="133">
        <v>198</v>
      </c>
      <c r="E22" s="133">
        <v>64</v>
      </c>
      <c r="F22" s="133">
        <v>86.34</v>
      </c>
      <c r="G22" s="133">
        <v>12.58</v>
      </c>
    </row>
    <row r="23" spans="1:7" ht="16.5" customHeight="1">
      <c r="A23" s="133">
        <f t="shared" si="0"/>
        <v>2018</v>
      </c>
      <c r="B23" s="133">
        <f t="shared" si="1"/>
        <v>5</v>
      </c>
      <c r="C23" s="85">
        <v>43226</v>
      </c>
      <c r="D23" s="133">
        <v>223</v>
      </c>
      <c r="E23" s="133">
        <v>62</v>
      </c>
      <c r="F23" s="133">
        <v>127.37</v>
      </c>
      <c r="G23" s="133">
        <v>12.86</v>
      </c>
    </row>
    <row r="24" spans="1:7" ht="16.5" customHeight="1">
      <c r="A24" s="133">
        <f t="shared" si="0"/>
        <v>2018</v>
      </c>
      <c r="B24" s="133">
        <f t="shared" si="1"/>
        <v>5</v>
      </c>
      <c r="C24" s="85">
        <v>43227</v>
      </c>
      <c r="D24" s="133">
        <v>190</v>
      </c>
      <c r="E24" s="133">
        <v>71</v>
      </c>
      <c r="F24" s="133">
        <v>302.32</v>
      </c>
      <c r="G24" s="133">
        <v>21.49</v>
      </c>
    </row>
    <row r="25" spans="1:7" ht="16.5" customHeight="1">
      <c r="A25" s="133">
        <f t="shared" si="0"/>
        <v>2018</v>
      </c>
      <c r="B25" s="133">
        <f t="shared" si="1"/>
        <v>5</v>
      </c>
      <c r="C25" s="85">
        <v>43228</v>
      </c>
      <c r="D25" s="133">
        <v>243</v>
      </c>
      <c r="E25" s="133">
        <v>76</v>
      </c>
      <c r="F25" s="133">
        <v>166.57</v>
      </c>
      <c r="G25" s="133">
        <v>14.61</v>
      </c>
    </row>
    <row r="26" spans="1:7" ht="16.5" customHeight="1">
      <c r="A26" s="133">
        <f t="shared" si="0"/>
        <v>2018</v>
      </c>
      <c r="B26" s="133">
        <f t="shared" si="1"/>
        <v>5</v>
      </c>
      <c r="C26" s="85">
        <v>43229</v>
      </c>
      <c r="D26" s="133">
        <v>285</v>
      </c>
      <c r="E26" s="133">
        <v>77</v>
      </c>
      <c r="F26" s="133">
        <v>137.6</v>
      </c>
      <c r="G26" s="133">
        <v>15.15</v>
      </c>
    </row>
    <row r="27" spans="1:7" ht="16.5" customHeight="1">
      <c r="A27" s="133">
        <f t="shared" si="0"/>
        <v>2018</v>
      </c>
      <c r="B27" s="133">
        <f t="shared" si="1"/>
        <v>5</v>
      </c>
      <c r="C27" s="85">
        <v>43230</v>
      </c>
      <c r="D27" s="133">
        <v>333</v>
      </c>
      <c r="E27" s="133">
        <v>78</v>
      </c>
      <c r="F27" s="133">
        <v>130.83000000000001</v>
      </c>
      <c r="G27" s="133">
        <v>18.47</v>
      </c>
    </row>
    <row r="28" spans="1:7" ht="16.5" customHeight="1">
      <c r="A28" s="133">
        <f t="shared" si="0"/>
        <v>2018</v>
      </c>
      <c r="B28" s="133">
        <f t="shared" si="1"/>
        <v>5</v>
      </c>
      <c r="C28" s="85">
        <v>43231</v>
      </c>
      <c r="D28" s="133">
        <v>333</v>
      </c>
      <c r="E28" s="133">
        <v>80</v>
      </c>
      <c r="F28" s="133">
        <v>134.69</v>
      </c>
      <c r="G28" s="133">
        <v>17.47</v>
      </c>
    </row>
    <row r="29" spans="1:7" ht="16.5" customHeight="1">
      <c r="A29" s="133">
        <f t="shared" si="0"/>
        <v>2018</v>
      </c>
      <c r="B29" s="133">
        <f t="shared" si="1"/>
        <v>5</v>
      </c>
      <c r="C29" s="85">
        <v>43232</v>
      </c>
      <c r="D29" s="133">
        <v>202</v>
      </c>
      <c r="E29" s="133">
        <v>58</v>
      </c>
      <c r="F29" s="133">
        <v>157.9</v>
      </c>
      <c r="G29" s="133">
        <v>14.31</v>
      </c>
    </row>
    <row r="30" spans="1:7" ht="16.5" customHeight="1">
      <c r="A30" s="133">
        <f t="shared" si="0"/>
        <v>2018</v>
      </c>
      <c r="B30" s="133">
        <f t="shared" si="1"/>
        <v>5</v>
      </c>
      <c r="C30" s="85">
        <v>43233</v>
      </c>
      <c r="D30" s="133">
        <v>226</v>
      </c>
      <c r="E30" s="133">
        <v>70</v>
      </c>
      <c r="F30" s="133">
        <v>109.47</v>
      </c>
      <c r="G30" s="133">
        <v>17.149999999999999</v>
      </c>
    </row>
    <row r="31" spans="1:7" ht="16.5" customHeight="1">
      <c r="A31" s="133">
        <f t="shared" si="0"/>
        <v>2018</v>
      </c>
      <c r="B31" s="133">
        <f t="shared" si="1"/>
        <v>5</v>
      </c>
      <c r="C31" s="85">
        <v>43234</v>
      </c>
      <c r="D31" s="133">
        <v>200</v>
      </c>
      <c r="E31" s="133">
        <v>71</v>
      </c>
      <c r="F31" s="133">
        <v>148.6</v>
      </c>
      <c r="G31" s="133">
        <v>16.23</v>
      </c>
    </row>
    <row r="32" spans="1:7" ht="16.5" customHeight="1">
      <c r="A32" s="133">
        <f t="shared" si="0"/>
        <v>2018</v>
      </c>
      <c r="B32" s="133">
        <f t="shared" si="1"/>
        <v>5</v>
      </c>
      <c r="C32" s="85">
        <v>43235</v>
      </c>
      <c r="D32" s="133">
        <v>365</v>
      </c>
      <c r="E32" s="133">
        <v>83</v>
      </c>
      <c r="F32" s="133">
        <v>301.39999999999998</v>
      </c>
      <c r="G32" s="133">
        <v>19.66</v>
      </c>
    </row>
    <row r="33" spans="1:7" ht="16.5" customHeight="1">
      <c r="A33" s="133">
        <f t="shared" si="0"/>
        <v>2018</v>
      </c>
      <c r="B33" s="133">
        <f t="shared" si="1"/>
        <v>5</v>
      </c>
      <c r="C33" s="85">
        <v>43236</v>
      </c>
      <c r="D33" s="133">
        <v>351</v>
      </c>
      <c r="E33" s="133">
        <v>91</v>
      </c>
      <c r="F33" s="133">
        <v>168.09</v>
      </c>
      <c r="G33" s="133">
        <v>17.66</v>
      </c>
    </row>
    <row r="34" spans="1:7" ht="16.5" customHeight="1">
      <c r="A34" s="133">
        <f t="shared" ref="A34:A65" si="2">YEAR(C34)</f>
        <v>2018</v>
      </c>
      <c r="B34" s="133">
        <f t="shared" ref="B34:B65" si="3">MONTH(C34)</f>
        <v>5</v>
      </c>
      <c r="C34" s="85">
        <v>43237</v>
      </c>
      <c r="D34" s="133">
        <v>273</v>
      </c>
      <c r="E34" s="133">
        <v>74</v>
      </c>
      <c r="F34" s="133">
        <v>110.3</v>
      </c>
      <c r="G34" s="133">
        <v>20.65</v>
      </c>
    </row>
    <row r="35" spans="1:7" ht="16.5" customHeight="1">
      <c r="A35" s="133">
        <f t="shared" si="2"/>
        <v>2018</v>
      </c>
      <c r="B35" s="133">
        <f t="shared" si="3"/>
        <v>5</v>
      </c>
      <c r="C35" s="85">
        <v>43238</v>
      </c>
      <c r="D35" s="133">
        <v>273</v>
      </c>
      <c r="E35" s="133">
        <v>75</v>
      </c>
      <c r="F35" s="133">
        <v>203.02</v>
      </c>
      <c r="G35" s="133">
        <v>20.89</v>
      </c>
    </row>
    <row r="36" spans="1:7" ht="16.5" customHeight="1">
      <c r="A36" s="133">
        <f t="shared" si="2"/>
        <v>2018</v>
      </c>
      <c r="B36" s="133">
        <f t="shared" si="3"/>
        <v>5</v>
      </c>
      <c r="C36" s="85">
        <v>43239</v>
      </c>
      <c r="D36" s="133">
        <v>264</v>
      </c>
      <c r="E36" s="133">
        <v>82</v>
      </c>
      <c r="F36" s="133">
        <v>213.94</v>
      </c>
      <c r="G36" s="133">
        <v>16.260000000000002</v>
      </c>
    </row>
    <row r="37" spans="1:7" ht="16.5" customHeight="1">
      <c r="A37" s="133">
        <f t="shared" si="2"/>
        <v>2018</v>
      </c>
      <c r="B37" s="133">
        <f t="shared" si="3"/>
        <v>5</v>
      </c>
      <c r="C37" s="85">
        <v>43240</v>
      </c>
      <c r="D37" s="133">
        <v>211</v>
      </c>
      <c r="E37" s="133">
        <v>59</v>
      </c>
      <c r="F37" s="133">
        <v>132.05000000000001</v>
      </c>
      <c r="G37" s="133">
        <v>16.03</v>
      </c>
    </row>
    <row r="38" spans="1:7" ht="16.5" customHeight="1">
      <c r="A38" s="133">
        <f t="shared" si="2"/>
        <v>2018</v>
      </c>
      <c r="B38" s="133">
        <f t="shared" si="3"/>
        <v>5</v>
      </c>
      <c r="C38" s="85">
        <v>43241</v>
      </c>
      <c r="D38" s="133">
        <v>243</v>
      </c>
      <c r="E38" s="133">
        <v>73</v>
      </c>
      <c r="F38" s="133">
        <v>96.31</v>
      </c>
      <c r="G38" s="133">
        <v>23.23</v>
      </c>
    </row>
    <row r="39" spans="1:7" ht="16.5" customHeight="1">
      <c r="A39" s="133">
        <f t="shared" si="2"/>
        <v>2018</v>
      </c>
      <c r="B39" s="133">
        <f t="shared" si="3"/>
        <v>5</v>
      </c>
      <c r="C39" s="85">
        <v>43242</v>
      </c>
      <c r="D39" s="133">
        <v>275</v>
      </c>
      <c r="E39" s="133">
        <v>73</v>
      </c>
      <c r="F39" s="133">
        <v>80.98</v>
      </c>
      <c r="G39" s="133">
        <v>19.39</v>
      </c>
    </row>
    <row r="40" spans="1:7" ht="16.5" customHeight="1">
      <c r="A40" s="133">
        <f t="shared" si="2"/>
        <v>2018</v>
      </c>
      <c r="B40" s="133">
        <f t="shared" si="3"/>
        <v>5</v>
      </c>
      <c r="C40" s="85">
        <v>43243</v>
      </c>
      <c r="D40" s="133">
        <v>281</v>
      </c>
      <c r="E40" s="133">
        <v>80</v>
      </c>
      <c r="F40" s="133">
        <v>155.56</v>
      </c>
      <c r="G40" s="133">
        <v>19.329999999999998</v>
      </c>
    </row>
    <row r="41" spans="1:7" ht="16.5" customHeight="1">
      <c r="A41" s="133">
        <f t="shared" si="2"/>
        <v>2018</v>
      </c>
      <c r="B41" s="133">
        <f t="shared" si="3"/>
        <v>5</v>
      </c>
      <c r="C41" s="85">
        <v>43244</v>
      </c>
      <c r="D41" s="133">
        <v>228</v>
      </c>
      <c r="E41" s="133">
        <v>77</v>
      </c>
      <c r="F41" s="133">
        <v>175.7</v>
      </c>
      <c r="G41" s="133">
        <v>24.04</v>
      </c>
    </row>
    <row r="42" spans="1:7" ht="16.5" customHeight="1">
      <c r="A42" s="133">
        <f t="shared" si="2"/>
        <v>2018</v>
      </c>
      <c r="B42" s="133">
        <f t="shared" si="3"/>
        <v>5</v>
      </c>
      <c r="C42" s="85">
        <v>43245</v>
      </c>
      <c r="D42" s="133">
        <v>301</v>
      </c>
      <c r="E42" s="133">
        <v>85</v>
      </c>
      <c r="F42" s="133">
        <v>112.35</v>
      </c>
      <c r="G42" s="133">
        <v>14.85</v>
      </c>
    </row>
    <row r="43" spans="1:7" ht="16.5" customHeight="1">
      <c r="A43" s="133">
        <f t="shared" si="2"/>
        <v>2018</v>
      </c>
      <c r="B43" s="133">
        <f t="shared" si="3"/>
        <v>5</v>
      </c>
      <c r="C43" s="85">
        <v>43246</v>
      </c>
      <c r="D43" s="133">
        <v>417</v>
      </c>
      <c r="E43" s="133">
        <v>97</v>
      </c>
      <c r="F43" s="133">
        <v>74.400000000000006</v>
      </c>
      <c r="G43" s="133">
        <v>17.38</v>
      </c>
    </row>
    <row r="44" spans="1:7" ht="16.5" customHeight="1">
      <c r="A44" s="133">
        <f t="shared" si="2"/>
        <v>2018</v>
      </c>
      <c r="B44" s="133">
        <f t="shared" si="3"/>
        <v>5</v>
      </c>
      <c r="C44" s="85">
        <v>43247</v>
      </c>
      <c r="D44" s="133">
        <v>270</v>
      </c>
      <c r="E44" s="133">
        <v>84</v>
      </c>
      <c r="F44" s="133">
        <v>102.86</v>
      </c>
      <c r="G44" s="133">
        <v>12.18</v>
      </c>
    </row>
    <row r="45" spans="1:7" ht="16.5" customHeight="1">
      <c r="A45" s="133">
        <f t="shared" si="2"/>
        <v>2018</v>
      </c>
      <c r="B45" s="133">
        <f t="shared" si="3"/>
        <v>5</v>
      </c>
      <c r="C45" s="85">
        <v>43248</v>
      </c>
      <c r="D45" s="133">
        <v>311</v>
      </c>
      <c r="E45" s="133">
        <v>87</v>
      </c>
      <c r="F45" s="133">
        <v>64.099999999999994</v>
      </c>
      <c r="G45" s="133">
        <v>16.68</v>
      </c>
    </row>
    <row r="46" spans="1:7" ht="16.5" customHeight="1">
      <c r="A46" s="133">
        <f t="shared" si="2"/>
        <v>2018</v>
      </c>
      <c r="B46" s="133">
        <f t="shared" si="3"/>
        <v>5</v>
      </c>
      <c r="C46" s="85">
        <v>43249</v>
      </c>
      <c r="D46" s="133">
        <v>355</v>
      </c>
      <c r="E46" s="133">
        <v>92</v>
      </c>
      <c r="F46" s="133">
        <v>121.77</v>
      </c>
      <c r="G46" s="133">
        <v>15.22</v>
      </c>
    </row>
    <row r="47" spans="1:7" ht="16.5" customHeight="1">
      <c r="A47" s="133">
        <f t="shared" si="2"/>
        <v>2018</v>
      </c>
      <c r="B47" s="133">
        <f t="shared" si="3"/>
        <v>5</v>
      </c>
      <c r="C47" s="85">
        <v>43250</v>
      </c>
      <c r="D47" s="133">
        <v>278</v>
      </c>
      <c r="E47" s="133">
        <v>88</v>
      </c>
      <c r="F47" s="133">
        <v>132.11000000000001</v>
      </c>
      <c r="G47" s="133">
        <v>16.760000000000002</v>
      </c>
    </row>
    <row r="48" spans="1:7" ht="16.5" customHeight="1">
      <c r="A48" s="133">
        <f t="shared" si="2"/>
        <v>2018</v>
      </c>
      <c r="B48" s="133">
        <f t="shared" si="3"/>
        <v>5</v>
      </c>
      <c r="C48" s="85">
        <v>43251</v>
      </c>
      <c r="D48" s="133">
        <v>457</v>
      </c>
      <c r="E48" s="133">
        <v>122</v>
      </c>
      <c r="F48" s="133">
        <v>114.27</v>
      </c>
      <c r="G48" s="133">
        <v>16.72</v>
      </c>
    </row>
    <row r="49" spans="1:7" ht="16.5" customHeight="1">
      <c r="A49" s="133">
        <f t="shared" si="2"/>
        <v>2018</v>
      </c>
      <c r="B49" s="133">
        <f t="shared" si="3"/>
        <v>6</v>
      </c>
      <c r="C49" s="85">
        <v>43252</v>
      </c>
      <c r="D49" s="133">
        <v>391</v>
      </c>
      <c r="E49" s="133">
        <v>83</v>
      </c>
      <c r="F49" s="133">
        <v>149.19999999999999</v>
      </c>
      <c r="G49" s="133">
        <v>16.670000000000002</v>
      </c>
    </row>
    <row r="50" spans="1:7" ht="16.5" customHeight="1">
      <c r="A50" s="133">
        <f t="shared" si="2"/>
        <v>2018</v>
      </c>
      <c r="B50" s="133">
        <f t="shared" si="3"/>
        <v>6</v>
      </c>
      <c r="C50" s="85">
        <v>43253</v>
      </c>
      <c r="D50" s="133">
        <v>333</v>
      </c>
      <c r="E50" s="133">
        <v>97</v>
      </c>
      <c r="F50" s="133">
        <v>86.66</v>
      </c>
      <c r="G50" s="133">
        <v>11.43</v>
      </c>
    </row>
    <row r="51" spans="1:7" ht="16.5" customHeight="1">
      <c r="A51" s="133">
        <f t="shared" si="2"/>
        <v>2018</v>
      </c>
      <c r="B51" s="133">
        <f t="shared" si="3"/>
        <v>6</v>
      </c>
      <c r="C51" s="85">
        <v>43254</v>
      </c>
      <c r="D51" s="133">
        <v>347</v>
      </c>
      <c r="E51" s="133">
        <v>85</v>
      </c>
      <c r="F51" s="133">
        <v>99.96</v>
      </c>
      <c r="G51" s="133">
        <v>15.61</v>
      </c>
    </row>
    <row r="52" spans="1:7" ht="16.5" customHeight="1">
      <c r="A52" s="133">
        <f t="shared" si="2"/>
        <v>2018</v>
      </c>
      <c r="B52" s="133">
        <f t="shared" si="3"/>
        <v>6</v>
      </c>
      <c r="C52" s="85">
        <v>43255</v>
      </c>
      <c r="D52" s="133">
        <v>262</v>
      </c>
      <c r="E52" s="133">
        <v>79</v>
      </c>
      <c r="F52" s="133">
        <v>68.900000000000006</v>
      </c>
      <c r="G52" s="133">
        <v>8.7899999999999991</v>
      </c>
    </row>
    <row r="53" spans="1:7" ht="16.5" customHeight="1">
      <c r="A53" s="133">
        <f t="shared" si="2"/>
        <v>2018</v>
      </c>
      <c r="B53" s="133">
        <f t="shared" si="3"/>
        <v>6</v>
      </c>
      <c r="C53" s="85">
        <v>43256</v>
      </c>
      <c r="D53" s="133">
        <v>247</v>
      </c>
      <c r="E53" s="133">
        <v>81</v>
      </c>
      <c r="F53" s="133">
        <v>146.66999999999999</v>
      </c>
      <c r="G53" s="133">
        <v>19.59</v>
      </c>
    </row>
    <row r="54" spans="1:7" ht="16.5" customHeight="1">
      <c r="A54" s="133">
        <f t="shared" si="2"/>
        <v>2018</v>
      </c>
      <c r="B54" s="133">
        <f t="shared" si="3"/>
        <v>6</v>
      </c>
      <c r="C54" s="85">
        <v>43257</v>
      </c>
      <c r="D54" s="133">
        <v>265</v>
      </c>
      <c r="E54" s="133">
        <v>82</v>
      </c>
      <c r="F54" s="133">
        <v>76.98</v>
      </c>
      <c r="G54" s="133">
        <v>20.93</v>
      </c>
    </row>
    <row r="55" spans="1:7" ht="16.5" customHeight="1">
      <c r="A55" s="133">
        <f t="shared" si="2"/>
        <v>2018</v>
      </c>
      <c r="B55" s="133">
        <f t="shared" si="3"/>
        <v>6</v>
      </c>
      <c r="C55" s="85">
        <v>43258</v>
      </c>
      <c r="D55" s="133">
        <v>235</v>
      </c>
      <c r="E55" s="133">
        <v>80</v>
      </c>
      <c r="F55" s="133">
        <v>66.84</v>
      </c>
      <c r="G55" s="133">
        <v>19.82</v>
      </c>
    </row>
    <row r="56" spans="1:7" ht="16.5" customHeight="1">
      <c r="A56" s="133">
        <f t="shared" si="2"/>
        <v>2018</v>
      </c>
      <c r="B56" s="133">
        <f t="shared" si="3"/>
        <v>6</v>
      </c>
      <c r="C56" s="85">
        <v>43259</v>
      </c>
      <c r="D56" s="133">
        <v>319</v>
      </c>
      <c r="E56" s="133">
        <v>105</v>
      </c>
      <c r="F56" s="133">
        <v>218.15</v>
      </c>
      <c r="G56" s="133">
        <v>17.18</v>
      </c>
    </row>
    <row r="57" spans="1:7" ht="16.5" customHeight="1">
      <c r="A57" s="133">
        <f t="shared" si="2"/>
        <v>2018</v>
      </c>
      <c r="B57" s="133">
        <f t="shared" si="3"/>
        <v>6</v>
      </c>
      <c r="C57" s="85">
        <v>43260</v>
      </c>
      <c r="D57" s="133">
        <v>360</v>
      </c>
      <c r="E57" s="133">
        <v>99</v>
      </c>
      <c r="F57" s="133">
        <v>91.57</v>
      </c>
      <c r="G57" s="133">
        <v>17.41</v>
      </c>
    </row>
    <row r="58" spans="1:7" ht="16.5" customHeight="1">
      <c r="A58" s="133">
        <f t="shared" si="2"/>
        <v>2018</v>
      </c>
      <c r="B58" s="133">
        <f t="shared" si="3"/>
        <v>6</v>
      </c>
      <c r="C58" s="85">
        <v>43261</v>
      </c>
      <c r="D58" s="133">
        <v>405</v>
      </c>
      <c r="E58" s="133">
        <v>98</v>
      </c>
      <c r="F58" s="133">
        <v>94.41</v>
      </c>
      <c r="G58" s="133">
        <v>10.66</v>
      </c>
    </row>
    <row r="59" spans="1:7" ht="16.5" customHeight="1">
      <c r="A59" s="133">
        <f t="shared" si="2"/>
        <v>2018</v>
      </c>
      <c r="B59" s="133">
        <f t="shared" si="3"/>
        <v>6</v>
      </c>
      <c r="C59" s="85">
        <v>43262</v>
      </c>
      <c r="D59" s="133">
        <v>321</v>
      </c>
      <c r="E59" s="133">
        <v>90</v>
      </c>
      <c r="F59" s="133">
        <v>106.16</v>
      </c>
      <c r="G59" s="133">
        <v>14.07</v>
      </c>
    </row>
    <row r="60" spans="1:7" ht="16.5" customHeight="1">
      <c r="A60" s="133">
        <f t="shared" si="2"/>
        <v>2018</v>
      </c>
      <c r="B60" s="133">
        <f t="shared" si="3"/>
        <v>6</v>
      </c>
      <c r="C60" s="85">
        <v>43263</v>
      </c>
      <c r="D60" s="133">
        <v>348</v>
      </c>
      <c r="E60" s="133">
        <v>87</v>
      </c>
      <c r="F60" s="133">
        <v>136.57</v>
      </c>
      <c r="G60" s="133">
        <v>15.51</v>
      </c>
    </row>
    <row r="61" spans="1:7" ht="16.5" customHeight="1">
      <c r="A61" s="133">
        <f t="shared" si="2"/>
        <v>2018</v>
      </c>
      <c r="B61" s="133">
        <f t="shared" si="3"/>
        <v>6</v>
      </c>
      <c r="C61" s="85">
        <v>43264</v>
      </c>
      <c r="D61" s="133">
        <v>385</v>
      </c>
      <c r="E61" s="133">
        <v>90</v>
      </c>
      <c r="F61" s="133">
        <v>79.37</v>
      </c>
      <c r="G61" s="133">
        <v>16.2</v>
      </c>
    </row>
    <row r="62" spans="1:7" ht="16.5" customHeight="1">
      <c r="A62" s="133">
        <f t="shared" si="2"/>
        <v>2018</v>
      </c>
      <c r="B62" s="133">
        <f t="shared" si="3"/>
        <v>6</v>
      </c>
      <c r="C62" s="85">
        <v>43265</v>
      </c>
      <c r="D62" s="133">
        <v>542</v>
      </c>
      <c r="E62" s="133">
        <v>121</v>
      </c>
      <c r="F62" s="133">
        <v>115.21</v>
      </c>
      <c r="G62" s="133">
        <v>14.69</v>
      </c>
    </row>
    <row r="63" spans="1:7" ht="16.5" customHeight="1">
      <c r="A63" s="133">
        <f t="shared" si="2"/>
        <v>2018</v>
      </c>
      <c r="B63" s="133">
        <f t="shared" si="3"/>
        <v>6</v>
      </c>
      <c r="C63" s="85">
        <v>43266</v>
      </c>
      <c r="D63" s="133">
        <v>327</v>
      </c>
      <c r="E63" s="133">
        <v>113</v>
      </c>
      <c r="F63" s="133">
        <v>68.010000000000005</v>
      </c>
      <c r="G63" s="133">
        <v>20.04</v>
      </c>
    </row>
    <row r="64" spans="1:7" ht="16.5" customHeight="1">
      <c r="A64" s="133">
        <f t="shared" si="2"/>
        <v>2018</v>
      </c>
      <c r="B64" s="133">
        <f t="shared" si="3"/>
        <v>6</v>
      </c>
      <c r="C64" s="85">
        <v>43267</v>
      </c>
      <c r="D64" s="133">
        <v>341</v>
      </c>
      <c r="E64" s="133">
        <v>93</v>
      </c>
      <c r="F64" s="133">
        <v>89.49</v>
      </c>
      <c r="G64" s="133">
        <v>11.44</v>
      </c>
    </row>
    <row r="65" spans="1:7" ht="16.5" customHeight="1">
      <c r="A65" s="133">
        <f t="shared" si="2"/>
        <v>2018</v>
      </c>
      <c r="B65" s="133">
        <f t="shared" si="3"/>
        <v>6</v>
      </c>
      <c r="C65" s="85">
        <v>43268</v>
      </c>
      <c r="D65" s="133">
        <v>354</v>
      </c>
      <c r="E65" s="133">
        <v>101</v>
      </c>
      <c r="F65" s="133">
        <v>79.12</v>
      </c>
      <c r="G65" s="133">
        <v>13.2</v>
      </c>
    </row>
    <row r="66" spans="1:7" ht="16.5" customHeight="1">
      <c r="A66" s="133">
        <f t="shared" ref="A66:A97" si="4">YEAR(C66)</f>
        <v>2018</v>
      </c>
      <c r="B66" s="133">
        <f t="shared" ref="B66:B97" si="5">MONTH(C66)</f>
        <v>6</v>
      </c>
      <c r="C66" s="85">
        <v>43269</v>
      </c>
      <c r="D66" s="133">
        <v>216</v>
      </c>
      <c r="E66" s="133">
        <v>75</v>
      </c>
      <c r="F66" s="133">
        <v>75.08</v>
      </c>
      <c r="G66" s="133">
        <v>16.510000000000002</v>
      </c>
    </row>
    <row r="67" spans="1:7" ht="16.5" customHeight="1">
      <c r="A67" s="133">
        <f t="shared" si="4"/>
        <v>2018</v>
      </c>
      <c r="B67" s="133">
        <f t="shared" si="5"/>
        <v>6</v>
      </c>
      <c r="C67" s="85">
        <v>43270</v>
      </c>
      <c r="D67" s="133">
        <v>282</v>
      </c>
      <c r="E67" s="133">
        <v>84</v>
      </c>
      <c r="F67" s="133">
        <v>84.34</v>
      </c>
      <c r="G67" s="133">
        <v>12.52</v>
      </c>
    </row>
    <row r="68" spans="1:7" ht="16.5" customHeight="1">
      <c r="A68" s="133">
        <f t="shared" si="4"/>
        <v>2018</v>
      </c>
      <c r="B68" s="133">
        <f t="shared" si="5"/>
        <v>6</v>
      </c>
      <c r="C68" s="85">
        <v>43271</v>
      </c>
      <c r="D68" s="133">
        <v>229</v>
      </c>
      <c r="E68" s="133">
        <v>86</v>
      </c>
      <c r="F68" s="133">
        <v>105.44</v>
      </c>
      <c r="G68" s="133">
        <v>18.52</v>
      </c>
    </row>
    <row r="69" spans="1:7" ht="16.5" customHeight="1">
      <c r="A69" s="133">
        <f t="shared" si="4"/>
        <v>2018</v>
      </c>
      <c r="B69" s="133">
        <f t="shared" si="5"/>
        <v>6</v>
      </c>
      <c r="C69" s="85">
        <v>43272</v>
      </c>
      <c r="D69" s="133">
        <v>368</v>
      </c>
      <c r="E69" s="133">
        <v>116</v>
      </c>
      <c r="F69" s="133">
        <v>87.56</v>
      </c>
      <c r="G69" s="133">
        <v>24.97</v>
      </c>
    </row>
    <row r="70" spans="1:7" ht="16.5" customHeight="1">
      <c r="A70" s="133">
        <f t="shared" si="4"/>
        <v>2018</v>
      </c>
      <c r="B70" s="133">
        <f t="shared" si="5"/>
        <v>6</v>
      </c>
      <c r="C70" s="85">
        <v>43273</v>
      </c>
      <c r="D70" s="133">
        <v>219</v>
      </c>
      <c r="E70" s="133">
        <v>85</v>
      </c>
      <c r="F70" s="133">
        <v>26.69</v>
      </c>
      <c r="G70" s="133">
        <v>28.65</v>
      </c>
    </row>
    <row r="71" spans="1:7" ht="16.5" customHeight="1">
      <c r="A71" s="133">
        <f t="shared" si="4"/>
        <v>2018</v>
      </c>
      <c r="B71" s="133">
        <f t="shared" si="5"/>
        <v>6</v>
      </c>
      <c r="C71" s="85">
        <v>43274</v>
      </c>
      <c r="D71" s="133">
        <v>200</v>
      </c>
      <c r="E71" s="133">
        <v>78</v>
      </c>
      <c r="F71" s="133">
        <v>32.51</v>
      </c>
      <c r="G71" s="133">
        <v>19.12</v>
      </c>
    </row>
    <row r="72" spans="1:7" ht="16.5" customHeight="1">
      <c r="A72" s="133">
        <f t="shared" si="4"/>
        <v>2018</v>
      </c>
      <c r="B72" s="133">
        <f t="shared" si="5"/>
        <v>6</v>
      </c>
      <c r="C72" s="85">
        <v>43275</v>
      </c>
      <c r="D72" s="133">
        <v>273</v>
      </c>
      <c r="E72" s="133">
        <v>94</v>
      </c>
      <c r="F72" s="133">
        <v>39.729999999999997</v>
      </c>
      <c r="G72" s="133">
        <v>29.46</v>
      </c>
    </row>
    <row r="73" spans="1:7" ht="16.5" customHeight="1">
      <c r="A73" s="133">
        <f t="shared" si="4"/>
        <v>2018</v>
      </c>
      <c r="B73" s="133">
        <f t="shared" si="5"/>
        <v>6</v>
      </c>
      <c r="C73" s="85">
        <v>43276</v>
      </c>
      <c r="D73" s="133">
        <v>285</v>
      </c>
      <c r="E73" s="133">
        <v>81</v>
      </c>
      <c r="F73" s="133">
        <v>35.340000000000003</v>
      </c>
      <c r="G73" s="133">
        <v>20.65</v>
      </c>
    </row>
    <row r="74" spans="1:7" ht="16.5" customHeight="1">
      <c r="A74" s="133">
        <f t="shared" si="4"/>
        <v>2018</v>
      </c>
      <c r="B74" s="133">
        <f t="shared" si="5"/>
        <v>6</v>
      </c>
      <c r="C74" s="85">
        <v>43277</v>
      </c>
      <c r="D74" s="133">
        <v>332</v>
      </c>
      <c r="E74" s="133">
        <v>94</v>
      </c>
      <c r="F74" s="133">
        <v>46.51</v>
      </c>
      <c r="G74" s="133">
        <v>23.44</v>
      </c>
    </row>
    <row r="75" spans="1:7" ht="16.5" customHeight="1">
      <c r="A75" s="133">
        <f t="shared" si="4"/>
        <v>2018</v>
      </c>
      <c r="B75" s="133">
        <f t="shared" si="5"/>
        <v>6</v>
      </c>
      <c r="C75" s="85">
        <v>43278</v>
      </c>
      <c r="D75" s="133">
        <v>288</v>
      </c>
      <c r="E75" s="133">
        <v>86</v>
      </c>
      <c r="F75" s="133">
        <v>39.11</v>
      </c>
      <c r="G75" s="133">
        <v>27.87</v>
      </c>
    </row>
    <row r="76" spans="1:7" ht="16.5" customHeight="1">
      <c r="A76" s="133">
        <f t="shared" si="4"/>
        <v>2018</v>
      </c>
      <c r="B76" s="133">
        <f t="shared" si="5"/>
        <v>6</v>
      </c>
      <c r="C76" s="85">
        <v>43279</v>
      </c>
      <c r="D76" s="133">
        <v>323</v>
      </c>
      <c r="E76" s="133">
        <v>96</v>
      </c>
      <c r="F76" s="133">
        <v>32.58</v>
      </c>
      <c r="G76" s="133">
        <v>26.62</v>
      </c>
    </row>
    <row r="77" spans="1:7" ht="16.5" customHeight="1">
      <c r="A77" s="133">
        <f t="shared" si="4"/>
        <v>2018</v>
      </c>
      <c r="B77" s="133">
        <f t="shared" si="5"/>
        <v>6</v>
      </c>
      <c r="C77" s="85">
        <v>43280</v>
      </c>
      <c r="D77" s="133">
        <v>318</v>
      </c>
      <c r="E77" s="133">
        <v>80</v>
      </c>
      <c r="F77" s="133">
        <v>31.99</v>
      </c>
      <c r="G77" s="133">
        <v>28.14</v>
      </c>
    </row>
    <row r="78" spans="1:7" ht="16.5" customHeight="1">
      <c r="A78" s="133">
        <f t="shared" si="4"/>
        <v>2018</v>
      </c>
      <c r="B78" s="133">
        <f t="shared" si="5"/>
        <v>6</v>
      </c>
      <c r="C78" s="85">
        <v>43281</v>
      </c>
      <c r="D78" s="133">
        <v>357</v>
      </c>
      <c r="E78" s="133">
        <v>106</v>
      </c>
      <c r="F78" s="133">
        <v>30.49</v>
      </c>
      <c r="G78" s="133">
        <v>24.35</v>
      </c>
    </row>
    <row r="79" spans="1:7" ht="16.5" customHeight="1">
      <c r="A79" s="133">
        <f t="shared" si="4"/>
        <v>2018</v>
      </c>
      <c r="B79" s="133">
        <f t="shared" si="5"/>
        <v>7</v>
      </c>
      <c r="C79" s="85">
        <v>43282</v>
      </c>
      <c r="D79" s="133">
        <v>275</v>
      </c>
      <c r="E79" s="133">
        <v>85</v>
      </c>
      <c r="F79" s="133">
        <v>37.33</v>
      </c>
      <c r="G79" s="133">
        <v>26.96</v>
      </c>
    </row>
    <row r="80" spans="1:7" ht="16.5" customHeight="1">
      <c r="A80" s="133">
        <f t="shared" si="4"/>
        <v>2018</v>
      </c>
      <c r="B80" s="133">
        <f t="shared" si="5"/>
        <v>7</v>
      </c>
      <c r="C80" s="85">
        <v>43283</v>
      </c>
      <c r="D80" s="133">
        <v>326</v>
      </c>
      <c r="E80" s="133">
        <v>97</v>
      </c>
      <c r="F80" s="133">
        <v>47.85</v>
      </c>
      <c r="G80" s="133">
        <v>24.74</v>
      </c>
    </row>
    <row r="81" spans="1:7" ht="16.5" customHeight="1">
      <c r="A81" s="133">
        <f t="shared" si="4"/>
        <v>2018</v>
      </c>
      <c r="B81" s="133">
        <f t="shared" si="5"/>
        <v>7</v>
      </c>
      <c r="C81" s="85">
        <v>43284</v>
      </c>
      <c r="D81" s="133">
        <v>308</v>
      </c>
      <c r="E81" s="133">
        <v>92</v>
      </c>
      <c r="F81" s="133">
        <v>39.71</v>
      </c>
      <c r="G81" s="133">
        <v>21.62</v>
      </c>
    </row>
    <row r="82" spans="1:7" ht="16.5" customHeight="1">
      <c r="A82" s="133">
        <f t="shared" si="4"/>
        <v>2018</v>
      </c>
      <c r="B82" s="133">
        <f t="shared" si="5"/>
        <v>7</v>
      </c>
      <c r="C82" s="85">
        <v>43285</v>
      </c>
      <c r="D82" s="133">
        <v>273</v>
      </c>
      <c r="E82" s="133">
        <v>79</v>
      </c>
      <c r="F82" s="133">
        <v>38.21</v>
      </c>
      <c r="G82" s="133">
        <v>23</v>
      </c>
    </row>
    <row r="83" spans="1:7" ht="16.5" customHeight="1">
      <c r="A83" s="133">
        <f t="shared" si="4"/>
        <v>2018</v>
      </c>
      <c r="B83" s="133">
        <f t="shared" si="5"/>
        <v>7</v>
      </c>
      <c r="C83" s="85">
        <v>43286</v>
      </c>
      <c r="D83" s="133">
        <v>234</v>
      </c>
      <c r="E83" s="133">
        <v>72</v>
      </c>
      <c r="F83" s="133">
        <v>32.07</v>
      </c>
      <c r="G83" s="133">
        <v>36.270000000000003</v>
      </c>
    </row>
    <row r="84" spans="1:7" ht="16.5" customHeight="1">
      <c r="A84" s="133">
        <f t="shared" si="4"/>
        <v>2018</v>
      </c>
      <c r="B84" s="133">
        <f t="shared" si="5"/>
        <v>7</v>
      </c>
      <c r="C84" s="85">
        <v>43287</v>
      </c>
      <c r="D84" s="133">
        <v>218</v>
      </c>
      <c r="E84" s="133">
        <v>70</v>
      </c>
      <c r="F84" s="133">
        <v>28.88</v>
      </c>
      <c r="G84" s="133">
        <v>28.95</v>
      </c>
    </row>
    <row r="85" spans="1:7" ht="16.5" customHeight="1">
      <c r="A85" s="133">
        <f t="shared" si="4"/>
        <v>2018</v>
      </c>
      <c r="B85" s="133">
        <f t="shared" si="5"/>
        <v>7</v>
      </c>
      <c r="C85" s="85">
        <v>43288</v>
      </c>
      <c r="D85" s="133">
        <v>250</v>
      </c>
      <c r="E85" s="133">
        <v>60</v>
      </c>
      <c r="F85" s="133">
        <v>38.5</v>
      </c>
      <c r="G85" s="133">
        <v>27.34</v>
      </c>
    </row>
    <row r="86" spans="1:7" ht="16.5" customHeight="1">
      <c r="A86" s="133">
        <f t="shared" si="4"/>
        <v>2018</v>
      </c>
      <c r="B86" s="133">
        <f t="shared" si="5"/>
        <v>7</v>
      </c>
      <c r="C86" s="85">
        <v>43289</v>
      </c>
      <c r="D86" s="133">
        <v>171</v>
      </c>
      <c r="E86" s="133">
        <v>53</v>
      </c>
      <c r="F86" s="133">
        <v>52.05</v>
      </c>
      <c r="G86" s="133">
        <v>22.86</v>
      </c>
    </row>
    <row r="87" spans="1:7" ht="16.5" customHeight="1">
      <c r="A87" s="133">
        <f t="shared" si="4"/>
        <v>2018</v>
      </c>
      <c r="B87" s="133">
        <f t="shared" si="5"/>
        <v>7</v>
      </c>
      <c r="C87" s="85">
        <v>43290</v>
      </c>
      <c r="D87" s="133">
        <v>244</v>
      </c>
      <c r="E87" s="133">
        <v>68</v>
      </c>
      <c r="F87" s="133">
        <v>52.44</v>
      </c>
      <c r="G87" s="133">
        <v>27.92</v>
      </c>
    </row>
    <row r="88" spans="1:7" ht="16.5" customHeight="1">
      <c r="A88" s="133">
        <f t="shared" si="4"/>
        <v>2018</v>
      </c>
      <c r="B88" s="133">
        <f t="shared" si="5"/>
        <v>7</v>
      </c>
      <c r="C88" s="85">
        <v>43291</v>
      </c>
      <c r="D88" s="133">
        <v>329</v>
      </c>
      <c r="E88" s="133">
        <v>82</v>
      </c>
      <c r="F88" s="133">
        <v>22.26</v>
      </c>
      <c r="G88" s="133">
        <v>30.64</v>
      </c>
    </row>
    <row r="89" spans="1:7" ht="16.5" customHeight="1">
      <c r="A89" s="133">
        <f t="shared" si="4"/>
        <v>2018</v>
      </c>
      <c r="B89" s="133">
        <f t="shared" si="5"/>
        <v>7</v>
      </c>
      <c r="C89" s="85">
        <v>43292</v>
      </c>
      <c r="D89" s="133">
        <v>287</v>
      </c>
      <c r="E89" s="133">
        <v>74</v>
      </c>
      <c r="F89" s="133">
        <v>49.31</v>
      </c>
      <c r="G89" s="133">
        <v>21.09</v>
      </c>
    </row>
    <row r="90" spans="1:7" ht="16.5" customHeight="1">
      <c r="A90" s="133">
        <f t="shared" si="4"/>
        <v>2018</v>
      </c>
      <c r="B90" s="133">
        <f t="shared" si="5"/>
        <v>7</v>
      </c>
      <c r="C90" s="85">
        <v>43293</v>
      </c>
      <c r="D90" s="133">
        <v>364</v>
      </c>
      <c r="E90" s="133">
        <v>111</v>
      </c>
      <c r="F90" s="133">
        <v>24.56</v>
      </c>
      <c r="G90" s="133">
        <v>24.26</v>
      </c>
    </row>
    <row r="91" spans="1:7" ht="16.5" customHeight="1">
      <c r="A91" s="133">
        <f t="shared" si="4"/>
        <v>2018</v>
      </c>
      <c r="B91" s="133">
        <f t="shared" si="5"/>
        <v>7</v>
      </c>
      <c r="C91" s="85">
        <v>43294</v>
      </c>
      <c r="D91" s="133">
        <v>220</v>
      </c>
      <c r="E91" s="133">
        <v>63</v>
      </c>
      <c r="F91" s="133">
        <v>90.18</v>
      </c>
      <c r="G91" s="133">
        <v>23.6</v>
      </c>
    </row>
    <row r="92" spans="1:7" ht="16.5" customHeight="1">
      <c r="A92" s="133">
        <f t="shared" si="4"/>
        <v>2018</v>
      </c>
      <c r="B92" s="133">
        <f t="shared" si="5"/>
        <v>7</v>
      </c>
      <c r="C92" s="85">
        <v>43295</v>
      </c>
      <c r="D92" s="133">
        <v>216</v>
      </c>
      <c r="E92" s="133">
        <v>60</v>
      </c>
      <c r="F92" s="133">
        <v>35.82</v>
      </c>
      <c r="G92" s="133">
        <v>28.82</v>
      </c>
    </row>
    <row r="93" spans="1:7" ht="16.5" customHeight="1">
      <c r="A93" s="133">
        <f t="shared" si="4"/>
        <v>2018</v>
      </c>
      <c r="B93" s="133">
        <f t="shared" si="5"/>
        <v>7</v>
      </c>
      <c r="C93" s="85">
        <v>43296</v>
      </c>
      <c r="D93" s="133">
        <v>157</v>
      </c>
      <c r="E93" s="133">
        <v>46</v>
      </c>
      <c r="F93" s="133">
        <v>30.72</v>
      </c>
      <c r="G93" s="133">
        <v>41.81</v>
      </c>
    </row>
    <row r="94" spans="1:7" ht="16.5" customHeight="1">
      <c r="A94" s="133">
        <f t="shared" si="4"/>
        <v>2018</v>
      </c>
      <c r="B94" s="133">
        <f t="shared" si="5"/>
        <v>7</v>
      </c>
      <c r="C94" s="85">
        <v>43297</v>
      </c>
      <c r="D94" s="133">
        <v>248</v>
      </c>
      <c r="E94" s="133">
        <v>61</v>
      </c>
      <c r="F94" s="133">
        <v>38.99</v>
      </c>
      <c r="G94" s="133">
        <v>37.979999999999997</v>
      </c>
    </row>
    <row r="95" spans="1:7" ht="16.5" customHeight="1">
      <c r="A95" s="133">
        <f t="shared" si="4"/>
        <v>2018</v>
      </c>
      <c r="B95" s="133">
        <f t="shared" si="5"/>
        <v>7</v>
      </c>
      <c r="C95" s="85">
        <v>43298</v>
      </c>
      <c r="D95" s="133">
        <v>230</v>
      </c>
      <c r="E95" s="133">
        <v>76</v>
      </c>
      <c r="F95" s="133">
        <v>27.23</v>
      </c>
      <c r="G95" s="133">
        <v>34.35</v>
      </c>
    </row>
    <row r="96" spans="1:7" ht="16.5" customHeight="1">
      <c r="A96" s="133">
        <f t="shared" si="4"/>
        <v>2018</v>
      </c>
      <c r="B96" s="133">
        <f t="shared" si="5"/>
        <v>7</v>
      </c>
      <c r="C96" s="85">
        <v>43299</v>
      </c>
      <c r="D96" s="133">
        <v>334</v>
      </c>
      <c r="E96" s="133">
        <v>104</v>
      </c>
      <c r="F96" s="133">
        <v>37.26</v>
      </c>
      <c r="G96" s="133">
        <v>29.05</v>
      </c>
    </row>
    <row r="97" spans="1:7" ht="16.5" customHeight="1">
      <c r="A97" s="133">
        <f t="shared" si="4"/>
        <v>2018</v>
      </c>
      <c r="B97" s="133">
        <f t="shared" si="5"/>
        <v>7</v>
      </c>
      <c r="C97" s="85">
        <v>43300</v>
      </c>
      <c r="D97" s="133">
        <v>291</v>
      </c>
      <c r="E97" s="133">
        <v>88</v>
      </c>
      <c r="F97" s="133">
        <v>48.63</v>
      </c>
      <c r="G97" s="133">
        <v>37.549999999999997</v>
      </c>
    </row>
    <row r="98" spans="1:7" ht="16.5" customHeight="1">
      <c r="A98" s="133">
        <f t="shared" ref="A98:A129" si="6">YEAR(C98)</f>
        <v>2018</v>
      </c>
      <c r="B98" s="133">
        <f t="shared" ref="B98:B129" si="7">MONTH(C98)</f>
        <v>7</v>
      </c>
      <c r="C98" s="85">
        <v>43301</v>
      </c>
      <c r="D98" s="133">
        <v>324</v>
      </c>
      <c r="E98" s="133">
        <v>90</v>
      </c>
      <c r="F98" s="133">
        <v>27.17</v>
      </c>
      <c r="G98" s="133">
        <v>26.13</v>
      </c>
    </row>
    <row r="99" spans="1:7" ht="16.5" customHeight="1">
      <c r="A99" s="133">
        <f t="shared" si="6"/>
        <v>2018</v>
      </c>
      <c r="B99" s="133">
        <f t="shared" si="7"/>
        <v>7</v>
      </c>
      <c r="C99" s="85">
        <v>43302</v>
      </c>
      <c r="D99" s="133">
        <v>412</v>
      </c>
      <c r="E99" s="133">
        <v>104</v>
      </c>
      <c r="F99" s="133">
        <v>42.68</v>
      </c>
      <c r="G99" s="133">
        <v>31.14</v>
      </c>
    </row>
    <row r="100" spans="1:7" ht="16.5" customHeight="1">
      <c r="A100" s="133">
        <f t="shared" si="6"/>
        <v>2018</v>
      </c>
      <c r="B100" s="133">
        <f t="shared" si="7"/>
        <v>7</v>
      </c>
      <c r="C100" s="85">
        <v>43303</v>
      </c>
      <c r="D100" s="133">
        <v>314</v>
      </c>
      <c r="E100" s="133">
        <v>100</v>
      </c>
      <c r="F100" s="133">
        <v>32.090000000000003</v>
      </c>
      <c r="G100" s="133">
        <v>27.51</v>
      </c>
    </row>
    <row r="101" spans="1:7" ht="16.5" customHeight="1">
      <c r="A101" s="133">
        <f t="shared" si="6"/>
        <v>2018</v>
      </c>
      <c r="B101" s="133">
        <f t="shared" si="7"/>
        <v>7</v>
      </c>
      <c r="C101" s="85">
        <v>43304</v>
      </c>
      <c r="D101" s="133">
        <v>277</v>
      </c>
      <c r="E101" s="133">
        <v>89</v>
      </c>
      <c r="F101" s="133">
        <v>34.36</v>
      </c>
      <c r="G101" s="133">
        <v>32.08</v>
      </c>
    </row>
    <row r="102" spans="1:7" ht="16.5" customHeight="1">
      <c r="A102" s="133">
        <f t="shared" si="6"/>
        <v>2018</v>
      </c>
      <c r="B102" s="133">
        <f t="shared" si="7"/>
        <v>7</v>
      </c>
      <c r="C102" s="85">
        <v>43305</v>
      </c>
      <c r="D102" s="133">
        <v>280</v>
      </c>
      <c r="E102" s="133">
        <v>52</v>
      </c>
      <c r="F102" s="133">
        <v>27.82</v>
      </c>
      <c r="G102" s="133">
        <v>43.47</v>
      </c>
    </row>
    <row r="103" spans="1:7" ht="16.5" customHeight="1">
      <c r="A103" s="133">
        <f t="shared" si="6"/>
        <v>2018</v>
      </c>
      <c r="B103" s="133">
        <f t="shared" si="7"/>
        <v>7</v>
      </c>
      <c r="C103" s="85">
        <v>43306</v>
      </c>
      <c r="D103" s="133">
        <v>322</v>
      </c>
      <c r="E103" s="133">
        <v>97</v>
      </c>
      <c r="F103" s="133">
        <v>34.909999999999997</v>
      </c>
      <c r="G103" s="133">
        <v>24.28</v>
      </c>
    </row>
    <row r="104" spans="1:7" ht="16.5" customHeight="1">
      <c r="A104" s="133">
        <f t="shared" si="6"/>
        <v>2018</v>
      </c>
      <c r="B104" s="133">
        <f t="shared" si="7"/>
        <v>7</v>
      </c>
      <c r="C104" s="85">
        <v>43307</v>
      </c>
      <c r="D104" s="133">
        <v>359</v>
      </c>
      <c r="E104" s="133">
        <v>107</v>
      </c>
      <c r="F104" s="133">
        <v>28.96</v>
      </c>
      <c r="G104" s="133">
        <v>23.44</v>
      </c>
    </row>
    <row r="105" spans="1:7" ht="16.5" customHeight="1">
      <c r="A105" s="133">
        <f t="shared" si="6"/>
        <v>2018</v>
      </c>
      <c r="B105" s="133">
        <f t="shared" si="7"/>
        <v>7</v>
      </c>
      <c r="C105" s="85">
        <v>43308</v>
      </c>
      <c r="D105" s="133">
        <v>342</v>
      </c>
      <c r="E105" s="133">
        <v>101</v>
      </c>
      <c r="F105" s="133">
        <v>38.159999999999997</v>
      </c>
      <c r="G105" s="133">
        <v>24.83</v>
      </c>
    </row>
    <row r="106" spans="1:7" ht="16.5" customHeight="1">
      <c r="A106" s="133">
        <f t="shared" si="6"/>
        <v>2018</v>
      </c>
      <c r="B106" s="133">
        <f t="shared" si="7"/>
        <v>7</v>
      </c>
      <c r="C106" s="85">
        <v>43309</v>
      </c>
      <c r="D106" s="133">
        <v>336</v>
      </c>
      <c r="E106" s="133">
        <v>94</v>
      </c>
      <c r="F106" s="133">
        <v>23.09</v>
      </c>
      <c r="G106" s="133">
        <v>27.61</v>
      </c>
    </row>
    <row r="107" spans="1:7" ht="16.5" customHeight="1">
      <c r="A107" s="133">
        <f t="shared" si="6"/>
        <v>2018</v>
      </c>
      <c r="B107" s="133">
        <f t="shared" si="7"/>
        <v>7</v>
      </c>
      <c r="C107" s="85">
        <v>43310</v>
      </c>
      <c r="D107" s="133">
        <v>258</v>
      </c>
      <c r="E107" s="133">
        <v>81</v>
      </c>
      <c r="F107" s="133">
        <v>25.07</v>
      </c>
      <c r="G107" s="133">
        <v>31.94</v>
      </c>
    </row>
    <row r="108" spans="1:7" ht="16.5" customHeight="1">
      <c r="A108" s="133">
        <f t="shared" si="6"/>
        <v>2018</v>
      </c>
      <c r="B108" s="133">
        <f t="shared" si="7"/>
        <v>7</v>
      </c>
      <c r="C108" s="85">
        <v>43311</v>
      </c>
      <c r="D108" s="133">
        <v>344</v>
      </c>
      <c r="E108" s="133">
        <v>97</v>
      </c>
      <c r="F108" s="133">
        <v>23.86</v>
      </c>
      <c r="G108" s="133">
        <v>28.86</v>
      </c>
    </row>
    <row r="109" spans="1:7" ht="16.5" customHeight="1">
      <c r="A109" s="133">
        <f t="shared" si="6"/>
        <v>2018</v>
      </c>
      <c r="B109" s="133">
        <f t="shared" si="7"/>
        <v>7</v>
      </c>
      <c r="C109" s="85">
        <v>43312</v>
      </c>
      <c r="D109" s="133">
        <v>389</v>
      </c>
      <c r="E109" s="133">
        <v>90</v>
      </c>
      <c r="F109" s="133">
        <v>29.89</v>
      </c>
      <c r="G109" s="133">
        <v>37.299999999999997</v>
      </c>
    </row>
    <row r="110" spans="1:7" ht="16.5" customHeight="1">
      <c r="A110" s="133">
        <f t="shared" si="6"/>
        <v>2018</v>
      </c>
      <c r="B110" s="133">
        <f t="shared" si="7"/>
        <v>8</v>
      </c>
      <c r="C110" s="85">
        <v>43313</v>
      </c>
      <c r="D110" s="133">
        <v>382</v>
      </c>
      <c r="E110" s="133">
        <v>108</v>
      </c>
      <c r="F110" s="133">
        <v>39.22</v>
      </c>
      <c r="G110" s="133">
        <v>34.49</v>
      </c>
    </row>
    <row r="111" spans="1:7" ht="16.5" customHeight="1">
      <c r="A111" s="133">
        <f t="shared" si="6"/>
        <v>2018</v>
      </c>
      <c r="B111" s="133">
        <f t="shared" si="7"/>
        <v>8</v>
      </c>
      <c r="C111" s="85">
        <v>43314</v>
      </c>
      <c r="D111" s="133">
        <v>391</v>
      </c>
      <c r="E111" s="133">
        <v>99</v>
      </c>
      <c r="F111" s="133">
        <v>29.59</v>
      </c>
      <c r="G111" s="133">
        <v>36.409999999999997</v>
      </c>
    </row>
    <row r="112" spans="1:7" ht="16.5" customHeight="1">
      <c r="A112" s="133">
        <f t="shared" si="6"/>
        <v>2018</v>
      </c>
      <c r="B112" s="133">
        <f t="shared" si="7"/>
        <v>8</v>
      </c>
      <c r="C112" s="85">
        <v>43315</v>
      </c>
      <c r="D112" s="133">
        <v>286</v>
      </c>
      <c r="E112" s="133">
        <v>82</v>
      </c>
      <c r="F112" s="133">
        <v>60.65</v>
      </c>
      <c r="G112" s="133">
        <v>39.19</v>
      </c>
    </row>
    <row r="113" spans="1:7" ht="16.5" customHeight="1">
      <c r="A113" s="133">
        <f t="shared" si="6"/>
        <v>2018</v>
      </c>
      <c r="B113" s="133">
        <f t="shared" si="7"/>
        <v>8</v>
      </c>
      <c r="C113" s="85">
        <v>43316</v>
      </c>
      <c r="D113" s="133">
        <v>481</v>
      </c>
      <c r="E113" s="133">
        <v>119</v>
      </c>
      <c r="F113" s="133">
        <v>37.450000000000003</v>
      </c>
      <c r="G113" s="133">
        <v>27.99</v>
      </c>
    </row>
    <row r="114" spans="1:7" ht="16.5" customHeight="1">
      <c r="A114" s="133">
        <f t="shared" si="6"/>
        <v>2018</v>
      </c>
      <c r="B114" s="133">
        <f t="shared" si="7"/>
        <v>8</v>
      </c>
      <c r="C114" s="85">
        <v>43317</v>
      </c>
      <c r="D114" s="133">
        <v>311</v>
      </c>
      <c r="E114" s="133">
        <v>113</v>
      </c>
      <c r="F114" s="133">
        <v>21.5</v>
      </c>
      <c r="G114" s="133">
        <v>28.36</v>
      </c>
    </row>
    <row r="115" spans="1:7" ht="16.5" customHeight="1">
      <c r="A115" s="133">
        <f t="shared" si="6"/>
        <v>2018</v>
      </c>
      <c r="B115" s="133">
        <f t="shared" si="7"/>
        <v>8</v>
      </c>
      <c r="C115" s="85">
        <v>43318</v>
      </c>
      <c r="D115" s="133">
        <v>350</v>
      </c>
      <c r="E115" s="133">
        <v>104</v>
      </c>
      <c r="F115" s="133">
        <v>39</v>
      </c>
      <c r="G115" s="133">
        <v>25.15</v>
      </c>
    </row>
    <row r="116" spans="1:7" ht="16.5" customHeight="1">
      <c r="A116" s="133">
        <f t="shared" si="6"/>
        <v>2018</v>
      </c>
      <c r="B116" s="133">
        <f t="shared" si="7"/>
        <v>8</v>
      </c>
      <c r="C116" s="85">
        <v>43319</v>
      </c>
      <c r="D116" s="133">
        <v>395</v>
      </c>
      <c r="E116" s="133">
        <v>118</v>
      </c>
      <c r="F116" s="133">
        <v>37.99</v>
      </c>
      <c r="G116" s="133">
        <v>32.06</v>
      </c>
    </row>
    <row r="117" spans="1:7" ht="16.5" customHeight="1">
      <c r="A117" s="133">
        <f t="shared" si="6"/>
        <v>2018</v>
      </c>
      <c r="B117" s="133">
        <f t="shared" si="7"/>
        <v>8</v>
      </c>
      <c r="C117" s="85">
        <v>43320</v>
      </c>
      <c r="D117" s="133">
        <v>427</v>
      </c>
      <c r="E117" s="133">
        <v>125</v>
      </c>
      <c r="F117" s="133">
        <v>44.59</v>
      </c>
      <c r="G117" s="133">
        <v>30</v>
      </c>
    </row>
    <row r="118" spans="1:7" ht="16.5" customHeight="1">
      <c r="A118" s="133">
        <f t="shared" si="6"/>
        <v>2018</v>
      </c>
      <c r="B118" s="133">
        <f t="shared" si="7"/>
        <v>8</v>
      </c>
      <c r="C118" s="85">
        <v>43321</v>
      </c>
      <c r="D118" s="133">
        <v>336</v>
      </c>
      <c r="E118" s="133">
        <v>95</v>
      </c>
      <c r="F118" s="133">
        <v>26.39</v>
      </c>
      <c r="G118" s="133">
        <v>32.83</v>
      </c>
    </row>
    <row r="119" spans="1:7" ht="16.5" customHeight="1">
      <c r="A119" s="133">
        <f t="shared" si="6"/>
        <v>2018</v>
      </c>
      <c r="B119" s="133">
        <f t="shared" si="7"/>
        <v>8</v>
      </c>
      <c r="C119" s="85">
        <v>43322</v>
      </c>
      <c r="D119" s="133">
        <v>339</v>
      </c>
      <c r="E119" s="133">
        <v>86</v>
      </c>
      <c r="F119" s="133">
        <v>56.16</v>
      </c>
      <c r="G119" s="133">
        <v>33.840000000000003</v>
      </c>
    </row>
    <row r="120" spans="1:7" ht="16.5" customHeight="1">
      <c r="A120" s="133">
        <f t="shared" si="6"/>
        <v>2018</v>
      </c>
      <c r="B120" s="133">
        <f t="shared" si="7"/>
        <v>8</v>
      </c>
      <c r="C120" s="85">
        <v>43323</v>
      </c>
      <c r="D120" s="133">
        <v>311</v>
      </c>
      <c r="E120" s="133">
        <v>109</v>
      </c>
      <c r="F120" s="133">
        <v>35.15</v>
      </c>
      <c r="G120" s="133">
        <v>26.93</v>
      </c>
    </row>
    <row r="121" spans="1:7" ht="16.5" customHeight="1">
      <c r="A121" s="133">
        <f t="shared" si="6"/>
        <v>2018</v>
      </c>
      <c r="B121" s="133">
        <f t="shared" si="7"/>
        <v>8</v>
      </c>
      <c r="C121" s="85">
        <v>43324</v>
      </c>
      <c r="D121" s="133">
        <v>275</v>
      </c>
      <c r="E121" s="133">
        <v>97</v>
      </c>
      <c r="F121" s="133">
        <v>27.38</v>
      </c>
      <c r="G121" s="133">
        <v>30.08</v>
      </c>
    </row>
    <row r="122" spans="1:7" ht="16.5" customHeight="1">
      <c r="A122" s="133">
        <f t="shared" si="6"/>
        <v>2018</v>
      </c>
      <c r="B122" s="133">
        <f t="shared" si="7"/>
        <v>8</v>
      </c>
      <c r="C122" s="85">
        <v>43325</v>
      </c>
      <c r="D122" s="133">
        <v>472</v>
      </c>
      <c r="E122" s="133">
        <v>126</v>
      </c>
      <c r="F122" s="133">
        <v>29.97</v>
      </c>
      <c r="G122" s="133">
        <v>25.32</v>
      </c>
    </row>
    <row r="123" spans="1:7" ht="16.5" customHeight="1">
      <c r="A123" s="133">
        <f t="shared" si="6"/>
        <v>2018</v>
      </c>
      <c r="B123" s="133">
        <f t="shared" si="7"/>
        <v>8</v>
      </c>
      <c r="C123" s="85">
        <v>43326</v>
      </c>
      <c r="D123" s="133">
        <v>288</v>
      </c>
      <c r="E123" s="133">
        <v>87</v>
      </c>
      <c r="F123" s="133">
        <v>39.35</v>
      </c>
      <c r="G123" s="133">
        <v>29.18</v>
      </c>
    </row>
    <row r="124" spans="1:7" ht="16.5" customHeight="1">
      <c r="A124" s="133">
        <f t="shared" si="6"/>
        <v>2018</v>
      </c>
      <c r="B124" s="133">
        <f t="shared" si="7"/>
        <v>8</v>
      </c>
      <c r="C124" s="85">
        <v>43327</v>
      </c>
      <c r="D124" s="133">
        <v>338</v>
      </c>
      <c r="E124" s="133">
        <v>99</v>
      </c>
      <c r="F124" s="133">
        <v>33.67</v>
      </c>
      <c r="G124" s="133">
        <v>37.22</v>
      </c>
    </row>
    <row r="125" spans="1:7" ht="16.5" customHeight="1">
      <c r="A125" s="133">
        <f t="shared" si="6"/>
        <v>2018</v>
      </c>
      <c r="B125" s="133">
        <f t="shared" si="7"/>
        <v>8</v>
      </c>
      <c r="C125" s="85">
        <v>43328</v>
      </c>
      <c r="D125" s="133">
        <v>380</v>
      </c>
      <c r="E125" s="133">
        <v>124</v>
      </c>
      <c r="F125" s="133">
        <v>35.840000000000003</v>
      </c>
      <c r="G125" s="133">
        <v>29.46</v>
      </c>
    </row>
    <row r="126" spans="1:7" ht="16.5" customHeight="1">
      <c r="A126" s="133">
        <f t="shared" si="6"/>
        <v>2018</v>
      </c>
      <c r="B126" s="133">
        <f t="shared" si="7"/>
        <v>8</v>
      </c>
      <c r="C126" s="85">
        <v>43329</v>
      </c>
      <c r="D126" s="133">
        <v>368</v>
      </c>
      <c r="E126" s="133">
        <v>111</v>
      </c>
      <c r="F126" s="133">
        <v>32.65</v>
      </c>
      <c r="G126" s="133">
        <v>31.01</v>
      </c>
    </row>
    <row r="127" spans="1:7" ht="16.5" customHeight="1">
      <c r="A127" s="133">
        <f t="shared" si="6"/>
        <v>2018</v>
      </c>
      <c r="B127" s="133">
        <f t="shared" si="7"/>
        <v>8</v>
      </c>
      <c r="C127" s="85">
        <v>43330</v>
      </c>
      <c r="D127" s="133">
        <v>298</v>
      </c>
      <c r="E127" s="133">
        <v>106</v>
      </c>
      <c r="F127" s="133">
        <v>50.17</v>
      </c>
      <c r="G127" s="133">
        <v>25.88</v>
      </c>
    </row>
    <row r="128" spans="1:7" ht="16.5" customHeight="1">
      <c r="A128" s="133">
        <f t="shared" si="6"/>
        <v>2018</v>
      </c>
      <c r="B128" s="133">
        <f t="shared" si="7"/>
        <v>8</v>
      </c>
      <c r="C128" s="85">
        <v>43331</v>
      </c>
      <c r="D128" s="133">
        <v>360</v>
      </c>
      <c r="E128" s="133">
        <v>93</v>
      </c>
      <c r="F128" s="133">
        <v>24.77</v>
      </c>
      <c r="G128" s="133">
        <v>26.22</v>
      </c>
    </row>
    <row r="129" spans="1:7" ht="16.5" customHeight="1">
      <c r="A129" s="133">
        <f t="shared" si="6"/>
        <v>2018</v>
      </c>
      <c r="B129" s="133">
        <f t="shared" si="7"/>
        <v>8</v>
      </c>
      <c r="C129" s="85">
        <v>43332</v>
      </c>
      <c r="D129" s="133">
        <v>298</v>
      </c>
      <c r="E129" s="133">
        <v>93</v>
      </c>
      <c r="F129" s="133">
        <v>34.89</v>
      </c>
      <c r="G129" s="133">
        <v>28.54</v>
      </c>
    </row>
    <row r="130" spans="1:7" ht="16.5" customHeight="1">
      <c r="A130" s="133">
        <f t="shared" ref="A130:A140" si="8">YEAR(C130)</f>
        <v>2018</v>
      </c>
      <c r="B130" s="133">
        <f t="shared" ref="B130:B161" si="9">MONTH(C130)</f>
        <v>8</v>
      </c>
      <c r="C130" s="85">
        <v>43333</v>
      </c>
      <c r="D130" s="133">
        <v>358</v>
      </c>
      <c r="E130" s="133">
        <v>101</v>
      </c>
      <c r="F130" s="133">
        <v>46.73</v>
      </c>
      <c r="G130" s="133">
        <v>26.78</v>
      </c>
    </row>
    <row r="131" spans="1:7" ht="16.5" customHeight="1">
      <c r="A131" s="133">
        <f t="shared" si="8"/>
        <v>2018</v>
      </c>
      <c r="B131" s="133">
        <f t="shared" si="9"/>
        <v>8</v>
      </c>
      <c r="C131" s="85">
        <v>43334</v>
      </c>
      <c r="D131" s="133">
        <v>310</v>
      </c>
      <c r="E131" s="133">
        <v>102</v>
      </c>
      <c r="F131" s="133">
        <v>27.9</v>
      </c>
      <c r="G131" s="133">
        <v>32.46</v>
      </c>
    </row>
    <row r="132" spans="1:7" ht="16.5" customHeight="1">
      <c r="A132" s="133">
        <f t="shared" si="8"/>
        <v>2018</v>
      </c>
      <c r="B132" s="133">
        <f t="shared" si="9"/>
        <v>8</v>
      </c>
      <c r="C132" s="85">
        <v>43335</v>
      </c>
      <c r="D132" s="133">
        <v>349</v>
      </c>
      <c r="E132" s="133">
        <v>109</v>
      </c>
      <c r="F132" s="133">
        <v>29.08</v>
      </c>
      <c r="G132" s="133">
        <v>24.93</v>
      </c>
    </row>
    <row r="133" spans="1:7" ht="16.5" customHeight="1">
      <c r="A133" s="133">
        <f t="shared" si="8"/>
        <v>2018</v>
      </c>
      <c r="B133" s="133">
        <f t="shared" si="9"/>
        <v>8</v>
      </c>
      <c r="C133" s="85">
        <v>43336</v>
      </c>
      <c r="D133" s="133">
        <v>336</v>
      </c>
      <c r="E133" s="133">
        <v>125</v>
      </c>
      <c r="F133" s="133">
        <v>37.31</v>
      </c>
      <c r="G133" s="133">
        <v>26.75</v>
      </c>
    </row>
    <row r="134" spans="1:7" ht="16.5" customHeight="1">
      <c r="A134" s="133">
        <f t="shared" si="8"/>
        <v>2018</v>
      </c>
      <c r="B134" s="133">
        <f t="shared" si="9"/>
        <v>8</v>
      </c>
      <c r="C134" s="85">
        <v>43337</v>
      </c>
      <c r="D134" s="133">
        <v>404</v>
      </c>
      <c r="E134" s="133">
        <v>142</v>
      </c>
      <c r="F134" s="133">
        <v>37.369999999999997</v>
      </c>
      <c r="G134" s="133">
        <v>29.89</v>
      </c>
    </row>
    <row r="135" spans="1:7" ht="16.5" customHeight="1">
      <c r="A135" s="133">
        <f t="shared" si="8"/>
        <v>2018</v>
      </c>
      <c r="B135" s="133">
        <f t="shared" si="9"/>
        <v>8</v>
      </c>
      <c r="C135" s="85">
        <v>43338</v>
      </c>
      <c r="D135" s="133">
        <v>407</v>
      </c>
      <c r="E135" s="133">
        <v>131</v>
      </c>
      <c r="F135" s="133">
        <v>38.06</v>
      </c>
      <c r="G135" s="133">
        <v>26.44</v>
      </c>
    </row>
    <row r="136" spans="1:7" ht="16.5" customHeight="1">
      <c r="A136" s="133">
        <f t="shared" si="8"/>
        <v>2018</v>
      </c>
      <c r="B136" s="133">
        <f t="shared" si="9"/>
        <v>8</v>
      </c>
      <c r="C136" s="85">
        <v>43339</v>
      </c>
      <c r="D136" s="133">
        <v>404</v>
      </c>
      <c r="E136" s="133">
        <v>109</v>
      </c>
      <c r="F136" s="133">
        <v>29.37</v>
      </c>
      <c r="G136" s="133">
        <v>32.909999999999997</v>
      </c>
    </row>
    <row r="137" spans="1:7" ht="16.5" customHeight="1">
      <c r="A137" s="133">
        <f t="shared" si="8"/>
        <v>2018</v>
      </c>
      <c r="B137" s="133">
        <f t="shared" si="9"/>
        <v>8</v>
      </c>
      <c r="C137" s="85">
        <v>43340</v>
      </c>
      <c r="D137" s="133">
        <v>326</v>
      </c>
      <c r="E137" s="133">
        <v>125</v>
      </c>
      <c r="F137" s="133">
        <v>39.39</v>
      </c>
      <c r="G137" s="133">
        <v>23.3</v>
      </c>
    </row>
    <row r="138" spans="1:7" ht="16.5" customHeight="1">
      <c r="A138" s="133">
        <f t="shared" si="8"/>
        <v>2018</v>
      </c>
      <c r="B138" s="133">
        <f t="shared" si="9"/>
        <v>8</v>
      </c>
      <c r="C138" s="85">
        <v>43341</v>
      </c>
      <c r="D138" s="133">
        <v>383</v>
      </c>
      <c r="E138" s="133">
        <v>115</v>
      </c>
      <c r="F138" s="133">
        <v>27.42</v>
      </c>
      <c r="G138" s="133">
        <v>26.98</v>
      </c>
    </row>
    <row r="139" spans="1:7" ht="16.5" customHeight="1">
      <c r="A139" s="133">
        <f t="shared" si="8"/>
        <v>2018</v>
      </c>
      <c r="B139" s="133">
        <f t="shared" si="9"/>
        <v>8</v>
      </c>
      <c r="C139" s="85">
        <v>43342</v>
      </c>
      <c r="D139" s="133">
        <v>393</v>
      </c>
      <c r="E139" s="133">
        <v>134</v>
      </c>
      <c r="F139" s="133">
        <v>34.28</v>
      </c>
      <c r="G139" s="133">
        <v>35.78</v>
      </c>
    </row>
    <row r="140" spans="1:7" ht="16.5" customHeight="1">
      <c r="A140" s="133">
        <f t="shared" si="8"/>
        <v>2018</v>
      </c>
      <c r="B140" s="133">
        <f t="shared" si="9"/>
        <v>8</v>
      </c>
      <c r="C140" s="85">
        <v>43343</v>
      </c>
      <c r="D140" s="133">
        <v>336</v>
      </c>
      <c r="E140" s="133">
        <v>112</v>
      </c>
      <c r="F140" s="133">
        <v>54.48</v>
      </c>
      <c r="G140" s="133">
        <v>30.83</v>
      </c>
    </row>
    <row r="141" spans="1:7" ht="16.5" customHeight="1">
      <c r="A141" s="133">
        <f>YEAR(C140)</f>
        <v>2018</v>
      </c>
      <c r="B141" s="133">
        <f>MONTH(C140)</f>
        <v>8</v>
      </c>
      <c r="C141" s="85">
        <v>43344</v>
      </c>
      <c r="D141" s="133">
        <v>457</v>
      </c>
      <c r="E141" s="133">
        <v>146</v>
      </c>
      <c r="F141" s="133">
        <v>38.89</v>
      </c>
      <c r="G141" s="133">
        <v>25.75</v>
      </c>
    </row>
    <row r="142" spans="1:7" ht="16.5" customHeight="1">
      <c r="A142" s="133">
        <f>YEAR(C140)</f>
        <v>2018</v>
      </c>
      <c r="B142" s="133">
        <f>MONTH(C140)</f>
        <v>8</v>
      </c>
      <c r="C142" s="85">
        <v>43345</v>
      </c>
      <c r="D142" s="133">
        <v>428</v>
      </c>
      <c r="E142" s="133">
        <v>136</v>
      </c>
      <c r="F142" s="133">
        <v>27.96</v>
      </c>
      <c r="G142" s="133">
        <v>27.08</v>
      </c>
    </row>
    <row r="143" spans="1:7" ht="16.5" customHeight="1">
      <c r="A143" s="133">
        <f>YEAR(C140)</f>
        <v>2018</v>
      </c>
      <c r="B143" s="133">
        <f>MONTH(C140)</f>
        <v>8</v>
      </c>
      <c r="C143" s="85">
        <v>43346</v>
      </c>
      <c r="D143" s="133">
        <v>357</v>
      </c>
      <c r="E143" s="133">
        <v>115</v>
      </c>
      <c r="F143" s="133">
        <v>36.450000000000003</v>
      </c>
      <c r="G143" s="133">
        <v>28.96</v>
      </c>
    </row>
    <row r="144" spans="1:7" ht="16.5" customHeight="1">
      <c r="A144" s="133">
        <f>YEAR(C140)</f>
        <v>2018</v>
      </c>
      <c r="B144" s="133">
        <f>MONTH(C140)</f>
        <v>8</v>
      </c>
      <c r="C144" s="85">
        <v>43347</v>
      </c>
      <c r="D144" s="133">
        <v>360</v>
      </c>
      <c r="E144" s="133">
        <v>119</v>
      </c>
      <c r="F144" s="133">
        <v>28.96</v>
      </c>
      <c r="G144" s="133">
        <v>33.49</v>
      </c>
    </row>
    <row r="145" spans="1:7" ht="16.5" customHeight="1">
      <c r="A145" s="133">
        <f>YEAR(C140)</f>
        <v>2018</v>
      </c>
      <c r="B145" s="133">
        <f>MONTH(C140)</f>
        <v>8</v>
      </c>
      <c r="C145" s="85">
        <v>43348</v>
      </c>
      <c r="D145" s="133">
        <v>346</v>
      </c>
      <c r="E145" s="133">
        <v>110</v>
      </c>
      <c r="F145" s="133">
        <v>30.47</v>
      </c>
      <c r="G145" s="133">
        <v>24.35</v>
      </c>
    </row>
    <row r="146" spans="1:7" ht="16.5" customHeight="1">
      <c r="A146" s="133">
        <f>YEAR(C140)</f>
        <v>2018</v>
      </c>
      <c r="B146" s="133">
        <f>MONTH(C140)</f>
        <v>8</v>
      </c>
      <c r="C146" s="85">
        <v>43349</v>
      </c>
      <c r="D146" s="133">
        <v>304</v>
      </c>
      <c r="E146" s="133">
        <v>115</v>
      </c>
      <c r="F146" s="133">
        <v>27.84</v>
      </c>
      <c r="G146" s="133">
        <v>32.25</v>
      </c>
    </row>
    <row r="147" spans="1:7" ht="16.5">
      <c r="A147">
        <v>2018</v>
      </c>
      <c r="B147">
        <v>9</v>
      </c>
      <c r="C147" s="85">
        <v>43350</v>
      </c>
      <c r="D147">
        <v>333</v>
      </c>
      <c r="E147">
        <v>108</v>
      </c>
      <c r="F147">
        <v>17.07</v>
      </c>
      <c r="G147">
        <v>32.479999999999997</v>
      </c>
    </row>
    <row r="148" spans="1:7" ht="16.5">
      <c r="A148">
        <v>2018</v>
      </c>
      <c r="B148">
        <v>9</v>
      </c>
      <c r="C148" s="85">
        <v>43351</v>
      </c>
      <c r="D148">
        <v>270</v>
      </c>
      <c r="E148">
        <v>92</v>
      </c>
      <c r="F148">
        <v>53.71</v>
      </c>
      <c r="G148">
        <v>30.7</v>
      </c>
    </row>
    <row r="149" spans="1:7" ht="16.5">
      <c r="A149">
        <v>2018</v>
      </c>
      <c r="B149">
        <v>9</v>
      </c>
      <c r="C149" s="85">
        <v>43352</v>
      </c>
      <c r="D149">
        <v>262</v>
      </c>
      <c r="E149">
        <v>105</v>
      </c>
      <c r="F149">
        <v>33.340000000000003</v>
      </c>
      <c r="G149">
        <v>30.04</v>
      </c>
    </row>
    <row r="150" spans="1:7" ht="16.5">
      <c r="A150">
        <v>2018</v>
      </c>
      <c r="B150">
        <v>9</v>
      </c>
      <c r="C150" s="85">
        <v>43353</v>
      </c>
      <c r="D150">
        <v>309</v>
      </c>
      <c r="E150">
        <v>105</v>
      </c>
      <c r="F150">
        <v>35.94</v>
      </c>
      <c r="G150">
        <v>30.66</v>
      </c>
    </row>
    <row r="151" spans="1:7" ht="16.5">
      <c r="A151">
        <v>2018</v>
      </c>
      <c r="B151">
        <v>9</v>
      </c>
      <c r="C151" s="85">
        <v>43354</v>
      </c>
      <c r="D151">
        <v>369</v>
      </c>
      <c r="E151">
        <v>115</v>
      </c>
      <c r="F151">
        <v>30.32</v>
      </c>
      <c r="G151">
        <v>28.96</v>
      </c>
    </row>
    <row r="152" spans="1:7" ht="16.5">
      <c r="A152">
        <v>2018</v>
      </c>
      <c r="B152">
        <v>9</v>
      </c>
      <c r="C152" s="85">
        <v>43355</v>
      </c>
      <c r="D152">
        <v>357</v>
      </c>
      <c r="E152">
        <v>107</v>
      </c>
      <c r="F152">
        <v>32.729999999999997</v>
      </c>
      <c r="G152">
        <v>28.29</v>
      </c>
    </row>
    <row r="153" spans="1:7" ht="16.5">
      <c r="A153">
        <v>2018</v>
      </c>
      <c r="B153">
        <v>9</v>
      </c>
      <c r="C153" s="85">
        <v>43356</v>
      </c>
      <c r="D153">
        <v>380</v>
      </c>
      <c r="E153">
        <v>106</v>
      </c>
      <c r="F153">
        <v>30.39</v>
      </c>
      <c r="G153">
        <v>40.29</v>
      </c>
    </row>
    <row r="154" spans="1:7" ht="16.5">
      <c r="A154">
        <v>2018</v>
      </c>
      <c r="B154">
        <v>9</v>
      </c>
      <c r="C154" s="85">
        <v>43357</v>
      </c>
      <c r="D154">
        <v>335</v>
      </c>
      <c r="E154">
        <v>107</v>
      </c>
      <c r="F154">
        <v>24.41</v>
      </c>
      <c r="G154">
        <v>30.08</v>
      </c>
    </row>
    <row r="155" spans="1:7" ht="16.5">
      <c r="A155">
        <v>2018</v>
      </c>
      <c r="B155">
        <v>9</v>
      </c>
      <c r="C155" s="85">
        <v>43358</v>
      </c>
      <c r="D155">
        <v>326</v>
      </c>
      <c r="E155">
        <v>108</v>
      </c>
      <c r="F155">
        <v>37.53</v>
      </c>
      <c r="G155">
        <v>35.979999999999997</v>
      </c>
    </row>
    <row r="156" spans="1:7" ht="16.5">
      <c r="A156">
        <v>2018</v>
      </c>
      <c r="B156">
        <v>9</v>
      </c>
      <c r="C156" s="85">
        <v>43359</v>
      </c>
      <c r="D156">
        <v>433</v>
      </c>
      <c r="E156">
        <v>138</v>
      </c>
      <c r="F156">
        <v>40.68</v>
      </c>
      <c r="G156">
        <v>30.14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6"/>
  <sheetViews>
    <sheetView zoomScale="120" zoomScaleNormal="120" zoomScalePageLayoutView="98" workbookViewId="0">
      <pane ySplit="1" topLeftCell="A2" activePane="bottomLeft" state="frozen"/>
      <selection pane="bottomLeft" activeCell="D274" sqref="D274"/>
    </sheetView>
  </sheetViews>
  <sheetFormatPr defaultColWidth="11" defaultRowHeight="13.5"/>
  <cols>
    <col min="1" max="1" width="10" style="7" customWidth="1"/>
    <col min="2" max="2" width="9.875" style="7" customWidth="1"/>
    <col min="3" max="3" width="22.375" style="7" customWidth="1"/>
    <col min="4" max="4" width="22.875" style="8" customWidth="1"/>
    <col min="5" max="5" width="20.125" style="8" customWidth="1"/>
    <col min="6" max="6" width="17.5" style="8" customWidth="1"/>
    <col min="7" max="7" width="22.5" style="131" customWidth="1"/>
  </cols>
  <sheetData>
    <row r="1" spans="1:7" ht="21.75" customHeight="1">
      <c r="A1" s="5" t="s">
        <v>154</v>
      </c>
      <c r="B1" s="5" t="s">
        <v>152</v>
      </c>
      <c r="C1" s="118" t="s">
        <v>213</v>
      </c>
      <c r="D1" s="127" t="s">
        <v>214</v>
      </c>
      <c r="E1" s="122" t="s">
        <v>215</v>
      </c>
      <c r="F1" s="122" t="s">
        <v>191</v>
      </c>
      <c r="G1" s="121" t="s">
        <v>216</v>
      </c>
    </row>
    <row r="2" spans="1:7" ht="18.75" customHeight="1">
      <c r="A2" s="119">
        <v>2018</v>
      </c>
      <c r="B2" s="119">
        <v>9</v>
      </c>
      <c r="C2" s="124" t="s">
        <v>217</v>
      </c>
      <c r="D2" s="128" t="s">
        <v>218</v>
      </c>
      <c r="E2" s="129" t="s">
        <v>218</v>
      </c>
      <c r="F2" s="120" t="s">
        <v>219</v>
      </c>
      <c r="G2" s="132" t="s">
        <v>220</v>
      </c>
    </row>
    <row r="3" spans="1:7" ht="18.75" customHeight="1">
      <c r="A3" s="119">
        <v>2018</v>
      </c>
      <c r="B3" s="119">
        <v>9</v>
      </c>
      <c r="C3" s="124" t="s">
        <v>221</v>
      </c>
      <c r="D3" s="128" t="s">
        <v>222</v>
      </c>
      <c r="E3" s="129" t="s">
        <v>223</v>
      </c>
      <c r="F3" s="120" t="s">
        <v>224</v>
      </c>
      <c r="G3" s="132" t="s">
        <v>220</v>
      </c>
    </row>
    <row r="4" spans="1:7" ht="18.75" customHeight="1">
      <c r="A4" s="119">
        <v>2018</v>
      </c>
      <c r="B4" s="119">
        <v>9</v>
      </c>
      <c r="C4" s="124" t="s">
        <v>225</v>
      </c>
      <c r="D4" s="128" t="s">
        <v>226</v>
      </c>
      <c r="E4" s="129" t="s">
        <v>227</v>
      </c>
      <c r="F4" s="120" t="s">
        <v>36</v>
      </c>
      <c r="G4" s="132" t="s">
        <v>220</v>
      </c>
    </row>
    <row r="5" spans="1:7" ht="18.75" customHeight="1">
      <c r="A5" s="119">
        <v>2018</v>
      </c>
      <c r="B5" s="119">
        <v>9</v>
      </c>
      <c r="C5" s="124" t="s">
        <v>228</v>
      </c>
      <c r="D5" s="128" t="s">
        <v>229</v>
      </c>
      <c r="E5" s="129" t="s">
        <v>230</v>
      </c>
      <c r="F5" s="120" t="s">
        <v>50</v>
      </c>
      <c r="G5" s="132" t="s">
        <v>220</v>
      </c>
    </row>
    <row r="6" spans="1:7" ht="18.75" customHeight="1">
      <c r="A6" s="119">
        <v>2018</v>
      </c>
      <c r="B6" s="119">
        <v>9</v>
      </c>
      <c r="C6" s="124" t="s">
        <v>231</v>
      </c>
      <c r="D6" s="128" t="s">
        <v>232</v>
      </c>
      <c r="E6" s="129" t="s">
        <v>233</v>
      </c>
      <c r="F6" s="120" t="s">
        <v>48</v>
      </c>
      <c r="G6" s="132" t="s">
        <v>220</v>
      </c>
    </row>
    <row r="7" spans="1:7" ht="18.75" customHeight="1">
      <c r="A7" s="119">
        <v>2018</v>
      </c>
      <c r="B7" s="119">
        <v>9</v>
      </c>
      <c r="C7" s="124" t="s">
        <v>234</v>
      </c>
      <c r="D7" s="128" t="s">
        <v>235</v>
      </c>
      <c r="E7" s="129" t="s">
        <v>236</v>
      </c>
      <c r="F7" s="120" t="s">
        <v>31</v>
      </c>
      <c r="G7" s="132" t="s">
        <v>220</v>
      </c>
    </row>
    <row r="8" spans="1:7" ht="18.75" customHeight="1">
      <c r="A8" s="119">
        <v>2018</v>
      </c>
      <c r="B8" s="119">
        <v>9</v>
      </c>
      <c r="C8" s="124" t="s">
        <v>237</v>
      </c>
      <c r="D8" s="128" t="s">
        <v>238</v>
      </c>
      <c r="E8" s="129" t="s">
        <v>239</v>
      </c>
      <c r="F8" s="120" t="s">
        <v>34</v>
      </c>
      <c r="G8" s="132" t="s">
        <v>220</v>
      </c>
    </row>
    <row r="9" spans="1:7" ht="18.75" customHeight="1">
      <c r="A9" s="119">
        <v>2018</v>
      </c>
      <c r="B9" s="119">
        <v>9</v>
      </c>
      <c r="C9" s="124" t="s">
        <v>240</v>
      </c>
      <c r="D9" s="128" t="s">
        <v>241</v>
      </c>
      <c r="E9" s="129" t="s">
        <v>242</v>
      </c>
      <c r="F9" s="120" t="s">
        <v>31</v>
      </c>
      <c r="G9" s="132" t="s">
        <v>220</v>
      </c>
    </row>
    <row r="10" spans="1:7" ht="18.75" customHeight="1">
      <c r="A10" s="119">
        <v>2018</v>
      </c>
      <c r="B10" s="119">
        <v>9</v>
      </c>
      <c r="C10" s="124" t="s">
        <v>243</v>
      </c>
      <c r="D10" s="128" t="s">
        <v>244</v>
      </c>
      <c r="E10" s="129" t="s">
        <v>245</v>
      </c>
      <c r="F10" s="120" t="s">
        <v>52</v>
      </c>
      <c r="G10" s="132" t="s">
        <v>220</v>
      </c>
    </row>
    <row r="11" spans="1:7" ht="18.75" customHeight="1">
      <c r="A11" s="119">
        <v>2018</v>
      </c>
      <c r="B11" s="119">
        <v>9</v>
      </c>
      <c r="C11" s="124" t="s">
        <v>246</v>
      </c>
      <c r="D11" s="128" t="s">
        <v>247</v>
      </c>
      <c r="E11" s="129" t="s">
        <v>248</v>
      </c>
      <c r="F11" s="120" t="s">
        <v>249</v>
      </c>
      <c r="G11" s="132" t="s">
        <v>220</v>
      </c>
    </row>
    <row r="12" spans="1:7" ht="18.75" customHeight="1">
      <c r="A12" s="119">
        <v>2018</v>
      </c>
      <c r="B12" s="119">
        <v>9</v>
      </c>
      <c r="C12" s="124" t="s">
        <v>250</v>
      </c>
      <c r="D12" s="128" t="s">
        <v>251</v>
      </c>
      <c r="E12" s="129" t="s">
        <v>252</v>
      </c>
      <c r="F12" s="120" t="s">
        <v>50</v>
      </c>
      <c r="G12" s="132" t="s">
        <v>220</v>
      </c>
    </row>
    <row r="13" spans="1:7" ht="18.75" customHeight="1">
      <c r="A13" s="119">
        <v>2018</v>
      </c>
      <c r="B13" s="119">
        <v>9</v>
      </c>
      <c r="C13" s="124" t="s">
        <v>253</v>
      </c>
      <c r="D13" s="128" t="s">
        <v>254</v>
      </c>
      <c r="E13" s="129" t="s">
        <v>255</v>
      </c>
      <c r="F13" s="120" t="s">
        <v>51</v>
      </c>
      <c r="G13" s="132" t="s">
        <v>220</v>
      </c>
    </row>
    <row r="14" spans="1:7" ht="18.75" customHeight="1">
      <c r="A14" s="119">
        <v>2018</v>
      </c>
      <c r="B14" s="119">
        <v>9</v>
      </c>
      <c r="C14" s="124" t="s">
        <v>256</v>
      </c>
      <c r="D14" s="128" t="s">
        <v>257</v>
      </c>
      <c r="E14" s="129" t="s">
        <v>258</v>
      </c>
      <c r="F14" s="120" t="s">
        <v>44</v>
      </c>
      <c r="G14" s="132" t="s">
        <v>220</v>
      </c>
    </row>
    <row r="15" spans="1:7" ht="18.75" customHeight="1">
      <c r="A15" s="119">
        <v>2018</v>
      </c>
      <c r="B15" s="119">
        <v>9</v>
      </c>
      <c r="C15" s="124" t="s">
        <v>259</v>
      </c>
      <c r="D15" s="128" t="s">
        <v>260</v>
      </c>
      <c r="E15" s="129" t="s">
        <v>261</v>
      </c>
      <c r="F15" s="120" t="s">
        <v>44</v>
      </c>
      <c r="G15" s="132" t="s">
        <v>220</v>
      </c>
    </row>
    <row r="16" spans="1:7" ht="18.75" customHeight="1">
      <c r="A16" s="119">
        <v>2018</v>
      </c>
      <c r="B16" s="119">
        <v>9</v>
      </c>
      <c r="C16" s="124" t="s">
        <v>262</v>
      </c>
      <c r="D16" s="128" t="s">
        <v>263</v>
      </c>
      <c r="E16" s="129" t="s">
        <v>264</v>
      </c>
      <c r="F16" s="120" t="s">
        <v>53</v>
      </c>
      <c r="G16" s="132" t="s">
        <v>220</v>
      </c>
    </row>
    <row r="17" spans="1:7" ht="18.75" customHeight="1">
      <c r="A17" s="119">
        <v>2018</v>
      </c>
      <c r="B17" s="119">
        <v>9</v>
      </c>
      <c r="C17" s="124" t="s">
        <v>265</v>
      </c>
      <c r="D17" s="128" t="s">
        <v>266</v>
      </c>
      <c r="E17" s="129" t="s">
        <v>267</v>
      </c>
      <c r="F17" s="120" t="s">
        <v>31</v>
      </c>
      <c r="G17" s="132" t="s">
        <v>220</v>
      </c>
    </row>
    <row r="18" spans="1:7" ht="18.75" customHeight="1">
      <c r="A18" s="119">
        <v>2018</v>
      </c>
      <c r="B18" s="119">
        <v>9</v>
      </c>
      <c r="C18" s="124" t="s">
        <v>268</v>
      </c>
      <c r="D18" s="128" t="s">
        <v>269</v>
      </c>
      <c r="E18" s="129" t="s">
        <v>270</v>
      </c>
      <c r="F18" s="120" t="s">
        <v>58</v>
      </c>
      <c r="G18" s="132" t="s">
        <v>220</v>
      </c>
    </row>
    <row r="19" spans="1:7" ht="18.75" customHeight="1">
      <c r="A19" s="119">
        <v>2018</v>
      </c>
      <c r="B19" s="119">
        <v>9</v>
      </c>
      <c r="C19" s="124" t="s">
        <v>271</v>
      </c>
      <c r="D19" s="128" t="s">
        <v>272</v>
      </c>
      <c r="E19" s="129" t="s">
        <v>273</v>
      </c>
      <c r="F19" s="120" t="s">
        <v>34</v>
      </c>
      <c r="G19" s="132" t="s">
        <v>220</v>
      </c>
    </row>
    <row r="20" spans="1:7" ht="18.75" customHeight="1">
      <c r="A20" s="119">
        <v>2018</v>
      </c>
      <c r="B20" s="119">
        <v>9</v>
      </c>
      <c r="C20" s="124" t="s">
        <v>274</v>
      </c>
      <c r="D20" s="128" t="s">
        <v>275</v>
      </c>
      <c r="E20" s="129" t="s">
        <v>276</v>
      </c>
      <c r="F20" s="120" t="s">
        <v>30</v>
      </c>
      <c r="G20" s="132" t="s">
        <v>220</v>
      </c>
    </row>
    <row r="21" spans="1:7" ht="18.75" customHeight="1">
      <c r="A21" s="119">
        <v>2018</v>
      </c>
      <c r="B21" s="119">
        <v>9</v>
      </c>
      <c r="C21" s="124" t="s">
        <v>277</v>
      </c>
      <c r="D21" s="128" t="s">
        <v>278</v>
      </c>
      <c r="E21" s="129" t="s">
        <v>279</v>
      </c>
      <c r="F21" s="120" t="s">
        <v>42</v>
      </c>
      <c r="G21" s="132" t="s">
        <v>220</v>
      </c>
    </row>
    <row r="22" spans="1:7" ht="18.75" customHeight="1">
      <c r="A22" s="119">
        <v>2018</v>
      </c>
      <c r="B22" s="119">
        <v>9</v>
      </c>
      <c r="C22" s="124" t="s">
        <v>280</v>
      </c>
      <c r="D22" s="128" t="s">
        <v>281</v>
      </c>
      <c r="E22" s="129" t="s">
        <v>282</v>
      </c>
      <c r="F22" s="120" t="s">
        <v>31</v>
      </c>
      <c r="G22" s="132" t="s">
        <v>220</v>
      </c>
    </row>
    <row r="23" spans="1:7" ht="18.75" customHeight="1">
      <c r="A23" s="119">
        <v>2018</v>
      </c>
      <c r="B23" s="119">
        <v>9</v>
      </c>
      <c r="C23" s="124" t="s">
        <v>283</v>
      </c>
      <c r="D23" s="128" t="s">
        <v>284</v>
      </c>
      <c r="E23" s="129" t="s">
        <v>285</v>
      </c>
      <c r="F23" s="120" t="s">
        <v>201</v>
      </c>
      <c r="G23" s="132" t="s">
        <v>220</v>
      </c>
    </row>
    <row r="24" spans="1:7" ht="18.75" customHeight="1">
      <c r="A24" s="119">
        <v>2018</v>
      </c>
      <c r="B24" s="119">
        <v>9</v>
      </c>
      <c r="C24" s="124" t="s">
        <v>286</v>
      </c>
      <c r="D24" s="128" t="s">
        <v>287</v>
      </c>
      <c r="E24" s="129" t="s">
        <v>288</v>
      </c>
      <c r="F24" s="120" t="s">
        <v>44</v>
      </c>
      <c r="G24" s="132" t="s">
        <v>220</v>
      </c>
    </row>
    <row r="25" spans="1:7" ht="18.75" customHeight="1">
      <c r="A25" s="119">
        <v>2018</v>
      </c>
      <c r="B25" s="119">
        <v>9</v>
      </c>
      <c r="C25" s="124" t="s">
        <v>289</v>
      </c>
      <c r="D25" s="128" t="s">
        <v>290</v>
      </c>
      <c r="E25" s="129" t="s">
        <v>291</v>
      </c>
      <c r="F25" s="120" t="s">
        <v>30</v>
      </c>
      <c r="G25" s="132" t="s">
        <v>220</v>
      </c>
    </row>
    <row r="26" spans="1:7" ht="18.75" customHeight="1">
      <c r="A26" s="119">
        <v>2018</v>
      </c>
      <c r="B26" s="119">
        <v>9</v>
      </c>
      <c r="C26" s="124" t="s">
        <v>292</v>
      </c>
      <c r="D26" s="128" t="s">
        <v>293</v>
      </c>
      <c r="E26" s="129" t="s">
        <v>294</v>
      </c>
      <c r="F26" s="120" t="s">
        <v>29</v>
      </c>
      <c r="G26" s="132" t="s">
        <v>220</v>
      </c>
    </row>
    <row r="27" spans="1:7" ht="18.75" customHeight="1">
      <c r="A27" s="119">
        <v>2018</v>
      </c>
      <c r="B27" s="119">
        <v>9</v>
      </c>
      <c r="C27" s="124" t="s">
        <v>295</v>
      </c>
      <c r="D27" s="128" t="s">
        <v>296</v>
      </c>
      <c r="E27" s="129" t="s">
        <v>297</v>
      </c>
      <c r="F27" s="120" t="s">
        <v>34</v>
      </c>
      <c r="G27" s="132" t="s">
        <v>220</v>
      </c>
    </row>
    <row r="28" spans="1:7" ht="18.75" customHeight="1">
      <c r="A28" s="119">
        <v>2018</v>
      </c>
      <c r="B28" s="119">
        <v>9</v>
      </c>
      <c r="C28" s="124" t="s">
        <v>298</v>
      </c>
      <c r="D28" s="128" t="s">
        <v>299</v>
      </c>
      <c r="E28" s="129" t="s">
        <v>300</v>
      </c>
      <c r="F28" s="120" t="s">
        <v>51</v>
      </c>
      <c r="G28" s="132" t="s">
        <v>220</v>
      </c>
    </row>
    <row r="29" spans="1:7" ht="18.75" customHeight="1">
      <c r="A29" s="119">
        <v>2018</v>
      </c>
      <c r="B29" s="119">
        <v>9</v>
      </c>
      <c r="C29" s="124" t="s">
        <v>301</v>
      </c>
      <c r="D29" s="128" t="s">
        <v>302</v>
      </c>
      <c r="E29" s="129" t="s">
        <v>303</v>
      </c>
      <c r="F29" s="120" t="s">
        <v>36</v>
      </c>
      <c r="G29" s="132" t="s">
        <v>220</v>
      </c>
    </row>
    <row r="30" spans="1:7" ht="18.75" customHeight="1">
      <c r="A30" s="119">
        <v>2018</v>
      </c>
      <c r="B30" s="119">
        <v>9</v>
      </c>
      <c r="C30" s="124" t="s">
        <v>304</v>
      </c>
      <c r="D30" s="128" t="s">
        <v>305</v>
      </c>
      <c r="E30" s="129" t="s">
        <v>306</v>
      </c>
      <c r="F30" s="120" t="s">
        <v>30</v>
      </c>
      <c r="G30" s="132" t="s">
        <v>220</v>
      </c>
    </row>
    <row r="31" spans="1:7" ht="18.75" customHeight="1">
      <c r="A31" s="119">
        <v>2018</v>
      </c>
      <c r="B31" s="119">
        <v>9</v>
      </c>
      <c r="C31" s="124" t="s">
        <v>307</v>
      </c>
      <c r="D31" s="128" t="s">
        <v>308</v>
      </c>
      <c r="E31" s="129" t="s">
        <v>309</v>
      </c>
      <c r="F31" s="120" t="s">
        <v>44</v>
      </c>
      <c r="G31" s="132" t="s">
        <v>220</v>
      </c>
    </row>
    <row r="32" spans="1:7" ht="18.75" customHeight="1">
      <c r="A32" s="119">
        <v>2018</v>
      </c>
      <c r="B32" s="119">
        <v>9</v>
      </c>
      <c r="C32" s="124" t="s">
        <v>310</v>
      </c>
      <c r="D32" s="128" t="s">
        <v>311</v>
      </c>
      <c r="E32" s="129" t="s">
        <v>312</v>
      </c>
      <c r="F32" s="120" t="s">
        <v>48</v>
      </c>
      <c r="G32" s="132" t="s">
        <v>220</v>
      </c>
    </row>
    <row r="33" spans="1:7" ht="18.75" customHeight="1">
      <c r="A33" s="119">
        <v>2018</v>
      </c>
      <c r="B33" s="119">
        <v>9</v>
      </c>
      <c r="C33" s="124" t="s">
        <v>313</v>
      </c>
      <c r="D33" s="128" t="s">
        <v>314</v>
      </c>
      <c r="E33" s="129" t="s">
        <v>315</v>
      </c>
      <c r="F33" s="120" t="s">
        <v>51</v>
      </c>
      <c r="G33" s="132" t="s">
        <v>220</v>
      </c>
    </row>
    <row r="34" spans="1:7" ht="18.75" customHeight="1">
      <c r="A34" s="119">
        <v>2018</v>
      </c>
      <c r="B34" s="119">
        <v>9</v>
      </c>
      <c r="C34" s="124" t="s">
        <v>316</v>
      </c>
      <c r="D34" s="128" t="s">
        <v>317</v>
      </c>
      <c r="E34" s="129" t="s">
        <v>318</v>
      </c>
      <c r="F34" s="120" t="s">
        <v>31</v>
      </c>
      <c r="G34" s="132" t="s">
        <v>220</v>
      </c>
    </row>
    <row r="35" spans="1:7" ht="18.75" customHeight="1">
      <c r="A35" s="119">
        <v>2018</v>
      </c>
      <c r="B35" s="119">
        <v>9</v>
      </c>
      <c r="C35" s="124" t="s">
        <v>319</v>
      </c>
      <c r="D35" s="128" t="s">
        <v>320</v>
      </c>
      <c r="E35" s="129" t="s">
        <v>321</v>
      </c>
      <c r="F35" s="120" t="s">
        <v>30</v>
      </c>
      <c r="G35" s="132" t="s">
        <v>220</v>
      </c>
    </row>
    <row r="36" spans="1:7" ht="18.75" customHeight="1">
      <c r="A36" s="119">
        <v>2018</v>
      </c>
      <c r="B36" s="119">
        <v>9</v>
      </c>
      <c r="C36" s="124" t="s">
        <v>322</v>
      </c>
      <c r="D36" s="128" t="s">
        <v>323</v>
      </c>
      <c r="E36" s="129" t="s">
        <v>324</v>
      </c>
      <c r="F36" s="120" t="s">
        <v>36</v>
      </c>
      <c r="G36" s="132" t="s">
        <v>220</v>
      </c>
    </row>
    <row r="37" spans="1:7" ht="18.75" customHeight="1">
      <c r="A37" s="119">
        <v>2018</v>
      </c>
      <c r="B37" s="119">
        <v>9</v>
      </c>
      <c r="C37" s="124" t="s">
        <v>325</v>
      </c>
      <c r="D37" s="128" t="s">
        <v>326</v>
      </c>
      <c r="E37" s="129" t="s">
        <v>327</v>
      </c>
      <c r="F37" s="120" t="s">
        <v>51</v>
      </c>
      <c r="G37" s="132" t="s">
        <v>220</v>
      </c>
    </row>
    <row r="38" spans="1:7" ht="18.75" customHeight="1">
      <c r="A38" s="119">
        <v>2018</v>
      </c>
      <c r="B38" s="119">
        <v>9</v>
      </c>
      <c r="C38" s="124" t="s">
        <v>328</v>
      </c>
      <c r="D38" s="128" t="s">
        <v>329</v>
      </c>
      <c r="E38" s="129" t="s">
        <v>330</v>
      </c>
      <c r="F38" s="120" t="s">
        <v>34</v>
      </c>
      <c r="G38" s="132" t="s">
        <v>220</v>
      </c>
    </row>
    <row r="39" spans="1:7" ht="18.75" customHeight="1">
      <c r="A39" s="119">
        <v>2018</v>
      </c>
      <c r="B39" s="119">
        <v>9</v>
      </c>
      <c r="C39" s="124" t="s">
        <v>331</v>
      </c>
      <c r="D39" s="128" t="s">
        <v>332</v>
      </c>
      <c r="E39" s="129" t="s">
        <v>333</v>
      </c>
      <c r="F39" s="120" t="s">
        <v>57</v>
      </c>
      <c r="G39" s="132" t="s">
        <v>220</v>
      </c>
    </row>
    <row r="40" spans="1:7" ht="18.75" customHeight="1">
      <c r="A40" s="119">
        <v>2018</v>
      </c>
      <c r="B40" s="119">
        <v>9</v>
      </c>
      <c r="C40" s="124" t="s">
        <v>334</v>
      </c>
      <c r="D40" s="128" t="s">
        <v>335</v>
      </c>
      <c r="E40" s="129" t="s">
        <v>336</v>
      </c>
      <c r="F40" s="120" t="s">
        <v>34</v>
      </c>
      <c r="G40" s="132" t="s">
        <v>220</v>
      </c>
    </row>
    <row r="41" spans="1:7" ht="18.75" customHeight="1">
      <c r="A41" s="119">
        <v>2018</v>
      </c>
      <c r="B41" s="119">
        <v>9</v>
      </c>
      <c r="C41" s="124" t="s">
        <v>337</v>
      </c>
      <c r="D41" s="128" t="s">
        <v>338</v>
      </c>
      <c r="E41" s="129" t="s">
        <v>339</v>
      </c>
      <c r="F41" s="120" t="s">
        <v>40</v>
      </c>
      <c r="G41" s="132" t="s">
        <v>220</v>
      </c>
    </row>
    <row r="42" spans="1:7" ht="18.75" customHeight="1">
      <c r="A42" s="119">
        <v>2018</v>
      </c>
      <c r="B42" s="119">
        <v>9</v>
      </c>
      <c r="C42" s="124" t="s">
        <v>340</v>
      </c>
      <c r="D42" s="128" t="s">
        <v>341</v>
      </c>
      <c r="E42" s="129" t="s">
        <v>342</v>
      </c>
      <c r="F42" s="120" t="s">
        <v>50</v>
      </c>
      <c r="G42" s="132" t="s">
        <v>220</v>
      </c>
    </row>
    <row r="43" spans="1:7" ht="18.75" customHeight="1">
      <c r="A43" s="119">
        <v>2018</v>
      </c>
      <c r="B43" s="119">
        <v>9</v>
      </c>
      <c r="C43" s="124" t="s">
        <v>343</v>
      </c>
      <c r="D43" s="128" t="s">
        <v>344</v>
      </c>
      <c r="E43" s="129" t="s">
        <v>345</v>
      </c>
      <c r="F43" s="120" t="s">
        <v>34</v>
      </c>
      <c r="G43" s="132" t="s">
        <v>220</v>
      </c>
    </row>
    <row r="44" spans="1:7" ht="18.75" customHeight="1">
      <c r="A44" s="119">
        <v>2018</v>
      </c>
      <c r="B44" s="119">
        <v>9</v>
      </c>
      <c r="C44" s="124" t="s">
        <v>346</v>
      </c>
      <c r="D44" s="128" t="s">
        <v>347</v>
      </c>
      <c r="E44" s="129" t="s">
        <v>348</v>
      </c>
      <c r="F44" s="120" t="s">
        <v>349</v>
      </c>
      <c r="G44" s="132" t="s">
        <v>220</v>
      </c>
    </row>
    <row r="45" spans="1:7" ht="18.75" customHeight="1">
      <c r="A45" s="119">
        <v>2018</v>
      </c>
      <c r="B45" s="119">
        <v>9</v>
      </c>
      <c r="C45" s="124" t="s">
        <v>350</v>
      </c>
      <c r="D45" s="128" t="s">
        <v>351</v>
      </c>
      <c r="E45" s="129" t="s">
        <v>352</v>
      </c>
      <c r="F45" s="120" t="s">
        <v>48</v>
      </c>
      <c r="G45" s="132" t="s">
        <v>220</v>
      </c>
    </row>
    <row r="46" spans="1:7" ht="18.75" customHeight="1">
      <c r="A46" s="119">
        <v>2018</v>
      </c>
      <c r="B46" s="119">
        <v>9</v>
      </c>
      <c r="C46" s="124" t="s">
        <v>353</v>
      </c>
      <c r="D46" s="128" t="s">
        <v>354</v>
      </c>
      <c r="E46" s="129" t="s">
        <v>355</v>
      </c>
      <c r="F46" s="120" t="s">
        <v>57</v>
      </c>
      <c r="G46" s="132" t="s">
        <v>220</v>
      </c>
    </row>
    <row r="47" spans="1:7" ht="18.75" customHeight="1">
      <c r="A47" s="119">
        <v>2018</v>
      </c>
      <c r="B47" s="119">
        <v>9</v>
      </c>
      <c r="C47" s="124" t="s">
        <v>356</v>
      </c>
      <c r="D47" s="128" t="s">
        <v>357</v>
      </c>
      <c r="E47" s="129" t="s">
        <v>358</v>
      </c>
      <c r="F47" s="120" t="s">
        <v>36</v>
      </c>
      <c r="G47" s="132" t="s">
        <v>220</v>
      </c>
    </row>
    <row r="48" spans="1:7" ht="18.75" customHeight="1">
      <c r="A48" s="119">
        <v>2018</v>
      </c>
      <c r="B48" s="119">
        <v>9</v>
      </c>
      <c r="C48" s="124" t="s">
        <v>359</v>
      </c>
      <c r="D48" s="128" t="s">
        <v>360</v>
      </c>
      <c r="E48" s="129" t="s">
        <v>361</v>
      </c>
      <c r="F48" s="120" t="s">
        <v>31</v>
      </c>
      <c r="G48" s="132" t="s">
        <v>220</v>
      </c>
    </row>
    <row r="49" spans="1:7" ht="18.75" customHeight="1">
      <c r="A49" s="119">
        <v>2018</v>
      </c>
      <c r="B49" s="119">
        <v>9</v>
      </c>
      <c r="C49" s="124" t="s">
        <v>362</v>
      </c>
      <c r="D49" s="128" t="s">
        <v>363</v>
      </c>
      <c r="E49" s="129" t="s">
        <v>364</v>
      </c>
      <c r="F49" s="120" t="s">
        <v>31</v>
      </c>
      <c r="G49" s="132" t="s">
        <v>220</v>
      </c>
    </row>
    <row r="50" spans="1:7" ht="18.75" customHeight="1">
      <c r="A50" s="119">
        <v>2018</v>
      </c>
      <c r="B50" s="119">
        <v>9</v>
      </c>
      <c r="C50" s="124" t="s">
        <v>365</v>
      </c>
      <c r="D50" s="128" t="s">
        <v>366</v>
      </c>
      <c r="E50" s="129" t="s">
        <v>367</v>
      </c>
      <c r="F50" s="120" t="s">
        <v>34</v>
      </c>
      <c r="G50" s="132" t="s">
        <v>220</v>
      </c>
    </row>
    <row r="51" spans="1:7" ht="18.75" customHeight="1">
      <c r="A51" s="119">
        <v>2018</v>
      </c>
      <c r="B51" s="119">
        <v>9</v>
      </c>
      <c r="C51" s="124" t="s">
        <v>368</v>
      </c>
      <c r="D51" s="128" t="s">
        <v>369</v>
      </c>
      <c r="E51" s="129" t="s">
        <v>370</v>
      </c>
      <c r="F51" s="120" t="s">
        <v>371</v>
      </c>
      <c r="G51" s="132" t="s">
        <v>220</v>
      </c>
    </row>
    <row r="52" spans="1:7" ht="18.75" customHeight="1">
      <c r="A52" s="119">
        <v>2018</v>
      </c>
      <c r="B52" s="119">
        <v>9</v>
      </c>
      <c r="C52" s="124" t="s">
        <v>372</v>
      </c>
      <c r="D52" s="128" t="s">
        <v>373</v>
      </c>
      <c r="E52" s="129" t="s">
        <v>374</v>
      </c>
      <c r="F52" s="120" t="s">
        <v>31</v>
      </c>
      <c r="G52" s="132" t="s">
        <v>220</v>
      </c>
    </row>
    <row r="53" spans="1:7" ht="18.75" customHeight="1">
      <c r="A53" s="119">
        <v>2018</v>
      </c>
      <c r="B53" s="119">
        <v>8</v>
      </c>
      <c r="C53" s="124" t="s">
        <v>375</v>
      </c>
      <c r="D53" s="128" t="s">
        <v>376</v>
      </c>
      <c r="E53" s="129" t="s">
        <v>377</v>
      </c>
      <c r="F53" s="120" t="s">
        <v>34</v>
      </c>
      <c r="G53" s="132" t="s">
        <v>220</v>
      </c>
    </row>
    <row r="54" spans="1:7" ht="18.75" customHeight="1">
      <c r="A54" s="119">
        <v>2018</v>
      </c>
      <c r="B54" s="119">
        <v>8</v>
      </c>
      <c r="C54" s="124" t="s">
        <v>378</v>
      </c>
      <c r="D54" s="128" t="s">
        <v>379</v>
      </c>
      <c r="E54" s="129" t="s">
        <v>380</v>
      </c>
      <c r="F54" s="120" t="s">
        <v>46</v>
      </c>
      <c r="G54" s="132" t="s">
        <v>220</v>
      </c>
    </row>
    <row r="55" spans="1:7" ht="18.75" customHeight="1">
      <c r="A55" s="119">
        <v>2018</v>
      </c>
      <c r="B55" s="119">
        <v>8</v>
      </c>
      <c r="C55" s="124" t="s">
        <v>381</v>
      </c>
      <c r="D55" s="128" t="s">
        <v>382</v>
      </c>
      <c r="E55" s="129" t="s">
        <v>383</v>
      </c>
      <c r="F55" s="120" t="s">
        <v>42</v>
      </c>
      <c r="G55" s="132" t="s">
        <v>220</v>
      </c>
    </row>
    <row r="56" spans="1:7" ht="18.75" customHeight="1">
      <c r="A56" s="119">
        <v>2018</v>
      </c>
      <c r="B56" s="119">
        <v>8</v>
      </c>
      <c r="C56" s="124" t="s">
        <v>384</v>
      </c>
      <c r="D56" s="128" t="s">
        <v>385</v>
      </c>
      <c r="E56" s="129" t="s">
        <v>386</v>
      </c>
      <c r="F56" s="120" t="s">
        <v>29</v>
      </c>
      <c r="G56" s="132" t="s">
        <v>220</v>
      </c>
    </row>
    <row r="57" spans="1:7" ht="18.75" customHeight="1">
      <c r="A57" s="119">
        <v>2018</v>
      </c>
      <c r="B57" s="119">
        <v>8</v>
      </c>
      <c r="C57" s="124" t="s">
        <v>387</v>
      </c>
      <c r="D57" s="128" t="s">
        <v>388</v>
      </c>
      <c r="E57" s="129" t="s">
        <v>389</v>
      </c>
      <c r="F57" s="120" t="s">
        <v>48</v>
      </c>
      <c r="G57" s="132" t="s">
        <v>220</v>
      </c>
    </row>
    <row r="58" spans="1:7" ht="18.75" customHeight="1">
      <c r="A58" s="119">
        <v>2018</v>
      </c>
      <c r="B58" s="119">
        <v>8</v>
      </c>
      <c r="C58" s="124" t="s">
        <v>390</v>
      </c>
      <c r="D58" s="128" t="s">
        <v>391</v>
      </c>
      <c r="E58" s="129" t="s">
        <v>392</v>
      </c>
      <c r="F58" s="120" t="s">
        <v>34</v>
      </c>
      <c r="G58" s="132" t="s">
        <v>220</v>
      </c>
    </row>
    <row r="59" spans="1:7" ht="18.75" customHeight="1">
      <c r="A59" s="119">
        <v>2018</v>
      </c>
      <c r="B59" s="119">
        <v>8</v>
      </c>
      <c r="C59" s="124" t="s">
        <v>393</v>
      </c>
      <c r="D59" s="128" t="s">
        <v>394</v>
      </c>
      <c r="E59" s="129" t="s">
        <v>395</v>
      </c>
      <c r="F59" s="120" t="s">
        <v>29</v>
      </c>
      <c r="G59" s="132" t="s">
        <v>220</v>
      </c>
    </row>
    <row r="60" spans="1:7" ht="18.75" customHeight="1">
      <c r="A60" s="119">
        <v>2018</v>
      </c>
      <c r="B60" s="119">
        <v>8</v>
      </c>
      <c r="C60" s="126" t="s">
        <v>396</v>
      </c>
      <c r="D60" s="128" t="s">
        <v>397</v>
      </c>
      <c r="E60" s="129" t="s">
        <v>398</v>
      </c>
      <c r="F60" s="120" t="s">
        <v>31</v>
      </c>
      <c r="G60" s="132" t="s">
        <v>220</v>
      </c>
    </row>
    <row r="61" spans="1:7" ht="18.75" customHeight="1">
      <c r="A61" s="119">
        <v>2018</v>
      </c>
      <c r="B61" s="119">
        <v>8</v>
      </c>
      <c r="C61" s="124" t="s">
        <v>399</v>
      </c>
      <c r="D61" s="128" t="s">
        <v>400</v>
      </c>
      <c r="E61" s="129" t="s">
        <v>401</v>
      </c>
      <c r="F61" s="120" t="s">
        <v>34</v>
      </c>
      <c r="G61" s="132" t="s">
        <v>220</v>
      </c>
    </row>
    <row r="62" spans="1:7" ht="18.75" customHeight="1">
      <c r="A62" s="123">
        <v>2018</v>
      </c>
      <c r="B62" s="119">
        <v>8</v>
      </c>
      <c r="C62" s="125" t="s">
        <v>402</v>
      </c>
      <c r="D62" s="130" t="s">
        <v>403</v>
      </c>
      <c r="E62" s="129" t="s">
        <v>404</v>
      </c>
      <c r="F62" s="120" t="s">
        <v>30</v>
      </c>
      <c r="G62" s="132" t="s">
        <v>220</v>
      </c>
    </row>
    <row r="63" spans="1:7" ht="16.5" customHeight="1">
      <c r="A63" s="119">
        <v>2018</v>
      </c>
      <c r="B63" s="119">
        <v>8</v>
      </c>
      <c r="C63" s="120" t="s">
        <v>405</v>
      </c>
      <c r="D63" s="129" t="s">
        <v>406</v>
      </c>
      <c r="E63" s="129" t="s">
        <v>407</v>
      </c>
      <c r="F63" s="120" t="s">
        <v>36</v>
      </c>
      <c r="G63" s="132" t="s">
        <v>220</v>
      </c>
    </row>
    <row r="64" spans="1:7" ht="16.5" customHeight="1">
      <c r="A64" s="119">
        <v>2018</v>
      </c>
      <c r="B64" s="119">
        <v>8</v>
      </c>
      <c r="C64" s="120" t="s">
        <v>408</v>
      </c>
      <c r="D64" s="129" t="s">
        <v>409</v>
      </c>
      <c r="E64" s="129" t="s">
        <v>410</v>
      </c>
      <c r="F64" s="120" t="s">
        <v>50</v>
      </c>
      <c r="G64" s="132" t="s">
        <v>220</v>
      </c>
    </row>
    <row r="65" spans="1:7" ht="16.5" customHeight="1">
      <c r="A65" s="119">
        <v>2018</v>
      </c>
      <c r="B65" s="119">
        <v>8</v>
      </c>
      <c r="C65" s="120" t="s">
        <v>411</v>
      </c>
      <c r="D65" s="129" t="s">
        <v>412</v>
      </c>
      <c r="E65" s="129" t="s">
        <v>413</v>
      </c>
      <c r="F65" s="120" t="s">
        <v>31</v>
      </c>
      <c r="G65" s="132" t="s">
        <v>220</v>
      </c>
    </row>
    <row r="66" spans="1:7" ht="16.5" customHeight="1">
      <c r="A66" s="119">
        <v>2018</v>
      </c>
      <c r="B66" s="119">
        <v>8</v>
      </c>
      <c r="C66" s="120" t="s">
        <v>414</v>
      </c>
      <c r="D66" s="129" t="s">
        <v>415</v>
      </c>
      <c r="E66" s="129" t="s">
        <v>416</v>
      </c>
      <c r="F66" s="120" t="s">
        <v>48</v>
      </c>
      <c r="G66" s="132" t="s">
        <v>220</v>
      </c>
    </row>
    <row r="67" spans="1:7" ht="16.5" customHeight="1">
      <c r="A67" s="119">
        <v>2018</v>
      </c>
      <c r="B67" s="119">
        <v>8</v>
      </c>
      <c r="C67" s="120" t="s">
        <v>417</v>
      </c>
      <c r="D67" s="129" t="s">
        <v>418</v>
      </c>
      <c r="E67" s="129" t="s">
        <v>419</v>
      </c>
      <c r="F67" s="120" t="s">
        <v>40</v>
      </c>
      <c r="G67" s="132" t="s">
        <v>220</v>
      </c>
    </row>
    <row r="68" spans="1:7" ht="16.5" customHeight="1">
      <c r="A68" s="119">
        <v>2018</v>
      </c>
      <c r="B68" s="119">
        <v>8</v>
      </c>
      <c r="C68" s="120" t="s">
        <v>420</v>
      </c>
      <c r="D68" s="129" t="s">
        <v>421</v>
      </c>
      <c r="E68" s="129" t="s">
        <v>422</v>
      </c>
      <c r="F68" s="120" t="s">
        <v>51</v>
      </c>
      <c r="G68" s="132" t="s">
        <v>220</v>
      </c>
    </row>
    <row r="69" spans="1:7" ht="16.5" customHeight="1">
      <c r="A69" s="119">
        <v>2018</v>
      </c>
      <c r="B69" s="119">
        <v>8</v>
      </c>
      <c r="C69" s="120" t="s">
        <v>423</v>
      </c>
      <c r="D69" s="129" t="s">
        <v>424</v>
      </c>
      <c r="E69" s="129" t="s">
        <v>425</v>
      </c>
      <c r="F69" s="120" t="s">
        <v>29</v>
      </c>
      <c r="G69" s="132" t="s">
        <v>220</v>
      </c>
    </row>
    <row r="70" spans="1:7" ht="16.5" customHeight="1">
      <c r="A70" s="119">
        <v>2018</v>
      </c>
      <c r="B70" s="119">
        <v>8</v>
      </c>
      <c r="C70" s="120" t="s">
        <v>426</v>
      </c>
      <c r="D70" s="129" t="s">
        <v>427</v>
      </c>
      <c r="E70" s="129" t="s">
        <v>428</v>
      </c>
      <c r="F70" s="120" t="s">
        <v>48</v>
      </c>
      <c r="G70" s="132" t="s">
        <v>220</v>
      </c>
    </row>
    <row r="71" spans="1:7" ht="16.5" customHeight="1">
      <c r="A71" s="119">
        <v>2018</v>
      </c>
      <c r="B71" s="119">
        <v>8</v>
      </c>
      <c r="C71" s="120" t="s">
        <v>429</v>
      </c>
      <c r="D71" s="129" t="s">
        <v>430</v>
      </c>
      <c r="E71" s="129" t="s">
        <v>431</v>
      </c>
      <c r="F71" s="120" t="s">
        <v>29</v>
      </c>
      <c r="G71" s="132" t="s">
        <v>220</v>
      </c>
    </row>
    <row r="72" spans="1:7" ht="16.5" customHeight="1">
      <c r="A72" s="119">
        <v>2018</v>
      </c>
      <c r="B72" s="119">
        <v>8</v>
      </c>
      <c r="C72" s="120" t="s">
        <v>432</v>
      </c>
      <c r="D72" s="129" t="s">
        <v>433</v>
      </c>
      <c r="E72" s="129" t="s">
        <v>434</v>
      </c>
      <c r="F72" s="120" t="s">
        <v>38</v>
      </c>
      <c r="G72" s="132" t="s">
        <v>220</v>
      </c>
    </row>
    <row r="73" spans="1:7" ht="16.5" customHeight="1">
      <c r="A73" s="119">
        <v>2018</v>
      </c>
      <c r="B73" s="119">
        <v>8</v>
      </c>
      <c r="C73" s="120" t="s">
        <v>435</v>
      </c>
      <c r="D73" s="129" t="s">
        <v>436</v>
      </c>
      <c r="E73" s="129" t="s">
        <v>437</v>
      </c>
      <c r="F73" s="120" t="s">
        <v>44</v>
      </c>
      <c r="G73" s="132" t="s">
        <v>220</v>
      </c>
    </row>
    <row r="74" spans="1:7" ht="16.5" customHeight="1">
      <c r="A74" s="119">
        <v>2018</v>
      </c>
      <c r="B74" s="119">
        <v>8</v>
      </c>
      <c r="C74" s="120" t="s">
        <v>438</v>
      </c>
      <c r="D74" s="129" t="s">
        <v>439</v>
      </c>
      <c r="E74" s="129" t="s">
        <v>440</v>
      </c>
      <c r="F74" s="120" t="s">
        <v>30</v>
      </c>
      <c r="G74" s="132" t="s">
        <v>220</v>
      </c>
    </row>
    <row r="75" spans="1:7" ht="16.5" customHeight="1">
      <c r="A75" s="119">
        <v>2018</v>
      </c>
      <c r="B75" s="119">
        <v>8</v>
      </c>
      <c r="C75" s="120" t="s">
        <v>441</v>
      </c>
      <c r="D75" s="129" t="s">
        <v>442</v>
      </c>
      <c r="E75" s="129" t="s">
        <v>443</v>
      </c>
      <c r="F75" s="120" t="s">
        <v>40</v>
      </c>
      <c r="G75" s="132" t="s">
        <v>220</v>
      </c>
    </row>
    <row r="76" spans="1:7" ht="16.5" customHeight="1">
      <c r="A76" s="119">
        <v>2018</v>
      </c>
      <c r="B76" s="119">
        <v>8</v>
      </c>
      <c r="C76" s="120" t="s">
        <v>444</v>
      </c>
      <c r="D76" s="129" t="s">
        <v>445</v>
      </c>
      <c r="E76" s="129" t="s">
        <v>446</v>
      </c>
      <c r="F76" s="120" t="s">
        <v>29</v>
      </c>
      <c r="G76" s="132" t="s">
        <v>220</v>
      </c>
    </row>
    <row r="77" spans="1:7" ht="16.5" customHeight="1">
      <c r="A77" s="119">
        <v>2018</v>
      </c>
      <c r="B77" s="119">
        <v>8</v>
      </c>
      <c r="C77" s="120" t="s">
        <v>447</v>
      </c>
      <c r="D77" s="129" t="s">
        <v>448</v>
      </c>
      <c r="E77" s="129" t="s">
        <v>449</v>
      </c>
      <c r="F77" s="120" t="s">
        <v>201</v>
      </c>
      <c r="G77" s="132" t="s">
        <v>220</v>
      </c>
    </row>
    <row r="78" spans="1:7" ht="16.5" customHeight="1">
      <c r="A78" s="119">
        <v>2018</v>
      </c>
      <c r="B78" s="119">
        <v>8</v>
      </c>
      <c r="C78" s="120" t="s">
        <v>450</v>
      </c>
      <c r="D78" s="129" t="s">
        <v>451</v>
      </c>
      <c r="E78" s="129" t="s">
        <v>452</v>
      </c>
      <c r="F78" s="120" t="s">
        <v>30</v>
      </c>
      <c r="G78" s="132" t="s">
        <v>220</v>
      </c>
    </row>
    <row r="79" spans="1:7" ht="16.5" customHeight="1">
      <c r="A79" s="119">
        <v>2018</v>
      </c>
      <c r="B79" s="119">
        <v>8</v>
      </c>
      <c r="C79" s="120" t="s">
        <v>453</v>
      </c>
      <c r="D79" s="129" t="s">
        <v>454</v>
      </c>
      <c r="E79" s="129" t="s">
        <v>455</v>
      </c>
      <c r="F79" s="120" t="s">
        <v>53</v>
      </c>
      <c r="G79" s="132" t="s">
        <v>220</v>
      </c>
    </row>
    <row r="80" spans="1:7" ht="16.5" customHeight="1">
      <c r="A80" s="119">
        <v>2018</v>
      </c>
      <c r="B80" s="119">
        <v>8</v>
      </c>
      <c r="C80" s="120" t="s">
        <v>456</v>
      </c>
      <c r="D80" s="129" t="s">
        <v>457</v>
      </c>
      <c r="E80" s="129" t="s">
        <v>458</v>
      </c>
      <c r="F80" s="120" t="s">
        <v>52</v>
      </c>
      <c r="G80" s="132" t="s">
        <v>220</v>
      </c>
    </row>
    <row r="81" spans="1:7" ht="16.5" customHeight="1">
      <c r="A81" s="119">
        <v>2018</v>
      </c>
      <c r="B81" s="119">
        <v>8</v>
      </c>
      <c r="C81" s="120" t="s">
        <v>459</v>
      </c>
      <c r="D81" s="129" t="s">
        <v>460</v>
      </c>
      <c r="E81" s="129" t="s">
        <v>461</v>
      </c>
      <c r="F81" s="120" t="s">
        <v>29</v>
      </c>
      <c r="G81" s="132" t="s">
        <v>220</v>
      </c>
    </row>
    <row r="82" spans="1:7" ht="16.5" customHeight="1">
      <c r="A82" s="119">
        <v>2018</v>
      </c>
      <c r="B82" s="119">
        <v>8</v>
      </c>
      <c r="C82" s="120" t="s">
        <v>462</v>
      </c>
      <c r="D82" s="129" t="s">
        <v>463</v>
      </c>
      <c r="E82" s="129" t="s">
        <v>464</v>
      </c>
      <c r="F82" s="120" t="s">
        <v>30</v>
      </c>
      <c r="G82" s="132" t="s">
        <v>220</v>
      </c>
    </row>
    <row r="83" spans="1:7" ht="16.5" customHeight="1">
      <c r="A83" s="119">
        <v>2018</v>
      </c>
      <c r="B83" s="119">
        <v>8</v>
      </c>
      <c r="C83" s="120" t="s">
        <v>465</v>
      </c>
      <c r="D83" s="129" t="s">
        <v>466</v>
      </c>
      <c r="E83" s="129" t="s">
        <v>467</v>
      </c>
      <c r="F83" s="120" t="s">
        <v>34</v>
      </c>
      <c r="G83" s="132" t="s">
        <v>220</v>
      </c>
    </row>
    <row r="84" spans="1:7" ht="16.5" customHeight="1">
      <c r="A84" s="119">
        <v>2018</v>
      </c>
      <c r="B84" s="119">
        <v>8</v>
      </c>
      <c r="C84" s="120" t="s">
        <v>468</v>
      </c>
      <c r="D84" s="129" t="s">
        <v>469</v>
      </c>
      <c r="E84" s="129" t="s">
        <v>470</v>
      </c>
      <c r="F84" s="120" t="s">
        <v>38</v>
      </c>
      <c r="G84" s="132" t="s">
        <v>220</v>
      </c>
    </row>
    <row r="85" spans="1:7" ht="16.5" customHeight="1">
      <c r="A85" s="119">
        <v>2018</v>
      </c>
      <c r="B85" s="119">
        <v>8</v>
      </c>
      <c r="C85" s="120" t="s">
        <v>471</v>
      </c>
      <c r="D85" s="129" t="s">
        <v>472</v>
      </c>
      <c r="E85" s="129" t="s">
        <v>473</v>
      </c>
      <c r="F85" s="120" t="s">
        <v>30</v>
      </c>
      <c r="G85" s="132" t="s">
        <v>220</v>
      </c>
    </row>
    <row r="86" spans="1:7" ht="16.5" customHeight="1">
      <c r="A86" s="119">
        <v>2018</v>
      </c>
      <c r="B86" s="119">
        <v>8</v>
      </c>
      <c r="C86" s="120" t="s">
        <v>474</v>
      </c>
      <c r="D86" s="129" t="s">
        <v>475</v>
      </c>
      <c r="E86" s="129" t="s">
        <v>476</v>
      </c>
      <c r="F86" s="120" t="s">
        <v>44</v>
      </c>
      <c r="G86" s="132" t="s">
        <v>220</v>
      </c>
    </row>
    <row r="87" spans="1:7" ht="16.5" customHeight="1">
      <c r="A87" s="119">
        <v>2018</v>
      </c>
      <c r="B87" s="119">
        <v>8</v>
      </c>
      <c r="C87" s="120" t="s">
        <v>477</v>
      </c>
      <c r="D87" s="129" t="s">
        <v>478</v>
      </c>
      <c r="E87" s="129" t="s">
        <v>479</v>
      </c>
      <c r="F87" s="120" t="s">
        <v>30</v>
      </c>
      <c r="G87" s="132" t="s">
        <v>220</v>
      </c>
    </row>
    <row r="88" spans="1:7" ht="16.5" customHeight="1">
      <c r="A88" s="119">
        <v>2018</v>
      </c>
      <c r="B88" s="119">
        <v>8</v>
      </c>
      <c r="C88" s="120" t="s">
        <v>480</v>
      </c>
      <c r="D88" s="129" t="s">
        <v>481</v>
      </c>
      <c r="E88" s="129" t="s">
        <v>482</v>
      </c>
      <c r="F88" s="120" t="s">
        <v>42</v>
      </c>
      <c r="G88" s="132" t="s">
        <v>220</v>
      </c>
    </row>
    <row r="89" spans="1:7" ht="16.5" customHeight="1">
      <c r="A89" s="119">
        <v>2018</v>
      </c>
      <c r="B89" s="119">
        <v>8</v>
      </c>
      <c r="C89" s="120" t="s">
        <v>483</v>
      </c>
      <c r="D89" s="129" t="s">
        <v>484</v>
      </c>
      <c r="E89" s="129" t="s">
        <v>485</v>
      </c>
      <c r="F89" s="120" t="s">
        <v>31</v>
      </c>
      <c r="G89" s="132" t="s">
        <v>220</v>
      </c>
    </row>
    <row r="90" spans="1:7" ht="16.5" customHeight="1">
      <c r="A90" s="119">
        <v>2018</v>
      </c>
      <c r="B90" s="119">
        <v>8</v>
      </c>
      <c r="C90" s="120" t="s">
        <v>486</v>
      </c>
      <c r="D90" s="129" t="s">
        <v>487</v>
      </c>
      <c r="E90" s="129" t="s">
        <v>488</v>
      </c>
      <c r="F90" s="120" t="s">
        <v>40</v>
      </c>
      <c r="G90" s="132" t="s">
        <v>220</v>
      </c>
    </row>
    <row r="91" spans="1:7" ht="16.5" customHeight="1">
      <c r="A91" s="119">
        <v>2018</v>
      </c>
      <c r="B91" s="119">
        <v>8</v>
      </c>
      <c r="C91" s="120" t="s">
        <v>489</v>
      </c>
      <c r="D91" s="129" t="s">
        <v>490</v>
      </c>
      <c r="E91" s="129" t="s">
        <v>491</v>
      </c>
      <c r="F91" s="120" t="s">
        <v>30</v>
      </c>
      <c r="G91" s="132" t="s">
        <v>220</v>
      </c>
    </row>
    <row r="92" spans="1:7" ht="16.5" customHeight="1">
      <c r="A92" s="119">
        <v>2018</v>
      </c>
      <c r="B92" s="119">
        <v>8</v>
      </c>
      <c r="C92" s="120" t="s">
        <v>492</v>
      </c>
      <c r="D92" s="129" t="s">
        <v>493</v>
      </c>
      <c r="E92" s="129" t="s">
        <v>494</v>
      </c>
      <c r="F92" s="120" t="s">
        <v>44</v>
      </c>
      <c r="G92" s="132" t="s">
        <v>220</v>
      </c>
    </row>
    <row r="93" spans="1:7" ht="16.5" customHeight="1">
      <c r="A93" s="119">
        <v>2018</v>
      </c>
      <c r="B93" s="119">
        <v>8</v>
      </c>
      <c r="C93" s="120" t="s">
        <v>495</v>
      </c>
      <c r="D93" s="129" t="s">
        <v>496</v>
      </c>
      <c r="E93" s="129" t="s">
        <v>497</v>
      </c>
      <c r="F93" s="120" t="s">
        <v>48</v>
      </c>
      <c r="G93" s="132" t="s">
        <v>220</v>
      </c>
    </row>
    <row r="94" spans="1:7" ht="16.5" customHeight="1">
      <c r="A94" s="119">
        <v>2018</v>
      </c>
      <c r="B94" s="119">
        <v>8</v>
      </c>
      <c r="C94" s="120" t="s">
        <v>498</v>
      </c>
      <c r="D94" s="129" t="s">
        <v>499</v>
      </c>
      <c r="E94" s="129" t="s">
        <v>500</v>
      </c>
      <c r="F94" s="120" t="s">
        <v>31</v>
      </c>
      <c r="G94" s="132" t="s">
        <v>220</v>
      </c>
    </row>
    <row r="95" spans="1:7" ht="16.5" customHeight="1">
      <c r="A95" s="119">
        <v>2018</v>
      </c>
      <c r="B95" s="119">
        <v>8</v>
      </c>
      <c r="C95" s="120" t="s">
        <v>501</v>
      </c>
      <c r="D95" s="129" t="s">
        <v>502</v>
      </c>
      <c r="E95" s="129" t="s">
        <v>503</v>
      </c>
      <c r="F95" s="120" t="s">
        <v>42</v>
      </c>
      <c r="G95" s="132" t="s">
        <v>220</v>
      </c>
    </row>
    <row r="96" spans="1:7" ht="16.5" customHeight="1">
      <c r="A96" s="119">
        <v>2018</v>
      </c>
      <c r="B96" s="119">
        <v>8</v>
      </c>
      <c r="C96" s="120" t="s">
        <v>504</v>
      </c>
      <c r="D96" s="129" t="s">
        <v>505</v>
      </c>
      <c r="E96" s="129" t="s">
        <v>506</v>
      </c>
      <c r="F96" s="120" t="s">
        <v>29</v>
      </c>
      <c r="G96" s="132" t="s">
        <v>220</v>
      </c>
    </row>
    <row r="97" spans="1:7" ht="16.5" customHeight="1">
      <c r="A97" s="119">
        <v>2018</v>
      </c>
      <c r="B97" s="119">
        <v>8</v>
      </c>
      <c r="C97" s="120" t="s">
        <v>507</v>
      </c>
      <c r="D97" s="129" t="s">
        <v>508</v>
      </c>
      <c r="E97" s="129" t="s">
        <v>509</v>
      </c>
      <c r="F97" s="120" t="s">
        <v>36</v>
      </c>
      <c r="G97" s="132" t="s">
        <v>220</v>
      </c>
    </row>
    <row r="98" spans="1:7" ht="16.5" customHeight="1">
      <c r="A98" s="119">
        <v>2018</v>
      </c>
      <c r="B98" s="119">
        <v>8</v>
      </c>
      <c r="C98" s="120" t="s">
        <v>510</v>
      </c>
      <c r="D98" s="129" t="s">
        <v>511</v>
      </c>
      <c r="E98" s="129" t="s">
        <v>512</v>
      </c>
      <c r="F98" s="120" t="s">
        <v>36</v>
      </c>
      <c r="G98" s="132" t="s">
        <v>220</v>
      </c>
    </row>
    <row r="99" spans="1:7" ht="16.5" customHeight="1">
      <c r="A99" s="119">
        <v>2018</v>
      </c>
      <c r="B99" s="119">
        <v>8</v>
      </c>
      <c r="C99" s="120" t="s">
        <v>513</v>
      </c>
      <c r="D99" s="129" t="s">
        <v>514</v>
      </c>
      <c r="E99" s="129" t="s">
        <v>515</v>
      </c>
      <c r="F99" s="120" t="s">
        <v>40</v>
      </c>
      <c r="G99" s="132" t="s">
        <v>220</v>
      </c>
    </row>
    <row r="100" spans="1:7" ht="16.5" customHeight="1">
      <c r="A100" s="119">
        <v>2018</v>
      </c>
      <c r="B100" s="119">
        <v>8</v>
      </c>
      <c r="C100" s="120" t="s">
        <v>516</v>
      </c>
      <c r="D100" s="129" t="s">
        <v>517</v>
      </c>
      <c r="E100" s="129" t="s">
        <v>518</v>
      </c>
      <c r="F100" s="120" t="s">
        <v>46</v>
      </c>
      <c r="G100" s="132" t="s">
        <v>220</v>
      </c>
    </row>
    <row r="101" spans="1:7" ht="16.5" customHeight="1">
      <c r="A101" s="119">
        <v>2018</v>
      </c>
      <c r="B101" s="119">
        <v>8</v>
      </c>
      <c r="C101" s="120" t="s">
        <v>519</v>
      </c>
      <c r="D101" s="129" t="s">
        <v>520</v>
      </c>
      <c r="E101" s="129" t="s">
        <v>521</v>
      </c>
      <c r="F101" s="120" t="s">
        <v>30</v>
      </c>
      <c r="G101" s="132" t="s">
        <v>220</v>
      </c>
    </row>
    <row r="102" spans="1:7" ht="16.5" customHeight="1">
      <c r="A102" s="119">
        <v>2018</v>
      </c>
      <c r="B102" s="119">
        <v>8</v>
      </c>
      <c r="C102" s="120" t="s">
        <v>522</v>
      </c>
      <c r="D102" s="129" t="s">
        <v>523</v>
      </c>
      <c r="E102" s="129" t="s">
        <v>524</v>
      </c>
      <c r="F102" s="120" t="s">
        <v>52</v>
      </c>
      <c r="G102" s="132" t="s">
        <v>220</v>
      </c>
    </row>
    <row r="103" spans="1:7" ht="16.5" customHeight="1">
      <c r="A103" s="119">
        <v>2018</v>
      </c>
      <c r="B103" s="119">
        <v>8</v>
      </c>
      <c r="C103" s="120" t="s">
        <v>525</v>
      </c>
      <c r="D103" s="129" t="s">
        <v>526</v>
      </c>
      <c r="E103" s="129" t="s">
        <v>527</v>
      </c>
      <c r="F103" s="120" t="s">
        <v>42</v>
      </c>
      <c r="G103" s="132" t="s">
        <v>220</v>
      </c>
    </row>
    <row r="104" spans="1:7" ht="16.5" customHeight="1">
      <c r="A104" s="119">
        <v>2018</v>
      </c>
      <c r="B104" s="119">
        <v>8</v>
      </c>
      <c r="C104" s="120" t="s">
        <v>528</v>
      </c>
      <c r="D104" s="129" t="s">
        <v>529</v>
      </c>
      <c r="E104" s="129" t="s">
        <v>530</v>
      </c>
      <c r="F104" s="120" t="s">
        <v>31</v>
      </c>
      <c r="G104" s="132" t="s">
        <v>220</v>
      </c>
    </row>
    <row r="105" spans="1:7" ht="16.5" customHeight="1">
      <c r="A105" s="119">
        <v>2018</v>
      </c>
      <c r="B105" s="119">
        <v>8</v>
      </c>
      <c r="C105" s="120" t="s">
        <v>531</v>
      </c>
      <c r="D105" s="129" t="s">
        <v>532</v>
      </c>
      <c r="E105" s="129" t="s">
        <v>533</v>
      </c>
      <c r="F105" s="120" t="s">
        <v>51</v>
      </c>
      <c r="G105" s="132" t="s">
        <v>220</v>
      </c>
    </row>
    <row r="106" spans="1:7" ht="16.5" customHeight="1">
      <c r="A106" s="119">
        <v>2018</v>
      </c>
      <c r="B106" s="119">
        <v>8</v>
      </c>
      <c r="C106" s="120" t="s">
        <v>534</v>
      </c>
      <c r="D106" s="129" t="s">
        <v>535</v>
      </c>
      <c r="E106" s="129" t="s">
        <v>536</v>
      </c>
      <c r="F106" s="120" t="s">
        <v>30</v>
      </c>
      <c r="G106" s="132" t="s">
        <v>220</v>
      </c>
    </row>
    <row r="107" spans="1:7" ht="16.5" customHeight="1">
      <c r="A107" s="119">
        <v>2018</v>
      </c>
      <c r="B107" s="119">
        <v>8</v>
      </c>
      <c r="C107" s="120" t="s">
        <v>537</v>
      </c>
      <c r="D107" s="129" t="s">
        <v>538</v>
      </c>
      <c r="E107" s="129" t="s">
        <v>539</v>
      </c>
      <c r="F107" s="120" t="s">
        <v>56</v>
      </c>
      <c r="G107" s="132" t="s">
        <v>220</v>
      </c>
    </row>
    <row r="108" spans="1:7" ht="16.5" customHeight="1">
      <c r="A108" s="119">
        <v>2018</v>
      </c>
      <c r="B108" s="119">
        <v>8</v>
      </c>
      <c r="C108" s="120" t="s">
        <v>540</v>
      </c>
      <c r="D108" s="129" t="s">
        <v>541</v>
      </c>
      <c r="E108" s="129" t="s">
        <v>542</v>
      </c>
      <c r="F108" s="120" t="s">
        <v>34</v>
      </c>
      <c r="G108" s="132" t="s">
        <v>220</v>
      </c>
    </row>
    <row r="109" spans="1:7" ht="16.5" customHeight="1">
      <c r="A109" s="119">
        <v>2018</v>
      </c>
      <c r="B109" s="119">
        <v>8</v>
      </c>
      <c r="C109" s="120" t="s">
        <v>543</v>
      </c>
      <c r="D109" s="129" t="s">
        <v>544</v>
      </c>
      <c r="E109" s="129" t="s">
        <v>545</v>
      </c>
      <c r="F109" s="120" t="s">
        <v>44</v>
      </c>
      <c r="G109" s="132" t="s">
        <v>220</v>
      </c>
    </row>
    <row r="110" spans="1:7" ht="16.5" customHeight="1">
      <c r="A110" s="119">
        <v>2018</v>
      </c>
      <c r="B110" s="119">
        <v>8</v>
      </c>
      <c r="C110" s="120" t="s">
        <v>546</v>
      </c>
      <c r="D110" s="129" t="s">
        <v>547</v>
      </c>
      <c r="E110" s="129" t="s">
        <v>548</v>
      </c>
      <c r="F110" s="120" t="s">
        <v>46</v>
      </c>
      <c r="G110" s="132" t="s">
        <v>220</v>
      </c>
    </row>
    <row r="111" spans="1:7" ht="16.5" customHeight="1">
      <c r="A111" s="119">
        <v>2018</v>
      </c>
      <c r="B111" s="119">
        <v>8</v>
      </c>
      <c r="C111" s="120" t="s">
        <v>549</v>
      </c>
      <c r="D111" s="129" t="s">
        <v>550</v>
      </c>
      <c r="E111" s="129" t="s">
        <v>551</v>
      </c>
      <c r="F111" s="120" t="s">
        <v>34</v>
      </c>
      <c r="G111" s="132" t="s">
        <v>220</v>
      </c>
    </row>
    <row r="112" spans="1:7" ht="16.5" customHeight="1">
      <c r="A112" s="119">
        <v>2018</v>
      </c>
      <c r="B112" s="119">
        <v>8</v>
      </c>
      <c r="C112" s="120" t="s">
        <v>552</v>
      </c>
      <c r="D112" s="129" t="s">
        <v>553</v>
      </c>
      <c r="E112" s="129" t="s">
        <v>554</v>
      </c>
      <c r="F112" s="120" t="s">
        <v>46</v>
      </c>
      <c r="G112" s="132" t="s">
        <v>220</v>
      </c>
    </row>
    <row r="113" spans="1:7" ht="16.5" customHeight="1">
      <c r="A113" s="119">
        <v>2018</v>
      </c>
      <c r="B113" s="119">
        <v>8</v>
      </c>
      <c r="C113" s="120" t="s">
        <v>555</v>
      </c>
      <c r="D113" s="129" t="s">
        <v>556</v>
      </c>
      <c r="E113" s="129" t="s">
        <v>557</v>
      </c>
      <c r="F113" s="120" t="s">
        <v>29</v>
      </c>
      <c r="G113" s="132" t="s">
        <v>220</v>
      </c>
    </row>
    <row r="114" spans="1:7" ht="16.5" customHeight="1">
      <c r="A114" s="119">
        <v>2018</v>
      </c>
      <c r="B114" s="119">
        <v>8</v>
      </c>
      <c r="C114" s="120" t="s">
        <v>558</v>
      </c>
      <c r="D114" s="129" t="s">
        <v>559</v>
      </c>
      <c r="E114" s="129" t="s">
        <v>560</v>
      </c>
      <c r="F114" s="120" t="s">
        <v>57</v>
      </c>
      <c r="G114" s="132" t="s">
        <v>220</v>
      </c>
    </row>
    <row r="115" spans="1:7" ht="16.5" customHeight="1">
      <c r="A115" s="119">
        <v>2018</v>
      </c>
      <c r="B115" s="119">
        <v>8</v>
      </c>
      <c r="C115" s="120" t="s">
        <v>561</v>
      </c>
      <c r="D115" s="129" t="s">
        <v>562</v>
      </c>
      <c r="E115" s="129" t="s">
        <v>563</v>
      </c>
      <c r="F115" s="120" t="s">
        <v>55</v>
      </c>
      <c r="G115" s="132" t="s">
        <v>220</v>
      </c>
    </row>
    <row r="116" spans="1:7" ht="16.5" customHeight="1">
      <c r="A116" s="119">
        <v>2018</v>
      </c>
      <c r="B116" s="119">
        <v>8</v>
      </c>
      <c r="C116" s="120" t="s">
        <v>564</v>
      </c>
      <c r="D116" s="129" t="s">
        <v>565</v>
      </c>
      <c r="E116" s="129" t="s">
        <v>566</v>
      </c>
      <c r="F116" s="120" t="s">
        <v>36</v>
      </c>
      <c r="G116" s="132" t="s">
        <v>220</v>
      </c>
    </row>
    <row r="117" spans="1:7" ht="16.5" customHeight="1">
      <c r="A117" s="119">
        <v>2018</v>
      </c>
      <c r="B117" s="119">
        <v>8</v>
      </c>
      <c r="C117" s="120" t="s">
        <v>567</v>
      </c>
      <c r="D117" s="129" t="s">
        <v>568</v>
      </c>
      <c r="E117" s="129" t="s">
        <v>569</v>
      </c>
      <c r="F117" s="120" t="s">
        <v>51</v>
      </c>
      <c r="G117" s="132" t="s">
        <v>220</v>
      </c>
    </row>
    <row r="118" spans="1:7" ht="16.5" customHeight="1">
      <c r="A118" s="119">
        <v>2018</v>
      </c>
      <c r="B118" s="119">
        <v>8</v>
      </c>
      <c r="C118" s="120" t="s">
        <v>570</v>
      </c>
      <c r="D118" s="129" t="s">
        <v>571</v>
      </c>
      <c r="E118" s="129" t="s">
        <v>572</v>
      </c>
      <c r="F118" s="120" t="s">
        <v>36</v>
      </c>
      <c r="G118" s="132" t="s">
        <v>220</v>
      </c>
    </row>
    <row r="119" spans="1:7" ht="16.5" customHeight="1">
      <c r="A119" s="119">
        <v>2018</v>
      </c>
      <c r="B119" s="119">
        <v>8</v>
      </c>
      <c r="C119" s="120" t="s">
        <v>573</v>
      </c>
      <c r="D119" s="129" t="s">
        <v>574</v>
      </c>
      <c r="E119" s="129" t="s">
        <v>575</v>
      </c>
      <c r="F119" s="120" t="s">
        <v>29</v>
      </c>
      <c r="G119" s="132" t="s">
        <v>220</v>
      </c>
    </row>
    <row r="120" spans="1:7" ht="16.5" customHeight="1">
      <c r="A120" s="119">
        <v>2018</v>
      </c>
      <c r="B120" s="119">
        <v>8</v>
      </c>
      <c r="C120" s="120" t="s">
        <v>576</v>
      </c>
      <c r="D120" s="129" t="s">
        <v>577</v>
      </c>
      <c r="E120" s="129" t="s">
        <v>578</v>
      </c>
      <c r="F120" s="120" t="s">
        <v>58</v>
      </c>
      <c r="G120" s="132" t="s">
        <v>220</v>
      </c>
    </row>
    <row r="121" spans="1:7" ht="16.5" customHeight="1">
      <c r="A121" s="119">
        <v>2018</v>
      </c>
      <c r="B121" s="119">
        <v>8</v>
      </c>
      <c r="C121" s="120" t="s">
        <v>579</v>
      </c>
      <c r="D121" s="129" t="s">
        <v>580</v>
      </c>
      <c r="E121" s="129" t="s">
        <v>581</v>
      </c>
      <c r="F121" s="120" t="s">
        <v>29</v>
      </c>
      <c r="G121" s="132" t="s">
        <v>220</v>
      </c>
    </row>
    <row r="122" spans="1:7" ht="16.5" customHeight="1">
      <c r="A122" s="119">
        <v>2018</v>
      </c>
      <c r="B122" s="119">
        <v>8</v>
      </c>
      <c r="C122" s="120" t="s">
        <v>582</v>
      </c>
      <c r="D122" s="129" t="s">
        <v>583</v>
      </c>
      <c r="E122" s="129" t="s">
        <v>584</v>
      </c>
      <c r="F122" s="120" t="s">
        <v>36</v>
      </c>
      <c r="G122" s="132" t="s">
        <v>220</v>
      </c>
    </row>
    <row r="123" spans="1:7" ht="16.5" customHeight="1">
      <c r="A123" s="119">
        <v>2018</v>
      </c>
      <c r="B123" s="119">
        <v>8</v>
      </c>
      <c r="C123" s="120" t="s">
        <v>585</v>
      </c>
      <c r="D123" s="129" t="s">
        <v>586</v>
      </c>
      <c r="E123" s="129" t="s">
        <v>587</v>
      </c>
      <c r="F123" s="120" t="s">
        <v>50</v>
      </c>
      <c r="G123" s="132" t="s">
        <v>220</v>
      </c>
    </row>
    <row r="124" spans="1:7" ht="16.5" customHeight="1">
      <c r="A124" s="119">
        <v>2018</v>
      </c>
      <c r="B124" s="119">
        <v>8</v>
      </c>
      <c r="C124" s="120" t="s">
        <v>588</v>
      </c>
      <c r="D124" s="129" t="s">
        <v>589</v>
      </c>
      <c r="E124" s="129" t="s">
        <v>590</v>
      </c>
      <c r="F124" s="120" t="s">
        <v>38</v>
      </c>
      <c r="G124" s="132" t="s">
        <v>220</v>
      </c>
    </row>
    <row r="125" spans="1:7" ht="16.5" customHeight="1">
      <c r="A125" s="119">
        <v>2018</v>
      </c>
      <c r="B125" s="119">
        <v>8</v>
      </c>
      <c r="C125" s="120" t="s">
        <v>591</v>
      </c>
      <c r="D125" s="129" t="s">
        <v>592</v>
      </c>
      <c r="E125" s="129" t="s">
        <v>593</v>
      </c>
      <c r="F125" s="120" t="s">
        <v>31</v>
      </c>
      <c r="G125" s="132" t="s">
        <v>220</v>
      </c>
    </row>
    <row r="126" spans="1:7" ht="16.5" customHeight="1">
      <c r="A126" s="119">
        <v>2018</v>
      </c>
      <c r="B126" s="119">
        <v>8</v>
      </c>
      <c r="C126" s="120" t="s">
        <v>594</v>
      </c>
      <c r="D126" s="129" t="s">
        <v>595</v>
      </c>
      <c r="E126" s="129" t="s">
        <v>596</v>
      </c>
      <c r="F126" s="120" t="s">
        <v>38</v>
      </c>
      <c r="G126" s="132" t="s">
        <v>220</v>
      </c>
    </row>
    <row r="127" spans="1:7" ht="16.5" customHeight="1">
      <c r="A127" s="119">
        <v>2018</v>
      </c>
      <c r="B127" s="119">
        <v>8</v>
      </c>
      <c r="C127" s="120" t="s">
        <v>597</v>
      </c>
      <c r="D127" s="129" t="s">
        <v>598</v>
      </c>
      <c r="E127" s="129" t="s">
        <v>599</v>
      </c>
      <c r="F127" s="120" t="s">
        <v>30</v>
      </c>
      <c r="G127" s="132" t="s">
        <v>220</v>
      </c>
    </row>
    <row r="128" spans="1:7" ht="16.5" customHeight="1">
      <c r="A128" s="119">
        <v>2018</v>
      </c>
      <c r="B128" s="119">
        <v>8</v>
      </c>
      <c r="C128" s="120" t="s">
        <v>201</v>
      </c>
      <c r="D128" s="129" t="s">
        <v>600</v>
      </c>
      <c r="E128" s="129" t="s">
        <v>601</v>
      </c>
      <c r="F128" s="120" t="s">
        <v>54</v>
      </c>
      <c r="G128" s="132" t="s">
        <v>220</v>
      </c>
    </row>
    <row r="129" spans="1:7" ht="16.5" customHeight="1">
      <c r="A129" s="119">
        <v>2018</v>
      </c>
      <c r="B129" s="119">
        <v>8</v>
      </c>
      <c r="C129" s="120" t="s">
        <v>602</v>
      </c>
      <c r="D129" s="129" t="s">
        <v>603</v>
      </c>
      <c r="E129" s="129" t="s">
        <v>604</v>
      </c>
      <c r="F129" s="120" t="s">
        <v>54</v>
      </c>
      <c r="G129" s="132" t="s">
        <v>220</v>
      </c>
    </row>
    <row r="130" spans="1:7" ht="16.5" customHeight="1">
      <c r="A130" s="119">
        <v>2018</v>
      </c>
      <c r="B130" s="119">
        <v>8</v>
      </c>
      <c r="C130" s="120" t="s">
        <v>605</v>
      </c>
      <c r="D130" s="129" t="s">
        <v>606</v>
      </c>
      <c r="E130" s="129" t="s">
        <v>607</v>
      </c>
      <c r="F130" s="120" t="s">
        <v>34</v>
      </c>
      <c r="G130" s="132" t="s">
        <v>220</v>
      </c>
    </row>
    <row r="131" spans="1:7" ht="16.5" customHeight="1">
      <c r="A131" s="119">
        <v>2018</v>
      </c>
      <c r="B131" s="119">
        <v>8</v>
      </c>
      <c r="C131" s="120" t="s">
        <v>608</v>
      </c>
      <c r="D131" s="129" t="s">
        <v>609</v>
      </c>
      <c r="E131" s="129" t="s">
        <v>610</v>
      </c>
      <c r="F131" s="120" t="s">
        <v>34</v>
      </c>
      <c r="G131" s="132" t="s">
        <v>220</v>
      </c>
    </row>
    <row r="132" spans="1:7" ht="16.5" customHeight="1">
      <c r="A132" s="119">
        <v>2018</v>
      </c>
      <c r="B132" s="119">
        <v>8</v>
      </c>
      <c r="C132" s="120" t="s">
        <v>611</v>
      </c>
      <c r="D132" s="129" t="s">
        <v>612</v>
      </c>
      <c r="E132" s="129" t="s">
        <v>613</v>
      </c>
      <c r="F132" s="120" t="s">
        <v>31</v>
      </c>
      <c r="G132" s="132" t="s">
        <v>220</v>
      </c>
    </row>
    <row r="133" spans="1:7" ht="16.5" customHeight="1">
      <c r="A133" s="119">
        <v>2018</v>
      </c>
      <c r="B133" s="119">
        <v>8</v>
      </c>
      <c r="C133" s="120" t="s">
        <v>614</v>
      </c>
      <c r="D133" s="129" t="s">
        <v>615</v>
      </c>
      <c r="E133" s="129" t="s">
        <v>616</v>
      </c>
      <c r="F133" s="120" t="s">
        <v>38</v>
      </c>
      <c r="G133" s="132" t="s">
        <v>220</v>
      </c>
    </row>
    <row r="134" spans="1:7" ht="16.5" customHeight="1">
      <c r="A134" s="119">
        <v>2018</v>
      </c>
      <c r="B134" s="119">
        <v>8</v>
      </c>
      <c r="C134" s="120" t="s">
        <v>617</v>
      </c>
      <c r="D134" s="129" t="s">
        <v>618</v>
      </c>
      <c r="E134" s="129" t="s">
        <v>619</v>
      </c>
      <c r="F134" s="120" t="s">
        <v>34</v>
      </c>
      <c r="G134" s="132" t="s">
        <v>220</v>
      </c>
    </row>
    <row r="135" spans="1:7" ht="16.5" customHeight="1">
      <c r="A135" s="119">
        <v>2018</v>
      </c>
      <c r="B135" s="119">
        <v>8</v>
      </c>
      <c r="C135" s="120" t="s">
        <v>620</v>
      </c>
      <c r="D135" s="129" t="s">
        <v>621</v>
      </c>
      <c r="E135" s="129" t="s">
        <v>622</v>
      </c>
      <c r="F135" s="120" t="s">
        <v>201</v>
      </c>
      <c r="G135" s="132" t="s">
        <v>220</v>
      </c>
    </row>
    <row r="136" spans="1:7" ht="16.5" customHeight="1">
      <c r="A136" s="119">
        <v>2018</v>
      </c>
      <c r="B136" s="119">
        <v>8</v>
      </c>
      <c r="C136" s="120" t="s">
        <v>623</v>
      </c>
      <c r="D136" s="129" t="s">
        <v>624</v>
      </c>
      <c r="E136" s="129" t="s">
        <v>625</v>
      </c>
      <c r="F136" s="120" t="s">
        <v>201</v>
      </c>
      <c r="G136" s="132" t="s">
        <v>220</v>
      </c>
    </row>
    <row r="137" spans="1:7" ht="16.5" customHeight="1">
      <c r="A137" s="119">
        <v>2018</v>
      </c>
      <c r="B137" s="119">
        <v>8</v>
      </c>
      <c r="C137" s="120" t="s">
        <v>626</v>
      </c>
      <c r="D137" s="129" t="s">
        <v>627</v>
      </c>
      <c r="E137" s="129" t="s">
        <v>628</v>
      </c>
      <c r="F137" s="120" t="s">
        <v>29</v>
      </c>
      <c r="G137" s="132" t="s">
        <v>220</v>
      </c>
    </row>
    <row r="138" spans="1:7" ht="16.5" customHeight="1">
      <c r="A138" s="119">
        <v>2018</v>
      </c>
      <c r="B138" s="119">
        <v>8</v>
      </c>
      <c r="C138" s="120" t="s">
        <v>629</v>
      </c>
      <c r="D138" s="129" t="s">
        <v>630</v>
      </c>
      <c r="E138" s="129" t="s">
        <v>631</v>
      </c>
      <c r="F138" s="120" t="s">
        <v>51</v>
      </c>
      <c r="G138" s="132" t="s">
        <v>220</v>
      </c>
    </row>
    <row r="139" spans="1:7" ht="16.5" customHeight="1">
      <c r="A139" s="119">
        <v>2018</v>
      </c>
      <c r="B139" s="119">
        <v>8</v>
      </c>
      <c r="C139" s="120" t="s">
        <v>632</v>
      </c>
      <c r="D139" s="129" t="s">
        <v>633</v>
      </c>
      <c r="E139" s="129" t="s">
        <v>634</v>
      </c>
      <c r="F139" s="120" t="s">
        <v>29</v>
      </c>
      <c r="G139" s="132" t="s">
        <v>220</v>
      </c>
    </row>
    <row r="140" spans="1:7" ht="16.5" customHeight="1">
      <c r="A140" s="119">
        <v>2018</v>
      </c>
      <c r="B140" s="119">
        <v>8</v>
      </c>
      <c r="C140" s="120" t="s">
        <v>635</v>
      </c>
      <c r="D140" s="129" t="s">
        <v>636</v>
      </c>
      <c r="E140" s="129" t="s">
        <v>637</v>
      </c>
      <c r="F140" s="120" t="s">
        <v>31</v>
      </c>
      <c r="G140" s="132" t="s">
        <v>220</v>
      </c>
    </row>
    <row r="141" spans="1:7" ht="16.5" customHeight="1">
      <c r="A141" s="119">
        <v>2018</v>
      </c>
      <c r="B141" s="119">
        <v>8</v>
      </c>
      <c r="C141" s="120" t="s">
        <v>638</v>
      </c>
      <c r="D141" s="129" t="s">
        <v>639</v>
      </c>
      <c r="E141" s="129" t="s">
        <v>640</v>
      </c>
      <c r="F141" s="120" t="s">
        <v>30</v>
      </c>
      <c r="G141" s="132" t="s">
        <v>220</v>
      </c>
    </row>
    <row r="142" spans="1:7" ht="16.5" customHeight="1">
      <c r="A142" s="119">
        <v>2018</v>
      </c>
      <c r="B142" s="119">
        <v>8</v>
      </c>
      <c r="C142" s="120" t="s">
        <v>641</v>
      </c>
      <c r="D142" s="129" t="s">
        <v>642</v>
      </c>
      <c r="E142" s="129" t="s">
        <v>643</v>
      </c>
      <c r="F142" s="120" t="s">
        <v>30</v>
      </c>
      <c r="G142" s="132" t="s">
        <v>220</v>
      </c>
    </row>
    <row r="143" spans="1:7" ht="16.5" customHeight="1">
      <c r="A143" s="119">
        <v>2018</v>
      </c>
      <c r="B143" s="119">
        <v>8</v>
      </c>
      <c r="C143" s="120" t="s">
        <v>644</v>
      </c>
      <c r="D143" s="129" t="s">
        <v>645</v>
      </c>
      <c r="E143" s="129" t="s">
        <v>646</v>
      </c>
      <c r="F143" s="120" t="s">
        <v>31</v>
      </c>
      <c r="G143" s="132" t="s">
        <v>220</v>
      </c>
    </row>
    <row r="144" spans="1:7" ht="16.5" customHeight="1">
      <c r="A144" s="119">
        <v>2018</v>
      </c>
      <c r="B144" s="119">
        <v>8</v>
      </c>
      <c r="C144" s="120" t="s">
        <v>647</v>
      </c>
      <c r="D144" s="129" t="s">
        <v>648</v>
      </c>
      <c r="E144" s="129" t="s">
        <v>649</v>
      </c>
      <c r="F144" s="120" t="s">
        <v>30</v>
      </c>
      <c r="G144" s="132" t="s">
        <v>220</v>
      </c>
    </row>
    <row r="145" spans="1:7" ht="16.5" customHeight="1">
      <c r="A145" s="119">
        <v>2018</v>
      </c>
      <c r="B145" s="119">
        <v>8</v>
      </c>
      <c r="C145" s="120" t="s">
        <v>650</v>
      </c>
      <c r="D145" s="129" t="s">
        <v>651</v>
      </c>
      <c r="E145" s="129" t="s">
        <v>652</v>
      </c>
      <c r="F145" s="120" t="s">
        <v>55</v>
      </c>
      <c r="G145" s="132" t="s">
        <v>220</v>
      </c>
    </row>
    <row r="146" spans="1:7" ht="16.5" customHeight="1">
      <c r="A146" s="119">
        <v>2018</v>
      </c>
      <c r="B146" s="119">
        <v>8</v>
      </c>
      <c r="C146" s="120" t="s">
        <v>653</v>
      </c>
      <c r="D146" s="129" t="s">
        <v>654</v>
      </c>
      <c r="E146" s="129" t="s">
        <v>655</v>
      </c>
      <c r="F146" s="120" t="s">
        <v>34</v>
      </c>
      <c r="G146" s="132" t="s">
        <v>220</v>
      </c>
    </row>
    <row r="147" spans="1:7" ht="16.5" customHeight="1">
      <c r="A147" s="119">
        <v>2018</v>
      </c>
      <c r="B147" s="119">
        <v>8</v>
      </c>
      <c r="C147" s="120" t="s">
        <v>656</v>
      </c>
      <c r="D147" s="129" t="s">
        <v>657</v>
      </c>
      <c r="E147" s="129" t="s">
        <v>658</v>
      </c>
      <c r="F147" s="120" t="s">
        <v>34</v>
      </c>
      <c r="G147" s="132" t="s">
        <v>220</v>
      </c>
    </row>
    <row r="148" spans="1:7" ht="16.5" customHeight="1">
      <c r="A148" s="119">
        <v>2018</v>
      </c>
      <c r="B148" s="119">
        <v>8</v>
      </c>
      <c r="C148" s="120" t="s">
        <v>659</v>
      </c>
      <c r="D148" s="129" t="s">
        <v>660</v>
      </c>
      <c r="E148" s="129" t="s">
        <v>661</v>
      </c>
      <c r="F148" s="120" t="s">
        <v>29</v>
      </c>
      <c r="G148" s="132" t="s">
        <v>220</v>
      </c>
    </row>
    <row r="149" spans="1:7" ht="16.5" customHeight="1">
      <c r="A149" s="119">
        <v>2018</v>
      </c>
      <c r="B149" s="119">
        <v>8</v>
      </c>
      <c r="C149" s="120" t="s">
        <v>662</v>
      </c>
      <c r="D149" s="129" t="s">
        <v>663</v>
      </c>
      <c r="E149" s="129" t="s">
        <v>664</v>
      </c>
      <c r="F149" s="120" t="s">
        <v>40</v>
      </c>
      <c r="G149" s="132" t="s">
        <v>220</v>
      </c>
    </row>
    <row r="150" spans="1:7" ht="16.5" customHeight="1">
      <c r="A150" s="119">
        <v>2018</v>
      </c>
      <c r="B150" s="119">
        <v>8</v>
      </c>
      <c r="C150" s="120" t="s">
        <v>665</v>
      </c>
      <c r="D150" s="129" t="s">
        <v>666</v>
      </c>
      <c r="E150" s="129" t="s">
        <v>667</v>
      </c>
      <c r="F150" s="120" t="s">
        <v>53</v>
      </c>
      <c r="G150" s="132" t="s">
        <v>220</v>
      </c>
    </row>
    <row r="151" spans="1:7" ht="16.5" customHeight="1">
      <c r="A151" s="119">
        <v>2018</v>
      </c>
      <c r="B151" s="119">
        <v>8</v>
      </c>
      <c r="C151" s="120" t="s">
        <v>668</v>
      </c>
      <c r="D151" s="129" t="s">
        <v>669</v>
      </c>
      <c r="E151" s="129" t="s">
        <v>670</v>
      </c>
      <c r="F151" s="120" t="s">
        <v>53</v>
      </c>
      <c r="G151" s="132" t="s">
        <v>220</v>
      </c>
    </row>
    <row r="152" spans="1:7" ht="16.5" customHeight="1">
      <c r="A152" s="119">
        <v>2018</v>
      </c>
      <c r="B152" s="119">
        <v>8</v>
      </c>
      <c r="C152" s="120" t="s">
        <v>671</v>
      </c>
      <c r="D152" s="129" t="s">
        <v>672</v>
      </c>
      <c r="E152" s="129" t="s">
        <v>673</v>
      </c>
      <c r="F152" s="120" t="s">
        <v>31</v>
      </c>
      <c r="G152" s="132" t="s">
        <v>220</v>
      </c>
    </row>
    <row r="153" spans="1:7" ht="16.5" customHeight="1">
      <c r="A153" s="119"/>
      <c r="B153" s="119"/>
      <c r="C153" s="120"/>
      <c r="D153" s="129"/>
      <c r="E153" s="129"/>
      <c r="F153" s="120"/>
      <c r="G153" s="132"/>
    </row>
    <row r="154" spans="1:7" ht="16.5" customHeight="1">
      <c r="A154" s="119"/>
      <c r="B154" s="119"/>
      <c r="C154" s="120"/>
      <c r="D154" s="129"/>
      <c r="E154" s="129"/>
      <c r="F154" s="120"/>
      <c r="G154" s="132"/>
    </row>
    <row r="155" spans="1:7" ht="16.5" customHeight="1">
      <c r="A155" s="119"/>
      <c r="B155" s="119"/>
      <c r="C155" s="120"/>
      <c r="D155" s="129"/>
      <c r="E155" s="129"/>
      <c r="F155" s="120"/>
      <c r="G155" s="132"/>
    </row>
    <row r="156" spans="1:7" ht="16.5" customHeight="1">
      <c r="A156" s="119"/>
      <c r="B156" s="119"/>
      <c r="C156" s="120"/>
      <c r="D156" s="129"/>
      <c r="E156" s="129"/>
      <c r="F156" s="120"/>
      <c r="G156" s="132"/>
    </row>
    <row r="157" spans="1:7" ht="16.5" customHeight="1">
      <c r="A157" s="119"/>
      <c r="B157" s="119"/>
      <c r="C157" s="120"/>
      <c r="D157" s="129"/>
      <c r="E157" s="129"/>
      <c r="F157" s="120"/>
      <c r="G157" s="132"/>
    </row>
    <row r="158" spans="1:7" ht="16.5" customHeight="1">
      <c r="A158" s="119"/>
      <c r="B158" s="119"/>
      <c r="C158" s="120"/>
      <c r="D158" s="129"/>
      <c r="E158" s="129"/>
      <c r="F158" s="120"/>
      <c r="G158" s="132"/>
    </row>
    <row r="159" spans="1:7" ht="16.5" customHeight="1">
      <c r="A159" s="119"/>
      <c r="B159" s="119"/>
      <c r="C159" s="120"/>
      <c r="D159" s="129"/>
      <c r="E159" s="129"/>
      <c r="F159" s="120"/>
      <c r="G159" s="132"/>
    </row>
    <row r="160" spans="1:7" ht="16.5" customHeight="1">
      <c r="A160" s="119"/>
      <c r="B160" s="119"/>
      <c r="C160" s="120"/>
      <c r="D160" s="129"/>
      <c r="E160" s="129"/>
      <c r="F160" s="120"/>
      <c r="G160" s="132"/>
    </row>
    <row r="161" spans="1:7" ht="16.5" customHeight="1">
      <c r="A161" s="119"/>
      <c r="B161" s="119"/>
      <c r="C161" s="120"/>
      <c r="D161" s="129"/>
      <c r="E161" s="129"/>
      <c r="F161" s="120"/>
      <c r="G161" s="132"/>
    </row>
    <row r="162" spans="1:7" ht="16.5" customHeight="1">
      <c r="A162" s="119"/>
      <c r="B162" s="119"/>
      <c r="C162" s="120"/>
      <c r="D162" s="129"/>
      <c r="E162" s="129"/>
      <c r="F162" s="120"/>
      <c r="G162" s="132"/>
    </row>
    <row r="163" spans="1:7" ht="16.5" customHeight="1">
      <c r="A163" s="119"/>
      <c r="B163" s="119"/>
      <c r="C163" s="120"/>
      <c r="D163" s="129"/>
      <c r="E163" s="129"/>
      <c r="F163" s="120"/>
      <c r="G163" s="132"/>
    </row>
    <row r="164" spans="1:7" ht="16.5" customHeight="1">
      <c r="A164" s="119"/>
      <c r="B164" s="119"/>
      <c r="C164" s="120"/>
      <c r="D164" s="129"/>
      <c r="E164" s="129"/>
      <c r="F164" s="120"/>
      <c r="G164" s="132"/>
    </row>
    <row r="165" spans="1:7" ht="16.5" customHeight="1">
      <c r="A165" s="119"/>
      <c r="B165" s="119"/>
      <c r="C165" s="120"/>
      <c r="D165" s="129"/>
      <c r="E165" s="129"/>
      <c r="F165" s="120"/>
      <c r="G165" s="132"/>
    </row>
    <row r="166" spans="1:7" ht="16.5" customHeight="1">
      <c r="A166" s="119"/>
      <c r="B166" s="119"/>
      <c r="C166" s="120"/>
      <c r="D166" s="129"/>
      <c r="E166" s="129"/>
      <c r="F166" s="120"/>
      <c r="G166" s="132"/>
    </row>
    <row r="167" spans="1:7" ht="16.5" customHeight="1">
      <c r="A167" s="119"/>
      <c r="B167" s="119"/>
      <c r="C167" s="120"/>
      <c r="D167" s="129"/>
      <c r="E167" s="129"/>
      <c r="F167" s="120"/>
      <c r="G167" s="132"/>
    </row>
    <row r="168" spans="1:7" ht="16.5" customHeight="1">
      <c r="A168" s="119"/>
      <c r="B168" s="119"/>
      <c r="C168" s="120"/>
      <c r="D168" s="129"/>
      <c r="E168" s="129"/>
      <c r="F168" s="120"/>
      <c r="G168" s="132"/>
    </row>
    <row r="169" spans="1:7" ht="16.5" customHeight="1">
      <c r="A169" s="119"/>
      <c r="B169" s="119"/>
      <c r="C169" s="120"/>
      <c r="D169" s="129"/>
      <c r="E169" s="129"/>
      <c r="F169" s="120"/>
      <c r="G169" s="132"/>
    </row>
    <row r="170" spans="1:7" ht="16.5" customHeight="1">
      <c r="A170" s="119"/>
      <c r="B170" s="119"/>
      <c r="C170" s="120"/>
      <c r="D170" s="129"/>
      <c r="E170" s="129"/>
      <c r="F170" s="120"/>
      <c r="G170" s="132"/>
    </row>
    <row r="171" spans="1:7" ht="16.5" customHeight="1">
      <c r="A171" s="119"/>
      <c r="B171" s="119"/>
      <c r="C171" s="120"/>
      <c r="D171" s="129"/>
      <c r="E171" s="129"/>
      <c r="F171" s="120"/>
      <c r="G171" s="132"/>
    </row>
    <row r="172" spans="1:7" ht="16.5" customHeight="1">
      <c r="A172" s="119"/>
      <c r="B172" s="119"/>
      <c r="C172" s="120"/>
      <c r="D172" s="129"/>
      <c r="E172" s="129"/>
      <c r="F172" s="120"/>
      <c r="G172" s="132"/>
    </row>
    <row r="173" spans="1:7" ht="16.5" customHeight="1">
      <c r="A173" s="119"/>
      <c r="B173" s="119"/>
      <c r="C173" s="120"/>
      <c r="D173" s="129"/>
      <c r="E173" s="129"/>
      <c r="F173" s="120"/>
      <c r="G173" s="132"/>
    </row>
    <row r="174" spans="1:7" ht="16.5" customHeight="1">
      <c r="A174" s="119"/>
      <c r="B174" s="119"/>
      <c r="C174" s="120"/>
      <c r="D174" s="129"/>
      <c r="E174" s="129"/>
      <c r="F174" s="120"/>
      <c r="G174" s="132"/>
    </row>
    <row r="175" spans="1:7" ht="16.5" customHeight="1">
      <c r="A175" s="119"/>
      <c r="B175" s="119"/>
      <c r="C175" s="120"/>
      <c r="D175" s="129"/>
      <c r="E175" s="129"/>
      <c r="F175" s="120"/>
      <c r="G175" s="132"/>
    </row>
    <row r="176" spans="1:7" ht="16.5" customHeight="1">
      <c r="A176" s="119"/>
      <c r="B176" s="119"/>
      <c r="C176" s="120"/>
      <c r="D176" s="129"/>
      <c r="E176" s="129"/>
      <c r="F176" s="120"/>
      <c r="G176" s="132"/>
    </row>
    <row r="177" spans="1:7" ht="16.5" customHeight="1">
      <c r="A177" s="119"/>
      <c r="B177" s="119"/>
      <c r="C177" s="120"/>
      <c r="D177" s="129"/>
      <c r="E177" s="129"/>
      <c r="F177" s="120"/>
      <c r="G177" s="132"/>
    </row>
    <row r="178" spans="1:7" ht="16.5" customHeight="1">
      <c r="A178" s="119"/>
      <c r="B178" s="119"/>
      <c r="C178" s="120"/>
      <c r="D178" s="129"/>
      <c r="E178" s="129"/>
      <c r="F178" s="120"/>
      <c r="G178" s="132"/>
    </row>
    <row r="179" spans="1:7" ht="16.5" customHeight="1">
      <c r="A179" s="119"/>
      <c r="B179" s="119"/>
      <c r="C179" s="120"/>
      <c r="D179" s="129"/>
      <c r="E179" s="129"/>
      <c r="F179" s="120"/>
      <c r="G179" s="132"/>
    </row>
    <row r="180" spans="1:7" ht="16.5" customHeight="1">
      <c r="A180" s="119"/>
      <c r="B180" s="119"/>
      <c r="C180" s="120"/>
      <c r="D180" s="129"/>
      <c r="E180" s="129"/>
      <c r="F180" s="120"/>
      <c r="G180" s="132"/>
    </row>
    <row r="181" spans="1:7" ht="16.5" customHeight="1">
      <c r="A181" s="119"/>
      <c r="B181" s="119"/>
      <c r="C181" s="120"/>
      <c r="D181" s="129"/>
      <c r="E181" s="129"/>
      <c r="F181" s="120"/>
      <c r="G181" s="132"/>
    </row>
    <row r="182" spans="1:7" ht="16.5" customHeight="1">
      <c r="A182" s="119"/>
      <c r="B182" s="119"/>
      <c r="C182" s="120"/>
      <c r="D182" s="129"/>
      <c r="E182" s="129"/>
      <c r="F182" s="120"/>
      <c r="G182" s="132"/>
    </row>
    <row r="183" spans="1:7" ht="16.5" customHeight="1">
      <c r="A183" s="119"/>
      <c r="B183" s="119"/>
      <c r="C183" s="120"/>
      <c r="D183" s="129"/>
      <c r="E183" s="129"/>
      <c r="F183" s="120"/>
      <c r="G183" s="132"/>
    </row>
    <row r="184" spans="1:7" ht="16.5" customHeight="1">
      <c r="A184" s="119"/>
      <c r="B184" s="119"/>
      <c r="C184" s="120"/>
      <c r="D184" s="129"/>
      <c r="E184" s="129"/>
      <c r="F184" s="120"/>
      <c r="G184" s="132"/>
    </row>
    <row r="185" spans="1:7" ht="16.5" customHeight="1">
      <c r="A185" s="119"/>
      <c r="B185" s="119"/>
      <c r="C185" s="120"/>
      <c r="D185" s="129"/>
      <c r="E185" s="129"/>
      <c r="F185" s="120"/>
      <c r="G185" s="132"/>
    </row>
    <row r="186" spans="1:7" ht="16.5" customHeight="1">
      <c r="A186" s="119"/>
      <c r="B186" s="119"/>
      <c r="C186" s="120"/>
      <c r="D186" s="129"/>
      <c r="E186" s="129"/>
      <c r="F186" s="120"/>
      <c r="G186" s="132"/>
    </row>
    <row r="187" spans="1:7" ht="16.5" customHeight="1">
      <c r="A187" s="119"/>
      <c r="B187" s="119"/>
      <c r="C187" s="120"/>
      <c r="D187" s="129"/>
      <c r="E187" s="129"/>
      <c r="F187" s="120"/>
      <c r="G187" s="132"/>
    </row>
    <row r="188" spans="1:7" ht="16.5" customHeight="1">
      <c r="A188" s="119"/>
      <c r="B188" s="119"/>
      <c r="C188" s="120"/>
      <c r="D188" s="129"/>
      <c r="E188" s="129"/>
      <c r="F188" s="120"/>
      <c r="G188" s="132"/>
    </row>
    <row r="189" spans="1:7" ht="16.5" customHeight="1">
      <c r="A189" s="119"/>
      <c r="B189" s="119"/>
      <c r="C189" s="120"/>
      <c r="D189" s="129"/>
      <c r="E189" s="129"/>
      <c r="F189" s="120"/>
      <c r="G189" s="132"/>
    </row>
    <row r="190" spans="1:7" ht="16.5" customHeight="1">
      <c r="A190" s="119"/>
      <c r="B190" s="119"/>
      <c r="C190" s="120"/>
      <c r="D190" s="129"/>
      <c r="E190" s="129"/>
      <c r="F190" s="120"/>
      <c r="G190" s="132"/>
    </row>
    <row r="191" spans="1:7" ht="16.5" customHeight="1">
      <c r="A191" s="119"/>
      <c r="B191" s="119"/>
      <c r="C191" s="120"/>
      <c r="D191" s="129"/>
      <c r="E191" s="129"/>
      <c r="F191" s="120"/>
      <c r="G191" s="132"/>
    </row>
    <row r="192" spans="1:7" ht="16.5" customHeight="1">
      <c r="A192" s="119"/>
      <c r="B192" s="119"/>
      <c r="C192" s="120"/>
      <c r="D192" s="129"/>
      <c r="E192" s="129"/>
      <c r="F192" s="120"/>
      <c r="G192" s="132"/>
    </row>
    <row r="193" spans="1:7" ht="16.5" customHeight="1">
      <c r="A193" s="119"/>
      <c r="B193" s="119"/>
      <c r="C193" s="120"/>
      <c r="D193" s="129"/>
      <c r="E193" s="129"/>
      <c r="F193" s="120"/>
      <c r="G193" s="132"/>
    </row>
    <row r="194" spans="1:7" ht="16.5" customHeight="1">
      <c r="A194" s="119"/>
      <c r="B194" s="119"/>
      <c r="C194" s="120"/>
      <c r="D194" s="129"/>
      <c r="E194" s="129"/>
      <c r="F194" s="120"/>
      <c r="G194" s="132"/>
    </row>
    <row r="195" spans="1:7" ht="16.5" customHeight="1">
      <c r="A195" s="119"/>
      <c r="B195" s="119"/>
      <c r="C195" s="120"/>
      <c r="D195" s="129"/>
      <c r="E195" s="129"/>
      <c r="F195" s="120"/>
      <c r="G195" s="132"/>
    </row>
    <row r="196" spans="1:7" ht="16.5" customHeight="1">
      <c r="A196" s="119"/>
      <c r="B196" s="119"/>
      <c r="C196" s="120"/>
      <c r="D196" s="129"/>
      <c r="E196" s="129"/>
      <c r="F196" s="120"/>
      <c r="G196" s="132"/>
    </row>
    <row r="197" spans="1:7" ht="16.5" customHeight="1">
      <c r="A197" s="119"/>
      <c r="B197" s="119"/>
      <c r="C197" s="120"/>
      <c r="D197" s="129"/>
      <c r="E197" s="129"/>
      <c r="F197" s="120"/>
      <c r="G197" s="132"/>
    </row>
    <row r="198" spans="1:7" ht="16.5" customHeight="1">
      <c r="A198" s="119"/>
      <c r="B198" s="119"/>
      <c r="C198" s="120"/>
      <c r="D198" s="129"/>
      <c r="E198" s="129"/>
      <c r="F198" s="120"/>
      <c r="G198" s="132"/>
    </row>
    <row r="199" spans="1:7" ht="16.5" customHeight="1">
      <c r="A199" s="119"/>
      <c r="B199" s="119"/>
      <c r="C199" s="120"/>
      <c r="D199" s="129"/>
      <c r="E199" s="129"/>
      <c r="F199" s="120"/>
      <c r="G199" s="132"/>
    </row>
    <row r="200" spans="1:7" ht="16.5" customHeight="1">
      <c r="A200" s="119"/>
      <c r="B200" s="119"/>
      <c r="C200" s="120"/>
      <c r="D200" s="129"/>
      <c r="E200" s="129"/>
      <c r="F200" s="120"/>
      <c r="G200" s="132"/>
    </row>
    <row r="201" spans="1:7" ht="16.5" customHeight="1">
      <c r="A201" s="119"/>
      <c r="B201" s="119"/>
      <c r="C201" s="120"/>
      <c r="D201" s="129"/>
      <c r="E201" s="129"/>
      <c r="F201" s="120"/>
      <c r="G201" s="132"/>
    </row>
    <row r="202" spans="1:7" ht="16.5" customHeight="1">
      <c r="A202" s="119"/>
      <c r="B202" s="119"/>
      <c r="C202" s="120"/>
      <c r="D202" s="129"/>
      <c r="E202" s="129"/>
      <c r="F202" s="120"/>
      <c r="G202" s="132"/>
    </row>
    <row r="203" spans="1:7" ht="16.5" customHeight="1">
      <c r="A203" s="119"/>
      <c r="B203" s="119"/>
      <c r="C203" s="120"/>
      <c r="D203" s="129"/>
      <c r="E203" s="129"/>
      <c r="F203" s="120"/>
      <c r="G203" s="132"/>
    </row>
    <row r="204" spans="1:7" ht="16.5" customHeight="1">
      <c r="A204" s="119"/>
      <c r="B204" s="119"/>
      <c r="C204" s="120"/>
      <c r="D204" s="129"/>
      <c r="E204" s="129"/>
      <c r="F204" s="120"/>
      <c r="G204" s="132"/>
    </row>
    <row r="205" spans="1:7" ht="16.5" customHeight="1">
      <c r="A205" s="119"/>
      <c r="B205" s="119"/>
      <c r="C205" s="120"/>
      <c r="D205" s="129"/>
      <c r="E205" s="129"/>
      <c r="F205" s="120"/>
      <c r="G205" s="132"/>
    </row>
    <row r="206" spans="1:7" ht="16.5" customHeight="1">
      <c r="A206" s="119"/>
      <c r="B206" s="119"/>
      <c r="C206" s="120"/>
      <c r="D206" s="129"/>
      <c r="E206" s="129"/>
      <c r="F206" s="120"/>
      <c r="G206" s="132"/>
    </row>
    <row r="207" spans="1:7" ht="16.5" customHeight="1">
      <c r="A207" s="119"/>
      <c r="B207" s="119"/>
      <c r="C207" s="120"/>
      <c r="D207" s="129"/>
      <c r="E207" s="129"/>
      <c r="F207" s="120"/>
      <c r="G207" s="132"/>
    </row>
    <row r="208" spans="1:7" ht="16.5" customHeight="1">
      <c r="A208" s="119"/>
      <c r="B208" s="119"/>
      <c r="C208" s="120"/>
      <c r="D208" s="129"/>
      <c r="E208" s="129"/>
      <c r="F208" s="120"/>
      <c r="G208" s="132"/>
    </row>
    <row r="209" spans="1:7" ht="16.5" customHeight="1">
      <c r="A209" s="119"/>
      <c r="B209" s="119"/>
      <c r="C209" s="120"/>
      <c r="D209" s="129"/>
      <c r="E209" s="129"/>
      <c r="F209" s="120"/>
      <c r="G209" s="132"/>
    </row>
    <row r="210" spans="1:7" ht="16.5" customHeight="1">
      <c r="A210" s="119"/>
      <c r="B210" s="119"/>
      <c r="C210" s="120"/>
      <c r="D210" s="129"/>
      <c r="E210" s="129"/>
      <c r="F210" s="120"/>
      <c r="G210" s="132"/>
    </row>
    <row r="211" spans="1:7" ht="16.5" customHeight="1">
      <c r="A211" s="119"/>
      <c r="B211" s="119"/>
      <c r="C211" s="120"/>
      <c r="D211" s="129"/>
      <c r="E211" s="129"/>
      <c r="F211" s="120"/>
      <c r="G211" s="132"/>
    </row>
    <row r="212" spans="1:7" ht="16.5" customHeight="1">
      <c r="A212" s="119"/>
      <c r="B212" s="119"/>
      <c r="C212" s="120"/>
      <c r="D212" s="129"/>
      <c r="E212" s="129"/>
      <c r="F212" s="120"/>
      <c r="G212" s="132"/>
    </row>
    <row r="213" spans="1:7" ht="16.5" customHeight="1">
      <c r="A213" s="119"/>
      <c r="B213" s="119"/>
      <c r="C213" s="120"/>
      <c r="D213" s="129"/>
      <c r="E213" s="129"/>
      <c r="F213" s="120"/>
      <c r="G213" s="132"/>
    </row>
    <row r="214" spans="1:7" ht="16.5" customHeight="1">
      <c r="A214" s="119"/>
      <c r="B214" s="119"/>
      <c r="C214" s="120"/>
      <c r="D214" s="129"/>
      <c r="E214" s="129"/>
      <c r="F214" s="120"/>
      <c r="G214" s="132"/>
    </row>
    <row r="215" spans="1:7" ht="16.5" customHeight="1">
      <c r="A215" s="119"/>
      <c r="B215" s="119"/>
      <c r="C215" s="120"/>
      <c r="D215" s="129"/>
      <c r="E215" s="129"/>
      <c r="F215" s="120"/>
      <c r="G215" s="132"/>
    </row>
    <row r="216" spans="1:7" ht="16.5" customHeight="1">
      <c r="A216" s="119"/>
      <c r="B216" s="119"/>
      <c r="C216" s="120"/>
      <c r="D216" s="129"/>
      <c r="E216" s="129"/>
      <c r="F216" s="120"/>
      <c r="G216" s="132"/>
    </row>
    <row r="217" spans="1:7" ht="16.5" customHeight="1">
      <c r="A217" s="119"/>
      <c r="B217" s="119"/>
      <c r="C217" s="120"/>
      <c r="D217" s="129"/>
      <c r="E217" s="129"/>
      <c r="F217" s="120"/>
      <c r="G217" s="132"/>
    </row>
    <row r="218" spans="1:7" ht="16.5" customHeight="1">
      <c r="A218" s="119"/>
      <c r="B218" s="119"/>
      <c r="C218" s="120"/>
      <c r="D218" s="129"/>
      <c r="E218" s="129"/>
      <c r="F218" s="120"/>
      <c r="G218" s="132"/>
    </row>
    <row r="219" spans="1:7" ht="16.5" customHeight="1">
      <c r="A219" s="119"/>
      <c r="B219" s="119"/>
      <c r="C219" s="120"/>
      <c r="D219" s="129"/>
      <c r="E219" s="129"/>
      <c r="F219" s="120"/>
      <c r="G219" s="132"/>
    </row>
    <row r="220" spans="1:7" ht="16.5" customHeight="1">
      <c r="A220" s="119"/>
      <c r="B220" s="119"/>
      <c r="C220" s="120"/>
      <c r="D220" s="129"/>
      <c r="E220" s="129"/>
      <c r="F220" s="120"/>
      <c r="G220" s="132"/>
    </row>
    <row r="221" spans="1:7" ht="16.5" customHeight="1">
      <c r="A221" s="119"/>
      <c r="B221" s="119"/>
      <c r="C221" s="120"/>
      <c r="D221" s="129"/>
      <c r="E221" s="129"/>
      <c r="F221" s="120"/>
      <c r="G221" s="132"/>
    </row>
    <row r="222" spans="1:7" ht="16.5" customHeight="1">
      <c r="A222" s="119"/>
      <c r="B222" s="119"/>
      <c r="C222" s="120"/>
      <c r="D222" s="129"/>
      <c r="E222" s="129"/>
      <c r="F222" s="120"/>
      <c r="G222" s="132"/>
    </row>
    <row r="223" spans="1:7" ht="16.5" customHeight="1">
      <c r="A223" s="119"/>
      <c r="B223" s="119"/>
      <c r="C223" s="120"/>
      <c r="D223" s="129"/>
      <c r="E223" s="129"/>
      <c r="F223" s="120"/>
      <c r="G223" s="132"/>
    </row>
    <row r="224" spans="1:7" ht="16.5" customHeight="1">
      <c r="A224" s="119"/>
      <c r="B224" s="119"/>
      <c r="C224" s="120"/>
      <c r="D224" s="129"/>
      <c r="E224" s="129"/>
      <c r="F224" s="120"/>
      <c r="G224" s="132"/>
    </row>
    <row r="225" spans="1:7" ht="16.5" customHeight="1">
      <c r="A225" s="119"/>
      <c r="B225" s="119"/>
      <c r="C225" s="120"/>
      <c r="D225" s="129"/>
      <c r="E225" s="129"/>
      <c r="F225" s="120"/>
      <c r="G225" s="132"/>
    </row>
    <row r="226" spans="1:7" ht="16.5" customHeight="1">
      <c r="A226" s="119"/>
      <c r="B226" s="119"/>
      <c r="C226" s="120"/>
      <c r="D226" s="129"/>
      <c r="E226" s="129"/>
      <c r="F226" s="120"/>
      <c r="G226" s="132"/>
    </row>
    <row r="227" spans="1:7" ht="16.5" customHeight="1">
      <c r="A227" s="119"/>
      <c r="B227" s="119"/>
      <c r="C227" s="120"/>
      <c r="D227" s="129"/>
      <c r="E227" s="129"/>
      <c r="F227" s="120"/>
      <c r="G227" s="132"/>
    </row>
    <row r="228" spans="1:7" ht="16.5" customHeight="1">
      <c r="A228" s="119"/>
      <c r="B228" s="119"/>
      <c r="C228" s="120"/>
      <c r="D228" s="129"/>
      <c r="E228" s="129"/>
      <c r="F228" s="120"/>
      <c r="G228" s="132"/>
    </row>
    <row r="229" spans="1:7" ht="16.5" customHeight="1">
      <c r="A229" s="119"/>
      <c r="B229" s="119"/>
      <c r="C229" s="120"/>
      <c r="D229" s="129"/>
      <c r="E229" s="129"/>
      <c r="F229" s="120"/>
      <c r="G229" s="132"/>
    </row>
    <row r="230" spans="1:7" ht="16.5" customHeight="1">
      <c r="A230" s="119"/>
      <c r="B230" s="119"/>
      <c r="C230" s="120"/>
      <c r="D230" s="129"/>
      <c r="E230" s="129"/>
      <c r="F230" s="120"/>
      <c r="G230" s="132"/>
    </row>
    <row r="231" spans="1:7" ht="16.5" customHeight="1">
      <c r="A231" s="119"/>
      <c r="B231" s="119"/>
      <c r="C231" s="120"/>
      <c r="D231" s="129"/>
      <c r="E231" s="129"/>
      <c r="F231" s="120"/>
      <c r="G231" s="132"/>
    </row>
    <row r="232" spans="1:7" ht="16.5" customHeight="1">
      <c r="A232" s="119"/>
      <c r="B232" s="119"/>
      <c r="C232" s="120"/>
      <c r="D232" s="129"/>
      <c r="E232" s="129"/>
      <c r="F232" s="120"/>
      <c r="G232" s="132"/>
    </row>
    <row r="233" spans="1:7" ht="16.5" customHeight="1">
      <c r="A233" s="119"/>
      <c r="B233" s="119"/>
      <c r="C233" s="120"/>
      <c r="D233" s="129"/>
      <c r="E233" s="129"/>
      <c r="F233" s="120"/>
      <c r="G233" s="132"/>
    </row>
    <row r="234" spans="1:7" ht="16.5" customHeight="1">
      <c r="A234" s="119"/>
      <c r="B234" s="119"/>
      <c r="C234" s="120"/>
      <c r="D234" s="129"/>
      <c r="E234" s="129"/>
      <c r="F234" s="120"/>
      <c r="G234" s="132"/>
    </row>
    <row r="235" spans="1:7" ht="16.5" customHeight="1">
      <c r="A235" s="119"/>
      <c r="B235" s="119"/>
      <c r="C235" s="120"/>
      <c r="D235" s="129"/>
      <c r="E235" s="129"/>
      <c r="F235" s="120"/>
      <c r="G235" s="132"/>
    </row>
    <row r="236" spans="1:7" ht="16.5" customHeight="1">
      <c r="A236" s="119"/>
      <c r="B236" s="119"/>
      <c r="C236" s="120"/>
      <c r="D236" s="129"/>
      <c r="E236" s="129"/>
      <c r="F236" s="120"/>
      <c r="G236" s="132"/>
    </row>
    <row r="237" spans="1:7" ht="16.5" customHeight="1">
      <c r="A237" s="119"/>
      <c r="B237" s="119"/>
      <c r="C237" s="120"/>
      <c r="D237" s="129"/>
      <c r="E237" s="129"/>
      <c r="F237" s="120"/>
      <c r="G237" s="132"/>
    </row>
    <row r="238" spans="1:7" ht="16.5" customHeight="1">
      <c r="A238" s="119"/>
      <c r="B238" s="119"/>
      <c r="C238" s="120"/>
      <c r="D238" s="129"/>
      <c r="E238" s="129"/>
      <c r="F238" s="120"/>
      <c r="G238" s="132"/>
    </row>
    <row r="239" spans="1:7" ht="16.5" customHeight="1">
      <c r="A239" s="119"/>
      <c r="B239" s="119"/>
      <c r="C239" s="120"/>
      <c r="D239" s="129"/>
      <c r="E239" s="129"/>
      <c r="F239" s="120"/>
      <c r="G239" s="132"/>
    </row>
    <row r="240" spans="1:7" ht="16.5" customHeight="1">
      <c r="A240" s="119"/>
      <c r="B240" s="119"/>
      <c r="C240" s="120"/>
      <c r="D240" s="129"/>
      <c r="E240" s="129"/>
      <c r="F240" s="120"/>
      <c r="G240" s="132"/>
    </row>
    <row r="241" spans="1:7" ht="16.5" customHeight="1">
      <c r="A241" s="119"/>
      <c r="B241" s="119"/>
      <c r="C241" s="120"/>
      <c r="D241" s="129"/>
      <c r="E241" s="129"/>
      <c r="F241" s="120"/>
      <c r="G241" s="132"/>
    </row>
    <row r="242" spans="1:7" ht="16.5" customHeight="1">
      <c r="A242" s="119"/>
      <c r="B242" s="119"/>
      <c r="C242" s="120"/>
      <c r="D242" s="129"/>
      <c r="E242" s="129"/>
      <c r="F242" s="120"/>
      <c r="G242" s="132"/>
    </row>
    <row r="243" spans="1:7" ht="16.5" customHeight="1">
      <c r="A243" s="119"/>
      <c r="B243" s="119"/>
      <c r="C243" s="120"/>
      <c r="D243" s="129"/>
      <c r="E243" s="129"/>
      <c r="F243" s="120"/>
      <c r="G243" s="132"/>
    </row>
    <row r="244" spans="1:7" ht="16.5" customHeight="1">
      <c r="A244" s="119"/>
      <c r="B244" s="119"/>
      <c r="C244" s="120"/>
      <c r="D244" s="129"/>
      <c r="E244" s="129"/>
      <c r="F244" s="120"/>
      <c r="G244" s="132"/>
    </row>
    <row r="245" spans="1:7" ht="16.5" customHeight="1">
      <c r="A245" s="119"/>
      <c r="B245" s="119"/>
      <c r="C245" s="120"/>
      <c r="D245" s="129"/>
      <c r="E245" s="129"/>
      <c r="F245" s="120"/>
      <c r="G245" s="132"/>
    </row>
    <row r="246" spans="1:7" ht="16.5" customHeight="1">
      <c r="A246" s="119"/>
      <c r="B246" s="119"/>
      <c r="C246" s="120"/>
      <c r="D246" s="129"/>
      <c r="E246" s="129"/>
      <c r="F246" s="120"/>
      <c r="G246" s="132"/>
    </row>
    <row r="247" spans="1:7" ht="16.5" customHeight="1">
      <c r="A247" s="119"/>
      <c r="B247" s="119"/>
      <c r="C247" s="120"/>
      <c r="D247" s="129"/>
      <c r="E247" s="129"/>
      <c r="F247" s="120"/>
      <c r="G247" s="132"/>
    </row>
    <row r="248" spans="1:7" ht="16.5" customHeight="1">
      <c r="A248" s="119"/>
      <c r="B248" s="119"/>
      <c r="C248" s="120"/>
      <c r="D248" s="129"/>
      <c r="E248" s="129"/>
      <c r="F248" s="120"/>
      <c r="G248" s="132"/>
    </row>
    <row r="249" spans="1:7" ht="16.5" customHeight="1">
      <c r="A249" s="119"/>
      <c r="B249" s="119"/>
      <c r="C249" s="120"/>
      <c r="D249" s="129"/>
      <c r="E249" s="129"/>
      <c r="F249" s="120"/>
      <c r="G249" s="132"/>
    </row>
    <row r="250" spans="1:7" ht="16.5" customHeight="1">
      <c r="A250" s="119"/>
      <c r="B250" s="119"/>
      <c r="C250" s="120"/>
      <c r="D250" s="129"/>
      <c r="E250" s="129"/>
      <c r="F250" s="120"/>
      <c r="G250" s="132"/>
    </row>
    <row r="251" spans="1:7" ht="16.5" customHeight="1">
      <c r="A251" s="119"/>
      <c r="B251" s="119"/>
      <c r="C251" s="120"/>
      <c r="D251" s="129"/>
      <c r="E251" s="129"/>
      <c r="F251" s="120"/>
      <c r="G251" s="132"/>
    </row>
    <row r="252" spans="1:7" ht="16.5" customHeight="1">
      <c r="A252" s="119"/>
      <c r="B252" s="119"/>
      <c r="C252" s="120"/>
      <c r="D252" s="129"/>
      <c r="E252" s="129"/>
      <c r="F252" s="120"/>
      <c r="G252" s="132"/>
    </row>
    <row r="253" spans="1:7" ht="16.5" customHeight="1">
      <c r="A253" s="119"/>
      <c r="B253" s="119"/>
      <c r="C253" s="120"/>
      <c r="D253" s="129"/>
      <c r="E253" s="129"/>
      <c r="F253" s="120"/>
      <c r="G253" s="132"/>
    </row>
    <row r="254" spans="1:7" ht="16.5" customHeight="1">
      <c r="A254" s="119"/>
      <c r="B254" s="119"/>
      <c r="C254" s="120"/>
      <c r="D254" s="129"/>
      <c r="E254" s="129"/>
      <c r="F254" s="120"/>
      <c r="G254" s="132"/>
    </row>
    <row r="255" spans="1:7" ht="16.5" customHeight="1">
      <c r="A255" s="119"/>
      <c r="B255" s="119"/>
      <c r="C255" s="120"/>
      <c r="D255" s="129"/>
      <c r="E255" s="129"/>
      <c r="F255" s="120"/>
      <c r="G255" s="132"/>
    </row>
    <row r="256" spans="1:7" ht="16.5" customHeight="1">
      <c r="A256" s="119"/>
      <c r="B256" s="119"/>
      <c r="C256" s="120"/>
      <c r="D256" s="129"/>
      <c r="E256" s="129"/>
      <c r="F256" s="120"/>
      <c r="G256" s="132"/>
    </row>
    <row r="257" spans="1:7" ht="16.5" customHeight="1">
      <c r="A257" s="119"/>
      <c r="B257" s="119"/>
      <c r="C257" s="120"/>
      <c r="D257" s="129"/>
      <c r="E257" s="129"/>
      <c r="F257" s="120"/>
      <c r="G257" s="132"/>
    </row>
    <row r="258" spans="1:7" ht="16.5" customHeight="1">
      <c r="A258" s="119"/>
      <c r="B258" s="119"/>
      <c r="C258" s="120"/>
      <c r="D258" s="129"/>
      <c r="E258" s="129"/>
      <c r="F258" s="120"/>
      <c r="G258" s="132"/>
    </row>
    <row r="259" spans="1:7" ht="16.5" customHeight="1">
      <c r="A259" s="119"/>
      <c r="B259" s="119"/>
      <c r="C259" s="120"/>
      <c r="D259" s="129"/>
      <c r="E259" s="129"/>
      <c r="F259" s="120"/>
      <c r="G259" s="132"/>
    </row>
    <row r="260" spans="1:7" ht="16.5" customHeight="1">
      <c r="A260" s="119"/>
      <c r="B260" s="119"/>
      <c r="C260" s="120"/>
      <c r="D260" s="129"/>
      <c r="E260" s="129"/>
      <c r="F260" s="120"/>
      <c r="G260" s="132"/>
    </row>
    <row r="261" spans="1:7" ht="16.5" customHeight="1">
      <c r="A261" s="119"/>
      <c r="B261" s="119"/>
      <c r="C261" s="120"/>
      <c r="D261" s="129"/>
      <c r="E261" s="129"/>
      <c r="F261" s="120"/>
      <c r="G261" s="132"/>
    </row>
    <row r="262" spans="1:7" ht="16.5" customHeight="1">
      <c r="A262" s="119"/>
      <c r="B262" s="119"/>
      <c r="C262" s="120"/>
      <c r="D262" s="129"/>
      <c r="E262" s="129"/>
      <c r="F262" s="120"/>
      <c r="G262" s="132"/>
    </row>
    <row r="263" spans="1:7" ht="16.5" customHeight="1">
      <c r="A263" s="119"/>
      <c r="B263" s="119"/>
      <c r="C263" s="120"/>
      <c r="D263" s="129"/>
      <c r="E263" s="129"/>
      <c r="F263" s="120"/>
      <c r="G263" s="132"/>
    </row>
    <row r="264" spans="1:7" ht="16.5" customHeight="1">
      <c r="A264" s="119"/>
      <c r="B264" s="119"/>
      <c r="C264" s="120"/>
      <c r="D264" s="129"/>
      <c r="E264" s="129"/>
      <c r="F264" s="120"/>
      <c r="G264" s="132"/>
    </row>
    <row r="265" spans="1:7" ht="16.5" customHeight="1">
      <c r="A265" s="119"/>
      <c r="B265" s="119"/>
      <c r="C265" s="120"/>
      <c r="D265" s="129"/>
      <c r="E265" s="129"/>
      <c r="F265" s="120"/>
      <c r="G265" s="132"/>
    </row>
    <row r="266" spans="1:7" ht="16.5" customHeight="1">
      <c r="A266" s="119"/>
      <c r="B266" s="119"/>
      <c r="C266" s="120"/>
      <c r="D266" s="129"/>
      <c r="E266" s="129"/>
      <c r="F266" s="120"/>
      <c r="G266" s="132"/>
    </row>
    <row r="267" spans="1:7" ht="16.5" customHeight="1">
      <c r="A267" s="119"/>
      <c r="B267" s="119"/>
      <c r="C267" s="120"/>
      <c r="D267" s="129"/>
      <c r="E267" s="129"/>
      <c r="F267" s="120"/>
      <c r="G267" s="132"/>
    </row>
    <row r="268" spans="1:7" ht="16.5" customHeight="1">
      <c r="A268" s="119"/>
      <c r="B268" s="119"/>
      <c r="C268" s="120"/>
      <c r="D268" s="129"/>
      <c r="E268" s="129"/>
      <c r="F268" s="120"/>
      <c r="G268" s="132"/>
    </row>
    <row r="269" spans="1:7" ht="16.5" customHeight="1">
      <c r="A269" s="119"/>
      <c r="B269" s="119"/>
      <c r="C269" s="120"/>
      <c r="D269" s="129"/>
      <c r="E269" s="129"/>
      <c r="F269" s="120"/>
      <c r="G269" s="132"/>
    </row>
    <row r="270" spans="1:7" ht="16.5" customHeight="1">
      <c r="A270" s="119"/>
      <c r="B270" s="119"/>
      <c r="C270" s="120"/>
      <c r="D270" s="129"/>
      <c r="E270" s="129"/>
      <c r="F270" s="120"/>
      <c r="G270" s="132"/>
    </row>
    <row r="271" spans="1:7" ht="16.5" customHeight="1">
      <c r="A271" s="119"/>
      <c r="B271" s="119"/>
      <c r="C271" s="120"/>
      <c r="D271" s="129"/>
      <c r="E271" s="129"/>
      <c r="F271" s="120"/>
      <c r="G271" s="132"/>
    </row>
    <row r="272" spans="1:7" ht="16.5" customHeight="1">
      <c r="A272" s="119"/>
      <c r="B272" s="119"/>
      <c r="C272" s="120"/>
      <c r="D272" s="129"/>
      <c r="E272" s="129"/>
      <c r="F272" s="120"/>
      <c r="G272" s="132"/>
    </row>
    <row r="273" spans="1:7" ht="16.5" customHeight="1">
      <c r="A273" s="119"/>
      <c r="B273" s="119"/>
      <c r="C273" s="120"/>
      <c r="D273" s="129"/>
      <c r="E273" s="129"/>
      <c r="F273" s="120"/>
      <c r="G273" s="132"/>
    </row>
    <row r="274" spans="1:7" ht="16.5" customHeight="1">
      <c r="A274" s="119"/>
      <c r="B274" s="119"/>
      <c r="C274" s="120"/>
      <c r="D274" s="129"/>
      <c r="E274" s="129"/>
      <c r="F274" s="120"/>
      <c r="G274" s="132"/>
    </row>
    <row r="275" spans="1:7" ht="16.5" customHeight="1">
      <c r="A275" s="119"/>
      <c r="B275" s="119"/>
      <c r="C275" s="120"/>
      <c r="D275" s="129"/>
      <c r="E275" s="129"/>
      <c r="F275" s="120"/>
      <c r="G275" s="132"/>
    </row>
    <row r="276" spans="1:7" ht="16.5" customHeight="1">
      <c r="A276" s="119"/>
      <c r="B276" s="119"/>
      <c r="C276" s="120"/>
      <c r="D276" s="129"/>
      <c r="E276" s="129"/>
      <c r="F276" s="120"/>
      <c r="G276" s="132"/>
    </row>
    <row r="277" spans="1:7" ht="16.5" customHeight="1">
      <c r="A277" s="119"/>
      <c r="B277" s="119"/>
      <c r="C277" s="120"/>
      <c r="D277" s="129"/>
      <c r="E277" s="129"/>
      <c r="F277" s="120"/>
      <c r="G277" s="132"/>
    </row>
    <row r="278" spans="1:7" ht="16.5" customHeight="1">
      <c r="A278" s="119"/>
      <c r="B278" s="119"/>
      <c r="C278" s="120"/>
      <c r="D278" s="129"/>
      <c r="E278" s="129"/>
      <c r="F278" s="120"/>
      <c r="G278" s="132"/>
    </row>
    <row r="279" spans="1:7" ht="16.5" customHeight="1">
      <c r="A279" s="119"/>
      <c r="B279" s="119"/>
      <c r="C279" s="120"/>
      <c r="D279" s="129"/>
      <c r="E279" s="129"/>
      <c r="F279" s="120"/>
      <c r="G279" s="132"/>
    </row>
    <row r="280" spans="1:7" ht="16.5" customHeight="1">
      <c r="A280" s="119"/>
      <c r="B280" s="119"/>
      <c r="C280" s="120"/>
      <c r="D280" s="129"/>
      <c r="E280" s="129"/>
      <c r="F280" s="120"/>
      <c r="G280" s="132"/>
    </row>
    <row r="281" spans="1:7" ht="16.5" customHeight="1">
      <c r="A281" s="119"/>
      <c r="B281" s="119"/>
      <c r="C281" s="120"/>
      <c r="D281" s="129"/>
      <c r="E281" s="129"/>
      <c r="F281" s="120"/>
      <c r="G281" s="132"/>
    </row>
    <row r="282" spans="1:7" ht="16.5" customHeight="1">
      <c r="A282" s="119"/>
      <c r="B282" s="119"/>
      <c r="C282" s="120"/>
      <c r="D282" s="129"/>
      <c r="E282" s="129"/>
      <c r="F282" s="120"/>
      <c r="G282" s="132"/>
    </row>
    <row r="283" spans="1:7" ht="16.5" customHeight="1">
      <c r="A283" s="119"/>
      <c r="B283" s="119"/>
      <c r="C283" s="120"/>
      <c r="D283" s="129"/>
      <c r="E283" s="129"/>
      <c r="F283" s="120"/>
      <c r="G283" s="132"/>
    </row>
    <row r="284" spans="1:7" ht="16.5" customHeight="1">
      <c r="A284" s="119"/>
      <c r="B284" s="119"/>
      <c r="C284" s="120"/>
      <c r="D284" s="129"/>
      <c r="E284" s="129"/>
      <c r="F284" s="120"/>
      <c r="G284" s="132"/>
    </row>
    <row r="285" spans="1:7" ht="16.5" customHeight="1">
      <c r="A285" s="119"/>
      <c r="B285" s="119"/>
      <c r="C285" s="120"/>
      <c r="D285" s="129"/>
      <c r="E285" s="129"/>
      <c r="F285" s="120"/>
      <c r="G285" s="132"/>
    </row>
    <row r="286" spans="1:7" ht="16.5" customHeight="1">
      <c r="A286" s="119"/>
      <c r="B286" s="119"/>
      <c r="C286" s="120"/>
      <c r="D286" s="129"/>
      <c r="E286" s="129"/>
      <c r="F286" s="120"/>
      <c r="G286" s="132"/>
    </row>
    <row r="287" spans="1:7" ht="16.5" customHeight="1">
      <c r="A287" s="119"/>
      <c r="B287" s="119"/>
      <c r="C287" s="120"/>
      <c r="D287" s="129"/>
      <c r="E287" s="129"/>
      <c r="F287" s="120"/>
      <c r="G287" s="132"/>
    </row>
    <row r="288" spans="1:7" ht="16.5" customHeight="1">
      <c r="A288" s="119"/>
      <c r="B288" s="119"/>
      <c r="C288" s="120"/>
      <c r="D288" s="129"/>
      <c r="E288" s="129"/>
      <c r="F288" s="120"/>
      <c r="G288" s="132"/>
    </row>
    <row r="289" spans="1:7" ht="16.5" customHeight="1">
      <c r="A289" s="119"/>
      <c r="B289" s="119"/>
      <c r="C289" s="120"/>
      <c r="D289" s="129"/>
      <c r="E289" s="129"/>
      <c r="F289" s="120"/>
      <c r="G289" s="132"/>
    </row>
    <row r="290" spans="1:7" ht="16.5" customHeight="1">
      <c r="A290" s="119"/>
      <c r="B290" s="119"/>
      <c r="C290" s="120"/>
      <c r="D290" s="129"/>
      <c r="E290" s="129"/>
      <c r="F290" s="120"/>
      <c r="G290" s="132"/>
    </row>
    <row r="291" spans="1:7" ht="16.5" customHeight="1">
      <c r="A291" s="119"/>
      <c r="B291" s="119"/>
      <c r="C291" s="120"/>
      <c r="D291" s="129"/>
      <c r="E291" s="129"/>
      <c r="F291" s="120"/>
      <c r="G291" s="132"/>
    </row>
    <row r="292" spans="1:7" ht="16.5" customHeight="1">
      <c r="A292" s="119"/>
      <c r="B292" s="119"/>
      <c r="C292" s="120"/>
      <c r="D292" s="129"/>
      <c r="E292" s="129"/>
      <c r="F292" s="120"/>
      <c r="G292" s="132"/>
    </row>
    <row r="293" spans="1:7" ht="16.5" customHeight="1">
      <c r="A293" s="119"/>
      <c r="B293" s="119"/>
      <c r="C293" s="120"/>
      <c r="D293" s="129"/>
      <c r="E293" s="129"/>
      <c r="F293" s="120"/>
      <c r="G293" s="132"/>
    </row>
    <row r="294" spans="1:7" ht="16.5" customHeight="1">
      <c r="A294" s="119"/>
      <c r="B294" s="119"/>
      <c r="C294" s="120"/>
      <c r="D294" s="129"/>
      <c r="E294" s="129"/>
      <c r="F294" s="120"/>
      <c r="G294" s="132"/>
    </row>
    <row r="295" spans="1:7" ht="16.5" customHeight="1">
      <c r="A295" s="119"/>
      <c r="B295" s="119"/>
      <c r="C295" s="120"/>
      <c r="D295" s="129"/>
      <c r="E295" s="129"/>
      <c r="F295" s="120"/>
      <c r="G295" s="132"/>
    </row>
    <row r="296" spans="1:7" ht="16.5" customHeight="1">
      <c r="A296" s="119"/>
      <c r="B296" s="119"/>
      <c r="C296" s="120"/>
      <c r="D296" s="129"/>
      <c r="E296" s="129"/>
      <c r="F296" s="120"/>
      <c r="G296" s="132"/>
    </row>
    <row r="297" spans="1:7" ht="16.5" customHeight="1">
      <c r="A297" s="119"/>
      <c r="B297" s="119"/>
      <c r="C297" s="120"/>
      <c r="D297" s="129"/>
      <c r="E297" s="129"/>
      <c r="F297" s="120"/>
      <c r="G297" s="132"/>
    </row>
    <row r="298" spans="1:7" ht="16.5" customHeight="1">
      <c r="A298" s="119"/>
      <c r="B298" s="119"/>
      <c r="C298" s="120"/>
      <c r="D298" s="129"/>
      <c r="E298" s="129"/>
      <c r="F298" s="120"/>
      <c r="G298" s="132"/>
    </row>
    <row r="299" spans="1:7" ht="16.5" customHeight="1">
      <c r="A299" s="119"/>
      <c r="B299" s="119"/>
      <c r="C299" s="120"/>
      <c r="D299" s="129"/>
      <c r="E299" s="129"/>
      <c r="F299" s="120"/>
      <c r="G299" s="132"/>
    </row>
    <row r="300" spans="1:7" ht="16.5" customHeight="1">
      <c r="A300" s="119"/>
      <c r="B300" s="119"/>
      <c r="C300" s="120"/>
      <c r="D300" s="129"/>
      <c r="E300" s="129"/>
      <c r="F300" s="120"/>
      <c r="G300" s="132"/>
    </row>
    <row r="301" spans="1:7" ht="16.5" customHeight="1">
      <c r="A301" s="119"/>
      <c r="B301" s="119"/>
      <c r="C301" s="120"/>
      <c r="D301" s="129"/>
      <c r="E301" s="129"/>
      <c r="F301" s="120"/>
      <c r="G301" s="132"/>
    </row>
    <row r="302" spans="1:7" ht="16.5" customHeight="1">
      <c r="A302" s="119"/>
      <c r="B302" s="119"/>
      <c r="C302" s="120"/>
      <c r="D302" s="129"/>
      <c r="E302" s="129"/>
      <c r="F302" s="120"/>
      <c r="G302" s="132"/>
    </row>
    <row r="303" spans="1:7" ht="16.5" customHeight="1">
      <c r="A303" s="119"/>
      <c r="B303" s="119"/>
      <c r="C303" s="120"/>
      <c r="D303" s="129"/>
      <c r="E303" s="129"/>
      <c r="F303" s="120"/>
      <c r="G303" s="132"/>
    </row>
    <row r="304" spans="1:7" ht="16.5" customHeight="1">
      <c r="A304" s="119"/>
      <c r="B304" s="119"/>
      <c r="C304" s="120"/>
      <c r="D304" s="129"/>
      <c r="E304" s="129"/>
      <c r="F304" s="120"/>
      <c r="G304" s="132"/>
    </row>
    <row r="305" spans="1:7" ht="16.5" customHeight="1">
      <c r="A305" s="119"/>
      <c r="B305" s="119"/>
      <c r="C305" s="120"/>
      <c r="D305" s="129"/>
      <c r="E305" s="129"/>
      <c r="F305" s="120"/>
      <c r="G305" s="132"/>
    </row>
    <row r="306" spans="1:7" ht="16.5" customHeight="1">
      <c r="A306" s="119"/>
      <c r="B306" s="119"/>
      <c r="C306" s="120"/>
      <c r="D306" s="129"/>
      <c r="E306" s="129"/>
      <c r="F306" s="120"/>
      <c r="G306" s="132"/>
    </row>
    <row r="307" spans="1:7" ht="16.5" customHeight="1">
      <c r="A307" s="119"/>
      <c r="B307" s="119"/>
      <c r="C307" s="120"/>
      <c r="D307" s="129"/>
      <c r="E307" s="129"/>
      <c r="F307" s="120"/>
      <c r="G307" s="132"/>
    </row>
    <row r="308" spans="1:7" ht="16.5" customHeight="1">
      <c r="A308" s="119"/>
      <c r="B308" s="119"/>
      <c r="C308" s="120"/>
      <c r="D308" s="129"/>
      <c r="E308" s="129"/>
      <c r="F308" s="120"/>
      <c r="G308" s="132"/>
    </row>
    <row r="309" spans="1:7" ht="16.5" customHeight="1">
      <c r="A309" s="119"/>
      <c r="B309" s="119"/>
      <c r="C309" s="120"/>
      <c r="D309" s="129"/>
      <c r="E309" s="129"/>
      <c r="F309" s="120"/>
      <c r="G309" s="132"/>
    </row>
    <row r="310" spans="1:7" ht="16.5" customHeight="1">
      <c r="A310" s="119"/>
      <c r="B310" s="119"/>
      <c r="C310" s="120"/>
      <c r="D310" s="129"/>
      <c r="E310" s="129"/>
      <c r="F310" s="120"/>
      <c r="G310" s="132"/>
    </row>
    <row r="311" spans="1:7" ht="16.5" customHeight="1">
      <c r="A311" s="119"/>
      <c r="B311" s="119"/>
      <c r="C311" s="120"/>
      <c r="D311" s="129"/>
      <c r="E311" s="129"/>
      <c r="F311" s="120"/>
      <c r="G311" s="132"/>
    </row>
    <row r="312" spans="1:7" ht="16.5" customHeight="1">
      <c r="A312" s="119"/>
      <c r="B312" s="119"/>
      <c r="C312" s="120"/>
      <c r="D312" s="129"/>
      <c r="E312" s="129"/>
      <c r="F312" s="120"/>
      <c r="G312" s="132"/>
    </row>
    <row r="313" spans="1:7" ht="16.5" customHeight="1">
      <c r="A313" s="119"/>
      <c r="B313" s="119"/>
      <c r="C313" s="120"/>
      <c r="D313" s="129"/>
      <c r="E313" s="129"/>
      <c r="F313" s="120"/>
      <c r="G313" s="132"/>
    </row>
    <row r="314" spans="1:7" ht="16.5" customHeight="1">
      <c r="A314" s="119"/>
      <c r="B314" s="119"/>
      <c r="C314" s="120"/>
      <c r="D314" s="129"/>
      <c r="E314" s="129"/>
      <c r="F314" s="120"/>
      <c r="G314" s="132"/>
    </row>
    <row r="315" spans="1:7" ht="16.5" customHeight="1">
      <c r="A315" s="119"/>
      <c r="B315" s="119"/>
      <c r="C315" s="120"/>
      <c r="D315" s="129"/>
      <c r="E315" s="129"/>
      <c r="F315" s="120"/>
      <c r="G315" s="132"/>
    </row>
    <row r="316" spans="1:7" ht="16.5" customHeight="1">
      <c r="A316" s="119"/>
      <c r="B316" s="119"/>
      <c r="C316" s="120"/>
      <c r="D316" s="129"/>
      <c r="E316" s="129"/>
      <c r="F316" s="120"/>
      <c r="G316" s="132"/>
    </row>
    <row r="317" spans="1:7" ht="16.5" customHeight="1">
      <c r="A317" s="119"/>
      <c r="B317" s="119"/>
      <c r="C317" s="120"/>
      <c r="D317" s="129"/>
      <c r="E317" s="129"/>
      <c r="F317" s="120"/>
      <c r="G317" s="132"/>
    </row>
    <row r="318" spans="1:7" ht="16.5" customHeight="1">
      <c r="A318" s="119"/>
      <c r="B318" s="119"/>
      <c r="C318" s="120"/>
      <c r="D318" s="129"/>
      <c r="E318" s="129"/>
      <c r="F318" s="120"/>
      <c r="G318" s="132"/>
    </row>
    <row r="319" spans="1:7" ht="16.5" customHeight="1">
      <c r="A319" s="119"/>
      <c r="B319" s="119"/>
      <c r="C319" s="120"/>
      <c r="D319" s="129"/>
      <c r="E319" s="129"/>
      <c r="F319" s="120"/>
      <c r="G319" s="132"/>
    </row>
    <row r="320" spans="1:7" ht="16.5" customHeight="1">
      <c r="A320" s="119"/>
      <c r="B320" s="119"/>
      <c r="C320" s="120"/>
      <c r="D320" s="129"/>
      <c r="E320" s="129"/>
      <c r="F320" s="120"/>
      <c r="G320" s="132"/>
    </row>
    <row r="321" spans="1:7" ht="16.5" customHeight="1">
      <c r="A321" s="119"/>
      <c r="B321" s="119"/>
      <c r="C321" s="120"/>
      <c r="D321" s="129"/>
      <c r="E321" s="129"/>
      <c r="F321" s="120"/>
      <c r="G321" s="132"/>
    </row>
    <row r="322" spans="1:7" ht="16.5" customHeight="1">
      <c r="A322" s="119"/>
      <c r="B322" s="119"/>
      <c r="C322" s="120"/>
      <c r="D322" s="129"/>
      <c r="E322" s="129"/>
      <c r="F322" s="120"/>
      <c r="G322" s="132"/>
    </row>
    <row r="329" spans="1:7" ht="15.75" customHeight="1">
      <c r="C329" s="144"/>
    </row>
    <row r="330" spans="1:7" ht="15.75" customHeight="1">
      <c r="C330" s="145"/>
    </row>
    <row r="331" spans="1:7" ht="15.75" customHeight="1">
      <c r="C331" s="145"/>
    </row>
    <row r="332" spans="1:7" ht="15.75" customHeight="1">
      <c r="C332" s="145"/>
    </row>
    <row r="333" spans="1:7" ht="15.75" customHeight="1">
      <c r="C333" s="145"/>
    </row>
    <row r="334" spans="1:7" ht="15.75" customHeight="1">
      <c r="C334" s="145"/>
    </row>
    <row r="335" spans="1:7" ht="15.75" customHeight="1">
      <c r="C335" s="145"/>
    </row>
    <row r="336" spans="1:7" ht="16.5" customHeight="1">
      <c r="C336" s="146"/>
    </row>
  </sheetData>
  <autoFilter ref="A1:G322"/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8"/>
  <sheetViews>
    <sheetView zoomScale="120" zoomScaleNormal="120" workbookViewId="0">
      <pane ySplit="1" topLeftCell="A2" activePane="bottomLeft" state="frozen"/>
      <selection pane="bottomLeft" activeCell="F1049" sqref="F1049"/>
    </sheetView>
  </sheetViews>
  <sheetFormatPr defaultColWidth="8.875" defaultRowHeight="13.5"/>
  <cols>
    <col min="1" max="2" width="9.875" style="1" customWidth="1"/>
    <col min="3" max="4" width="14.5" style="1" customWidth="1"/>
    <col min="5" max="5" width="11.625" style="1" customWidth="1"/>
    <col min="6" max="6" width="8.875" style="1" customWidth="1"/>
    <col min="7" max="8" width="14.375" style="1" customWidth="1"/>
    <col min="9" max="9" width="12.125" style="1" customWidth="1"/>
  </cols>
  <sheetData>
    <row r="1" spans="1:9" ht="16.5" customHeight="1">
      <c r="A1" s="100" t="s">
        <v>154</v>
      </c>
      <c r="B1" s="100" t="s">
        <v>152</v>
      </c>
      <c r="C1" s="100" t="s">
        <v>160</v>
      </c>
      <c r="D1" s="100" t="s">
        <v>674</v>
      </c>
      <c r="E1" s="100" t="s">
        <v>675</v>
      </c>
      <c r="F1" s="100" t="s">
        <v>676</v>
      </c>
      <c r="G1" s="100" t="s">
        <v>677</v>
      </c>
      <c r="H1" s="100" t="s">
        <v>678</v>
      </c>
      <c r="I1" s="100" t="s">
        <v>679</v>
      </c>
    </row>
    <row r="2" spans="1:9" ht="16.5" customHeight="1">
      <c r="A2" s="42">
        <v>2018</v>
      </c>
      <c r="B2" s="42">
        <v>9</v>
      </c>
      <c r="C2" s="77" t="s">
        <v>680</v>
      </c>
      <c r="D2" s="78" t="s">
        <v>681</v>
      </c>
      <c r="E2" s="6" t="s">
        <v>9</v>
      </c>
      <c r="F2" s="6" t="s">
        <v>682</v>
      </c>
      <c r="G2" s="6" t="s">
        <v>683</v>
      </c>
      <c r="H2" s="6" t="s">
        <v>684</v>
      </c>
      <c r="I2" s="6" t="s">
        <v>685</v>
      </c>
    </row>
    <row r="3" spans="1:9" ht="16.5" customHeight="1">
      <c r="A3" s="42">
        <v>2018</v>
      </c>
      <c r="B3" s="42">
        <v>9</v>
      </c>
      <c r="C3" s="77" t="s">
        <v>680</v>
      </c>
      <c r="D3" s="78" t="s">
        <v>686</v>
      </c>
      <c r="E3" s="6" t="s">
        <v>9</v>
      </c>
      <c r="F3" s="6" t="s">
        <v>687</v>
      </c>
      <c r="G3" s="6" t="s">
        <v>688</v>
      </c>
      <c r="H3" s="6" t="s">
        <v>689</v>
      </c>
      <c r="I3" s="6" t="s">
        <v>685</v>
      </c>
    </row>
    <row r="4" spans="1:9" ht="16.5" customHeight="1">
      <c r="A4" s="42">
        <v>2018</v>
      </c>
      <c r="B4" s="42">
        <v>9</v>
      </c>
      <c r="C4" s="77" t="s">
        <v>680</v>
      </c>
      <c r="D4" s="78" t="s">
        <v>690</v>
      </c>
      <c r="E4" s="6" t="s">
        <v>177</v>
      </c>
      <c r="F4" s="6" t="s">
        <v>691</v>
      </c>
      <c r="G4" s="6" t="s">
        <v>692</v>
      </c>
      <c r="H4" s="6" t="s">
        <v>219</v>
      </c>
      <c r="I4" s="6" t="s">
        <v>693</v>
      </c>
    </row>
    <row r="5" spans="1:9" ht="16.5" customHeight="1">
      <c r="A5" s="42">
        <v>2018</v>
      </c>
      <c r="B5" s="42">
        <v>9</v>
      </c>
      <c r="C5" s="77" t="s">
        <v>680</v>
      </c>
      <c r="D5" s="78" t="s">
        <v>694</v>
      </c>
      <c r="E5" s="6" t="s">
        <v>9</v>
      </c>
      <c r="F5" s="6" t="s">
        <v>682</v>
      </c>
      <c r="G5" s="6" t="s">
        <v>695</v>
      </c>
      <c r="H5" s="6" t="s">
        <v>696</v>
      </c>
      <c r="I5" s="6" t="s">
        <v>685</v>
      </c>
    </row>
    <row r="6" spans="1:9" ht="16.5" customHeight="1">
      <c r="A6" s="42">
        <v>2018</v>
      </c>
      <c r="B6" s="42">
        <v>9</v>
      </c>
      <c r="C6" s="77" t="s">
        <v>697</v>
      </c>
      <c r="D6" s="78" t="s">
        <v>698</v>
      </c>
      <c r="E6" s="6" t="s">
        <v>177</v>
      </c>
      <c r="F6" s="6" t="s">
        <v>699</v>
      </c>
      <c r="G6" s="6" t="s">
        <v>700</v>
      </c>
      <c r="H6" s="6" t="s">
        <v>219</v>
      </c>
      <c r="I6" s="6" t="s">
        <v>701</v>
      </c>
    </row>
    <row r="7" spans="1:9" ht="16.5" customHeight="1">
      <c r="A7" s="42">
        <v>2018</v>
      </c>
      <c r="B7" s="42">
        <v>9</v>
      </c>
      <c r="C7" s="77" t="s">
        <v>697</v>
      </c>
      <c r="D7" s="78" t="s">
        <v>702</v>
      </c>
      <c r="E7" s="6" t="s">
        <v>9</v>
      </c>
      <c r="F7" s="6" t="s">
        <v>703</v>
      </c>
      <c r="G7" s="6" t="s">
        <v>704</v>
      </c>
      <c r="H7" s="6" t="s">
        <v>705</v>
      </c>
      <c r="I7" s="6" t="s">
        <v>685</v>
      </c>
    </row>
    <row r="8" spans="1:9" ht="16.5" customHeight="1">
      <c r="A8" s="42">
        <v>2018</v>
      </c>
      <c r="B8" s="42">
        <v>9</v>
      </c>
      <c r="C8" s="77" t="s">
        <v>697</v>
      </c>
      <c r="D8" s="78" t="s">
        <v>706</v>
      </c>
      <c r="E8" s="6" t="s">
        <v>9</v>
      </c>
      <c r="F8" s="6" t="s">
        <v>682</v>
      </c>
      <c r="G8" s="6" t="s">
        <v>683</v>
      </c>
      <c r="H8" s="6" t="s">
        <v>684</v>
      </c>
      <c r="I8" s="6" t="s">
        <v>685</v>
      </c>
    </row>
    <row r="9" spans="1:9" ht="16.5" customHeight="1">
      <c r="A9" s="42">
        <v>2018</v>
      </c>
      <c r="B9" s="42">
        <v>9</v>
      </c>
      <c r="C9" s="77" t="s">
        <v>697</v>
      </c>
      <c r="D9" s="78" t="s">
        <v>707</v>
      </c>
      <c r="E9" s="6" t="s">
        <v>177</v>
      </c>
      <c r="F9" s="6" t="s">
        <v>708</v>
      </c>
      <c r="G9" s="6" t="s">
        <v>709</v>
      </c>
      <c r="H9" s="6" t="s">
        <v>219</v>
      </c>
      <c r="I9" s="6" t="s">
        <v>693</v>
      </c>
    </row>
    <row r="10" spans="1:9" ht="16.5" customHeight="1">
      <c r="A10" s="42">
        <v>2018</v>
      </c>
      <c r="B10" s="42">
        <v>9</v>
      </c>
      <c r="C10" s="77" t="s">
        <v>710</v>
      </c>
      <c r="D10" s="78" t="s">
        <v>711</v>
      </c>
      <c r="E10" s="6" t="s">
        <v>177</v>
      </c>
      <c r="F10" s="6" t="s">
        <v>712</v>
      </c>
      <c r="G10" s="6" t="s">
        <v>713</v>
      </c>
      <c r="H10" s="6" t="s">
        <v>219</v>
      </c>
      <c r="I10" s="6" t="s">
        <v>701</v>
      </c>
    </row>
    <row r="11" spans="1:9" ht="16.5" customHeight="1">
      <c r="A11" s="42">
        <v>2018</v>
      </c>
      <c r="B11" s="42">
        <v>9</v>
      </c>
      <c r="C11" s="77" t="s">
        <v>710</v>
      </c>
      <c r="D11" s="78" t="s">
        <v>714</v>
      </c>
      <c r="E11" s="6" t="s">
        <v>177</v>
      </c>
      <c r="F11" s="6" t="s">
        <v>715</v>
      </c>
      <c r="G11" s="6" t="s">
        <v>716</v>
      </c>
      <c r="H11" s="6" t="s">
        <v>219</v>
      </c>
      <c r="I11" s="6" t="s">
        <v>693</v>
      </c>
    </row>
    <row r="12" spans="1:9" ht="16.5" customHeight="1">
      <c r="A12" s="42">
        <v>2018</v>
      </c>
      <c r="B12" s="42">
        <v>9</v>
      </c>
      <c r="C12" s="77" t="s">
        <v>710</v>
      </c>
      <c r="D12" s="78" t="s">
        <v>717</v>
      </c>
      <c r="E12" s="6" t="s">
        <v>177</v>
      </c>
      <c r="F12" s="6" t="s">
        <v>718</v>
      </c>
      <c r="G12" s="6" t="s">
        <v>719</v>
      </c>
      <c r="H12" s="6" t="s">
        <v>219</v>
      </c>
      <c r="I12" s="6" t="s">
        <v>693</v>
      </c>
    </row>
    <row r="13" spans="1:9" ht="16.5" customHeight="1">
      <c r="A13" s="42">
        <v>2018</v>
      </c>
      <c r="B13" s="42">
        <v>9</v>
      </c>
      <c r="C13" s="77" t="s">
        <v>720</v>
      </c>
      <c r="D13" s="78" t="s">
        <v>721</v>
      </c>
      <c r="E13" s="6" t="s">
        <v>9</v>
      </c>
      <c r="F13" s="6" t="s">
        <v>722</v>
      </c>
      <c r="G13" s="6" t="s">
        <v>723</v>
      </c>
      <c r="H13" s="6" t="s">
        <v>724</v>
      </c>
      <c r="I13" s="6" t="s">
        <v>685</v>
      </c>
    </row>
    <row r="14" spans="1:9" ht="16.5" customHeight="1">
      <c r="A14" s="42">
        <v>2018</v>
      </c>
      <c r="B14" s="42">
        <v>9</v>
      </c>
      <c r="C14" s="77" t="s">
        <v>720</v>
      </c>
      <c r="D14" s="78" t="s">
        <v>725</v>
      </c>
      <c r="E14" s="6" t="s">
        <v>177</v>
      </c>
      <c r="F14" s="6" t="s">
        <v>726</v>
      </c>
      <c r="G14" s="6" t="s">
        <v>727</v>
      </c>
      <c r="H14" s="6" t="s">
        <v>219</v>
      </c>
      <c r="I14" s="6" t="s">
        <v>693</v>
      </c>
    </row>
    <row r="15" spans="1:9" ht="16.5" customHeight="1">
      <c r="A15" s="42">
        <v>2018</v>
      </c>
      <c r="B15" s="42">
        <v>9</v>
      </c>
      <c r="C15" s="77" t="s">
        <v>728</v>
      </c>
      <c r="D15" s="78" t="s">
        <v>729</v>
      </c>
      <c r="E15" s="6" t="s">
        <v>177</v>
      </c>
      <c r="F15" s="6" t="s">
        <v>730</v>
      </c>
      <c r="G15" s="6" t="s">
        <v>731</v>
      </c>
      <c r="H15" s="6" t="s">
        <v>219</v>
      </c>
      <c r="I15" s="6" t="s">
        <v>693</v>
      </c>
    </row>
    <row r="16" spans="1:9" ht="16.5" customHeight="1">
      <c r="A16" s="42">
        <v>2018</v>
      </c>
      <c r="B16" s="42">
        <v>9</v>
      </c>
      <c r="C16" s="77" t="s">
        <v>710</v>
      </c>
      <c r="D16" s="78" t="s">
        <v>732</v>
      </c>
      <c r="E16" s="6" t="s">
        <v>177</v>
      </c>
      <c r="F16" s="6" t="s">
        <v>733</v>
      </c>
      <c r="G16" s="6" t="s">
        <v>734</v>
      </c>
      <c r="H16" s="6" t="s">
        <v>219</v>
      </c>
      <c r="I16" s="6" t="s">
        <v>693</v>
      </c>
    </row>
    <row r="17" spans="1:9" ht="16.5" customHeight="1">
      <c r="A17" s="42">
        <v>2018</v>
      </c>
      <c r="B17" s="42">
        <v>8</v>
      </c>
      <c r="C17" s="77" t="s">
        <v>735</v>
      </c>
      <c r="D17" s="78" t="s">
        <v>736</v>
      </c>
      <c r="E17" s="6" t="s">
        <v>9</v>
      </c>
      <c r="F17" s="6" t="s">
        <v>737</v>
      </c>
      <c r="G17" s="6" t="s">
        <v>738</v>
      </c>
      <c r="H17" s="6" t="s">
        <v>739</v>
      </c>
      <c r="I17" s="6" t="s">
        <v>685</v>
      </c>
    </row>
    <row r="18" spans="1:9" ht="16.5" customHeight="1">
      <c r="A18" s="42">
        <v>2018</v>
      </c>
      <c r="B18" s="42">
        <v>9</v>
      </c>
      <c r="C18" s="77" t="s">
        <v>740</v>
      </c>
      <c r="D18" s="78" t="s">
        <v>741</v>
      </c>
      <c r="E18" s="6" t="s">
        <v>177</v>
      </c>
      <c r="F18" s="6" t="s">
        <v>742</v>
      </c>
      <c r="G18" s="6" t="s">
        <v>743</v>
      </c>
      <c r="H18" s="6" t="s">
        <v>219</v>
      </c>
      <c r="I18" s="6" t="s">
        <v>701</v>
      </c>
    </row>
    <row r="19" spans="1:9" ht="16.5" customHeight="1">
      <c r="A19" s="42">
        <v>2018</v>
      </c>
      <c r="B19" s="42">
        <v>9</v>
      </c>
      <c r="C19" s="77" t="s">
        <v>740</v>
      </c>
      <c r="D19" s="78" t="s">
        <v>744</v>
      </c>
      <c r="E19" s="6" t="s">
        <v>180</v>
      </c>
      <c r="F19" s="6" t="s">
        <v>745</v>
      </c>
      <c r="G19" s="6" t="s">
        <v>746</v>
      </c>
      <c r="H19" s="6" t="s">
        <v>219</v>
      </c>
      <c r="I19" s="6" t="s">
        <v>747</v>
      </c>
    </row>
    <row r="20" spans="1:9" ht="16.5" customHeight="1">
      <c r="A20" s="42">
        <v>2018</v>
      </c>
      <c r="B20" s="42">
        <v>9</v>
      </c>
      <c r="C20" s="77" t="s">
        <v>740</v>
      </c>
      <c r="D20" s="78" t="s">
        <v>748</v>
      </c>
      <c r="E20" s="6" t="s">
        <v>177</v>
      </c>
      <c r="F20" s="6" t="s">
        <v>749</v>
      </c>
      <c r="G20" s="6" t="s">
        <v>750</v>
      </c>
      <c r="H20" s="6" t="s">
        <v>219</v>
      </c>
      <c r="I20" s="6" t="s">
        <v>693</v>
      </c>
    </row>
    <row r="21" spans="1:9" ht="16.5" customHeight="1">
      <c r="A21" s="42">
        <v>2018</v>
      </c>
      <c r="B21" s="42">
        <v>9</v>
      </c>
      <c r="C21" s="77" t="s">
        <v>740</v>
      </c>
      <c r="D21" s="78" t="s">
        <v>751</v>
      </c>
      <c r="E21" s="6" t="s">
        <v>177</v>
      </c>
      <c r="F21" s="6" t="s">
        <v>752</v>
      </c>
      <c r="G21" s="6" t="s">
        <v>734</v>
      </c>
      <c r="H21" s="6" t="s">
        <v>219</v>
      </c>
      <c r="I21" s="6" t="s">
        <v>747</v>
      </c>
    </row>
    <row r="22" spans="1:9" ht="16.5" customHeight="1">
      <c r="A22" s="42">
        <v>2018</v>
      </c>
      <c r="B22" s="42">
        <v>9</v>
      </c>
      <c r="C22" s="77" t="s">
        <v>753</v>
      </c>
      <c r="D22" s="78" t="s">
        <v>754</v>
      </c>
      <c r="E22" s="6" t="s">
        <v>177</v>
      </c>
      <c r="F22" s="6" t="s">
        <v>733</v>
      </c>
      <c r="G22" s="6" t="s">
        <v>755</v>
      </c>
      <c r="H22" s="6" t="s">
        <v>219</v>
      </c>
      <c r="I22" s="6" t="s">
        <v>747</v>
      </c>
    </row>
    <row r="23" spans="1:9" ht="16.5" customHeight="1">
      <c r="A23" s="42">
        <v>2018</v>
      </c>
      <c r="B23" s="42">
        <v>9</v>
      </c>
      <c r="C23" s="77" t="s">
        <v>753</v>
      </c>
      <c r="D23" s="78" t="s">
        <v>756</v>
      </c>
      <c r="E23" s="6" t="s">
        <v>9</v>
      </c>
      <c r="F23" s="6" t="s">
        <v>757</v>
      </c>
      <c r="G23" s="6" t="s">
        <v>758</v>
      </c>
      <c r="H23" s="6" t="s">
        <v>759</v>
      </c>
      <c r="I23" s="6" t="s">
        <v>685</v>
      </c>
    </row>
    <row r="24" spans="1:9" ht="16.5" customHeight="1">
      <c r="A24" s="42">
        <v>2018</v>
      </c>
      <c r="B24" s="42">
        <v>9</v>
      </c>
      <c r="C24" s="77" t="s">
        <v>753</v>
      </c>
      <c r="D24" s="78" t="s">
        <v>760</v>
      </c>
      <c r="E24" s="6" t="s">
        <v>177</v>
      </c>
      <c r="F24" s="6" t="s">
        <v>761</v>
      </c>
      <c r="G24" s="6" t="s">
        <v>762</v>
      </c>
      <c r="H24" s="6" t="s">
        <v>219</v>
      </c>
      <c r="I24" s="6" t="s">
        <v>747</v>
      </c>
    </row>
    <row r="25" spans="1:9" ht="16.5" customHeight="1">
      <c r="A25" s="42">
        <v>2018</v>
      </c>
      <c r="B25" s="42">
        <v>9</v>
      </c>
      <c r="C25" s="77" t="s">
        <v>753</v>
      </c>
      <c r="D25" s="78" t="s">
        <v>763</v>
      </c>
      <c r="E25" s="6" t="s">
        <v>9</v>
      </c>
      <c r="F25" s="6" t="s">
        <v>764</v>
      </c>
      <c r="G25" s="6" t="s">
        <v>765</v>
      </c>
      <c r="H25" s="6" t="s">
        <v>766</v>
      </c>
      <c r="I25" s="6" t="s">
        <v>747</v>
      </c>
    </row>
    <row r="26" spans="1:9" ht="16.5" customHeight="1">
      <c r="A26" s="42">
        <v>2018</v>
      </c>
      <c r="B26" s="42">
        <v>9</v>
      </c>
      <c r="C26" s="77" t="s">
        <v>753</v>
      </c>
      <c r="D26" s="78" t="s">
        <v>767</v>
      </c>
      <c r="E26" s="6" t="s">
        <v>177</v>
      </c>
      <c r="F26" s="6" t="s">
        <v>768</v>
      </c>
      <c r="G26" s="6" t="s">
        <v>769</v>
      </c>
      <c r="H26" s="6" t="s">
        <v>219</v>
      </c>
      <c r="I26" s="6" t="s">
        <v>747</v>
      </c>
    </row>
    <row r="27" spans="1:9" ht="16.5" customHeight="1">
      <c r="A27" s="42">
        <v>2018</v>
      </c>
      <c r="B27" s="42">
        <v>9</v>
      </c>
      <c r="C27" s="77" t="s">
        <v>753</v>
      </c>
      <c r="D27" s="78" t="s">
        <v>770</v>
      </c>
      <c r="E27" s="6" t="s">
        <v>9</v>
      </c>
      <c r="F27" s="6" t="s">
        <v>771</v>
      </c>
      <c r="G27" s="6" t="s">
        <v>772</v>
      </c>
      <c r="H27" s="6" t="s">
        <v>773</v>
      </c>
      <c r="I27" s="6" t="s">
        <v>685</v>
      </c>
    </row>
    <row r="28" spans="1:9" ht="16.5" customHeight="1">
      <c r="A28" s="42">
        <v>2018</v>
      </c>
      <c r="B28" s="42">
        <v>9</v>
      </c>
      <c r="C28" s="77" t="s">
        <v>774</v>
      </c>
      <c r="D28" s="78" t="s">
        <v>775</v>
      </c>
      <c r="E28" s="6" t="s">
        <v>180</v>
      </c>
      <c r="F28" s="6" t="s">
        <v>776</v>
      </c>
      <c r="G28" s="6" t="s">
        <v>777</v>
      </c>
      <c r="H28" s="6" t="s">
        <v>778</v>
      </c>
      <c r="I28" s="6" t="s">
        <v>747</v>
      </c>
    </row>
    <row r="29" spans="1:9" ht="16.5" customHeight="1">
      <c r="A29" s="42">
        <v>2018</v>
      </c>
      <c r="B29" s="42">
        <v>9</v>
      </c>
      <c r="C29" s="77" t="s">
        <v>774</v>
      </c>
      <c r="D29" s="78" t="s">
        <v>779</v>
      </c>
      <c r="E29" s="6" t="s">
        <v>177</v>
      </c>
      <c r="F29" s="6" t="s">
        <v>780</v>
      </c>
      <c r="G29" s="6" t="s">
        <v>781</v>
      </c>
      <c r="H29" s="6" t="s">
        <v>219</v>
      </c>
      <c r="I29" s="6" t="s">
        <v>693</v>
      </c>
    </row>
    <row r="30" spans="1:9" ht="16.5" customHeight="1">
      <c r="A30" s="42">
        <v>2018</v>
      </c>
      <c r="B30" s="42">
        <v>9</v>
      </c>
      <c r="C30" s="77" t="s">
        <v>774</v>
      </c>
      <c r="D30" s="78" t="s">
        <v>782</v>
      </c>
      <c r="E30" s="6" t="s">
        <v>177</v>
      </c>
      <c r="F30" s="6" t="s">
        <v>780</v>
      </c>
      <c r="G30" s="6" t="s">
        <v>781</v>
      </c>
      <c r="H30" s="6" t="s">
        <v>219</v>
      </c>
      <c r="I30" s="6" t="s">
        <v>747</v>
      </c>
    </row>
    <row r="31" spans="1:9" ht="16.5" customHeight="1">
      <c r="A31" s="42">
        <v>2018</v>
      </c>
      <c r="B31" s="42">
        <v>9</v>
      </c>
      <c r="C31" s="77" t="s">
        <v>783</v>
      </c>
      <c r="D31" s="78" t="s">
        <v>784</v>
      </c>
      <c r="E31" s="6" t="s">
        <v>174</v>
      </c>
      <c r="F31" s="6" t="s">
        <v>785</v>
      </c>
      <c r="G31" s="6" t="s">
        <v>786</v>
      </c>
      <c r="H31" s="6" t="s">
        <v>219</v>
      </c>
      <c r="I31" s="6" t="s">
        <v>747</v>
      </c>
    </row>
    <row r="32" spans="1:9" ht="16.5" customHeight="1">
      <c r="A32" s="42">
        <v>2018</v>
      </c>
      <c r="B32" s="42">
        <v>9</v>
      </c>
      <c r="C32" s="77" t="s">
        <v>783</v>
      </c>
      <c r="D32" s="78" t="s">
        <v>787</v>
      </c>
      <c r="E32" s="6" t="s">
        <v>177</v>
      </c>
      <c r="F32" s="6" t="s">
        <v>788</v>
      </c>
      <c r="G32" s="6" t="s">
        <v>789</v>
      </c>
      <c r="H32" s="6" t="s">
        <v>219</v>
      </c>
      <c r="I32" s="6" t="s">
        <v>747</v>
      </c>
    </row>
    <row r="33" spans="1:9" ht="16.5" customHeight="1">
      <c r="A33" s="42">
        <v>2018</v>
      </c>
      <c r="B33" s="42">
        <v>9</v>
      </c>
      <c r="C33" s="77" t="s">
        <v>783</v>
      </c>
      <c r="D33" s="78" t="s">
        <v>790</v>
      </c>
      <c r="E33" s="6" t="s">
        <v>177</v>
      </c>
      <c r="F33" s="6" t="s">
        <v>791</v>
      </c>
      <c r="G33" s="6" t="s">
        <v>792</v>
      </c>
      <c r="H33" s="6" t="s">
        <v>219</v>
      </c>
      <c r="I33" s="6" t="s">
        <v>693</v>
      </c>
    </row>
    <row r="34" spans="1:9" ht="16.5" customHeight="1">
      <c r="A34" s="42">
        <v>2018</v>
      </c>
      <c r="B34" s="42">
        <v>9</v>
      </c>
      <c r="C34" s="77" t="s">
        <v>783</v>
      </c>
      <c r="D34" s="78" t="s">
        <v>793</v>
      </c>
      <c r="E34" s="6" t="s">
        <v>177</v>
      </c>
      <c r="F34" s="6" t="s">
        <v>794</v>
      </c>
      <c r="G34" s="6" t="s">
        <v>795</v>
      </c>
      <c r="H34" s="6" t="s">
        <v>219</v>
      </c>
      <c r="I34" s="6" t="s">
        <v>693</v>
      </c>
    </row>
    <row r="35" spans="1:9" ht="16.5" customHeight="1">
      <c r="A35" s="42">
        <v>2018</v>
      </c>
      <c r="B35" s="42">
        <v>9</v>
      </c>
      <c r="C35" s="77" t="s">
        <v>796</v>
      </c>
      <c r="D35" s="78" t="s">
        <v>797</v>
      </c>
      <c r="E35" s="6" t="s">
        <v>9</v>
      </c>
      <c r="F35" s="6" t="s">
        <v>798</v>
      </c>
      <c r="G35" s="6" t="s">
        <v>799</v>
      </c>
      <c r="H35" s="6" t="s">
        <v>800</v>
      </c>
      <c r="I35" s="6" t="s">
        <v>685</v>
      </c>
    </row>
    <row r="36" spans="1:9" ht="16.5" customHeight="1">
      <c r="A36" s="42">
        <v>2018</v>
      </c>
      <c r="B36" s="42">
        <v>9</v>
      </c>
      <c r="C36" s="77" t="s">
        <v>801</v>
      </c>
      <c r="D36" s="78" t="s">
        <v>802</v>
      </c>
      <c r="E36" s="6" t="s">
        <v>177</v>
      </c>
      <c r="F36" s="6" t="s">
        <v>803</v>
      </c>
      <c r="G36" s="6" t="s">
        <v>804</v>
      </c>
      <c r="H36" s="6" t="s">
        <v>219</v>
      </c>
      <c r="I36" s="6" t="s">
        <v>747</v>
      </c>
    </row>
    <row r="37" spans="1:9" ht="16.5" customHeight="1">
      <c r="A37" s="42">
        <v>2018</v>
      </c>
      <c r="B37" s="42">
        <v>9</v>
      </c>
      <c r="C37" s="77" t="s">
        <v>801</v>
      </c>
      <c r="D37" s="78" t="s">
        <v>805</v>
      </c>
      <c r="E37" s="6" t="s">
        <v>177</v>
      </c>
      <c r="F37" s="6" t="s">
        <v>803</v>
      </c>
      <c r="G37" s="6" t="s">
        <v>804</v>
      </c>
      <c r="H37" s="6" t="s">
        <v>219</v>
      </c>
      <c r="I37" s="6" t="s">
        <v>747</v>
      </c>
    </row>
    <row r="38" spans="1:9" ht="16.5" customHeight="1">
      <c r="A38" s="42">
        <v>2018</v>
      </c>
      <c r="B38" s="42">
        <v>9</v>
      </c>
      <c r="C38" s="77" t="s">
        <v>801</v>
      </c>
      <c r="D38" s="78" t="s">
        <v>806</v>
      </c>
      <c r="E38" s="6" t="s">
        <v>177</v>
      </c>
      <c r="F38" s="6" t="s">
        <v>807</v>
      </c>
      <c r="G38" s="6" t="s">
        <v>808</v>
      </c>
      <c r="H38" s="6" t="s">
        <v>219</v>
      </c>
      <c r="I38" s="6" t="s">
        <v>693</v>
      </c>
    </row>
    <row r="39" spans="1:9" ht="16.5" customHeight="1">
      <c r="A39" s="42">
        <v>2018</v>
      </c>
      <c r="B39" s="42">
        <v>9</v>
      </c>
      <c r="C39" s="77" t="s">
        <v>801</v>
      </c>
      <c r="D39" s="78" t="s">
        <v>809</v>
      </c>
      <c r="E39" s="6" t="s">
        <v>177</v>
      </c>
      <c r="F39" s="6" t="s">
        <v>810</v>
      </c>
      <c r="G39" s="6" t="s">
        <v>811</v>
      </c>
      <c r="H39" s="6" t="s">
        <v>219</v>
      </c>
      <c r="I39" s="6" t="s">
        <v>747</v>
      </c>
    </row>
    <row r="40" spans="1:9" ht="16.5" customHeight="1">
      <c r="A40" s="42">
        <v>2018</v>
      </c>
      <c r="B40" s="42">
        <v>9</v>
      </c>
      <c r="C40" s="77" t="s">
        <v>801</v>
      </c>
      <c r="D40" s="78" t="s">
        <v>812</v>
      </c>
      <c r="E40" s="6" t="s">
        <v>177</v>
      </c>
      <c r="F40" s="6" t="s">
        <v>780</v>
      </c>
      <c r="G40" s="6" t="s">
        <v>781</v>
      </c>
      <c r="H40" s="6" t="s">
        <v>219</v>
      </c>
      <c r="I40" s="6" t="s">
        <v>693</v>
      </c>
    </row>
    <row r="41" spans="1:9" ht="16.5" customHeight="1">
      <c r="A41" s="42">
        <v>2018</v>
      </c>
      <c r="B41" s="42">
        <v>9</v>
      </c>
      <c r="C41" s="77" t="s">
        <v>801</v>
      </c>
      <c r="D41" s="78" t="s">
        <v>813</v>
      </c>
      <c r="E41" s="6" t="s">
        <v>177</v>
      </c>
      <c r="F41" s="6" t="s">
        <v>814</v>
      </c>
      <c r="G41" s="6" t="s">
        <v>789</v>
      </c>
      <c r="H41" s="6" t="s">
        <v>219</v>
      </c>
      <c r="I41" s="6" t="s">
        <v>693</v>
      </c>
    </row>
    <row r="42" spans="1:9" ht="16.5" customHeight="1">
      <c r="A42" s="42">
        <v>2018</v>
      </c>
      <c r="B42" s="42">
        <v>9</v>
      </c>
      <c r="C42" s="77" t="s">
        <v>801</v>
      </c>
      <c r="D42" s="78" t="s">
        <v>815</v>
      </c>
      <c r="E42" s="6" t="s">
        <v>177</v>
      </c>
      <c r="F42" s="6" t="s">
        <v>814</v>
      </c>
      <c r="G42" s="6" t="s">
        <v>789</v>
      </c>
      <c r="H42" s="6" t="s">
        <v>219</v>
      </c>
      <c r="I42" s="6" t="s">
        <v>693</v>
      </c>
    </row>
    <row r="43" spans="1:9" ht="16.5" customHeight="1">
      <c r="A43" s="42">
        <v>2018</v>
      </c>
      <c r="B43" s="42">
        <v>9</v>
      </c>
      <c r="C43" s="77" t="s">
        <v>801</v>
      </c>
      <c r="D43" s="78" t="s">
        <v>816</v>
      </c>
      <c r="E43" s="6" t="s">
        <v>177</v>
      </c>
      <c r="F43" s="6" t="s">
        <v>715</v>
      </c>
      <c r="G43" s="6" t="s">
        <v>716</v>
      </c>
      <c r="H43" s="6" t="s">
        <v>219</v>
      </c>
      <c r="I43" s="6" t="s">
        <v>747</v>
      </c>
    </row>
    <row r="44" spans="1:9" ht="16.5" customHeight="1">
      <c r="A44" s="42">
        <v>2018</v>
      </c>
      <c r="B44" s="42">
        <v>9</v>
      </c>
      <c r="C44" s="77" t="s">
        <v>801</v>
      </c>
      <c r="D44" s="78" t="s">
        <v>817</v>
      </c>
      <c r="E44" s="6" t="s">
        <v>180</v>
      </c>
      <c r="F44" s="6" t="s">
        <v>818</v>
      </c>
      <c r="G44" s="6" t="s">
        <v>819</v>
      </c>
      <c r="H44" s="6" t="s">
        <v>820</v>
      </c>
      <c r="I44" s="6" t="s">
        <v>747</v>
      </c>
    </row>
    <row r="45" spans="1:9" ht="16.5" customHeight="1">
      <c r="A45" s="42">
        <v>2018</v>
      </c>
      <c r="B45" s="42">
        <v>9</v>
      </c>
      <c r="C45" s="77" t="s">
        <v>796</v>
      </c>
      <c r="D45" s="78" t="s">
        <v>821</v>
      </c>
      <c r="E45" s="6" t="s">
        <v>177</v>
      </c>
      <c r="F45" s="6" t="s">
        <v>822</v>
      </c>
      <c r="G45" s="6" t="s">
        <v>823</v>
      </c>
      <c r="H45" s="6" t="s">
        <v>219</v>
      </c>
      <c r="I45" s="6" t="s">
        <v>747</v>
      </c>
    </row>
    <row r="46" spans="1:9" ht="16.5" customHeight="1">
      <c r="A46" s="42">
        <v>2018</v>
      </c>
      <c r="B46" s="42">
        <v>9</v>
      </c>
      <c r="C46" s="77" t="s">
        <v>796</v>
      </c>
      <c r="D46" s="78" t="s">
        <v>824</v>
      </c>
      <c r="E46" s="6" t="s">
        <v>177</v>
      </c>
      <c r="F46" s="6" t="s">
        <v>825</v>
      </c>
      <c r="G46" s="6" t="s">
        <v>826</v>
      </c>
      <c r="H46" s="6" t="s">
        <v>219</v>
      </c>
      <c r="I46" s="6" t="s">
        <v>747</v>
      </c>
    </row>
    <row r="47" spans="1:9" ht="16.5" customHeight="1">
      <c r="A47" s="42">
        <v>2018</v>
      </c>
      <c r="B47" s="42">
        <v>9</v>
      </c>
      <c r="C47" s="77" t="s">
        <v>796</v>
      </c>
      <c r="D47" s="78" t="s">
        <v>827</v>
      </c>
      <c r="E47" s="6" t="s">
        <v>180</v>
      </c>
      <c r="F47" s="6" t="s">
        <v>828</v>
      </c>
      <c r="G47" s="6" t="s">
        <v>829</v>
      </c>
      <c r="H47" s="6" t="s">
        <v>830</v>
      </c>
      <c r="I47" s="6" t="s">
        <v>685</v>
      </c>
    </row>
    <row r="48" spans="1:9" ht="16.5" customHeight="1">
      <c r="A48" s="42">
        <v>2018</v>
      </c>
      <c r="B48" s="42">
        <v>9</v>
      </c>
      <c r="C48" s="77" t="s">
        <v>831</v>
      </c>
      <c r="D48" s="78" t="s">
        <v>832</v>
      </c>
      <c r="E48" s="6" t="s">
        <v>9</v>
      </c>
      <c r="F48" s="6" t="s">
        <v>833</v>
      </c>
      <c r="G48" s="6" t="s">
        <v>834</v>
      </c>
      <c r="H48" s="6" t="s">
        <v>835</v>
      </c>
      <c r="I48" s="6" t="s">
        <v>747</v>
      </c>
    </row>
    <row r="49" spans="1:9" ht="16.5" customHeight="1">
      <c r="A49" s="42">
        <v>2018</v>
      </c>
      <c r="B49" s="42">
        <v>9</v>
      </c>
      <c r="C49" s="77" t="s">
        <v>831</v>
      </c>
      <c r="D49" s="78" t="s">
        <v>836</v>
      </c>
      <c r="E49" s="6" t="s">
        <v>9</v>
      </c>
      <c r="F49" s="6" t="s">
        <v>837</v>
      </c>
      <c r="G49" s="6" t="s">
        <v>838</v>
      </c>
      <c r="H49" s="6" t="s">
        <v>839</v>
      </c>
      <c r="I49" s="6" t="s">
        <v>747</v>
      </c>
    </row>
    <row r="50" spans="1:9" ht="16.5" customHeight="1">
      <c r="A50" s="42">
        <v>2018</v>
      </c>
      <c r="B50" s="42">
        <v>9</v>
      </c>
      <c r="C50" s="77" t="s">
        <v>831</v>
      </c>
      <c r="D50" s="78" t="s">
        <v>840</v>
      </c>
      <c r="E50" s="6" t="s">
        <v>177</v>
      </c>
      <c r="F50" s="6" t="s">
        <v>841</v>
      </c>
      <c r="G50" s="6" t="s">
        <v>842</v>
      </c>
      <c r="H50" s="6" t="s">
        <v>219</v>
      </c>
      <c r="I50" s="6" t="s">
        <v>693</v>
      </c>
    </row>
    <row r="51" spans="1:9" ht="16.5" customHeight="1">
      <c r="A51" s="42">
        <v>2018</v>
      </c>
      <c r="B51" s="42">
        <v>9</v>
      </c>
      <c r="C51" s="77" t="s">
        <v>831</v>
      </c>
      <c r="D51" s="78" t="s">
        <v>843</v>
      </c>
      <c r="E51" s="6" t="s">
        <v>177</v>
      </c>
      <c r="F51" s="6" t="s">
        <v>844</v>
      </c>
      <c r="G51" s="6" t="s">
        <v>845</v>
      </c>
      <c r="H51" s="6" t="s">
        <v>219</v>
      </c>
      <c r="I51" s="6" t="s">
        <v>747</v>
      </c>
    </row>
    <row r="52" spans="1:9" ht="16.5" customHeight="1">
      <c r="A52" s="42">
        <v>2018</v>
      </c>
      <c r="B52" s="42">
        <v>9</v>
      </c>
      <c r="C52" s="77" t="s">
        <v>846</v>
      </c>
      <c r="D52" s="78" t="s">
        <v>847</v>
      </c>
      <c r="E52" s="6" t="s">
        <v>177</v>
      </c>
      <c r="F52" s="6" t="s">
        <v>848</v>
      </c>
      <c r="G52" s="6" t="s">
        <v>849</v>
      </c>
      <c r="H52" s="6" t="s">
        <v>219</v>
      </c>
      <c r="I52" s="6" t="s">
        <v>747</v>
      </c>
    </row>
    <row r="53" spans="1:9" ht="16.5" customHeight="1">
      <c r="A53" s="42">
        <v>2018</v>
      </c>
      <c r="B53" s="42">
        <v>9</v>
      </c>
      <c r="C53" s="77" t="s">
        <v>846</v>
      </c>
      <c r="D53" s="78" t="s">
        <v>850</v>
      </c>
      <c r="E53" s="6" t="s">
        <v>9</v>
      </c>
      <c r="F53" s="6" t="s">
        <v>687</v>
      </c>
      <c r="G53" s="6" t="s">
        <v>851</v>
      </c>
      <c r="H53" s="6" t="s">
        <v>852</v>
      </c>
      <c r="I53" s="6" t="s">
        <v>685</v>
      </c>
    </row>
    <row r="54" spans="1:9" ht="16.5" customHeight="1">
      <c r="A54" s="42">
        <v>2018</v>
      </c>
      <c r="B54" s="42">
        <v>9</v>
      </c>
      <c r="C54" s="77" t="s">
        <v>853</v>
      </c>
      <c r="D54" s="78" t="s">
        <v>854</v>
      </c>
      <c r="E54" s="6" t="s">
        <v>177</v>
      </c>
      <c r="F54" s="6" t="s">
        <v>855</v>
      </c>
      <c r="G54" s="6" t="s">
        <v>856</v>
      </c>
      <c r="H54" s="6" t="s">
        <v>219</v>
      </c>
      <c r="I54" s="6" t="s">
        <v>701</v>
      </c>
    </row>
    <row r="55" spans="1:9" ht="16.5" customHeight="1">
      <c r="A55" s="42">
        <v>2018</v>
      </c>
      <c r="B55" s="42">
        <v>9</v>
      </c>
      <c r="C55" s="77" t="s">
        <v>853</v>
      </c>
      <c r="D55" s="78" t="s">
        <v>857</v>
      </c>
      <c r="E55" s="6" t="s">
        <v>177</v>
      </c>
      <c r="F55" s="6" t="s">
        <v>848</v>
      </c>
      <c r="G55" s="6" t="s">
        <v>849</v>
      </c>
      <c r="H55" s="6" t="s">
        <v>219</v>
      </c>
      <c r="I55" s="6" t="s">
        <v>747</v>
      </c>
    </row>
    <row r="56" spans="1:9" ht="16.5" customHeight="1">
      <c r="A56" s="42">
        <v>2018</v>
      </c>
      <c r="B56" s="42">
        <v>9</v>
      </c>
      <c r="C56" s="77" t="s">
        <v>853</v>
      </c>
      <c r="D56" s="78" t="s">
        <v>858</v>
      </c>
      <c r="E56" s="6" t="s">
        <v>177</v>
      </c>
      <c r="F56" s="6" t="s">
        <v>859</v>
      </c>
      <c r="G56" s="6" t="s">
        <v>860</v>
      </c>
      <c r="H56" s="6" t="s">
        <v>219</v>
      </c>
      <c r="I56" s="6" t="s">
        <v>747</v>
      </c>
    </row>
    <row r="57" spans="1:9" ht="16.5" customHeight="1">
      <c r="A57" s="42">
        <v>2018</v>
      </c>
      <c r="B57" s="42">
        <v>9</v>
      </c>
      <c r="C57" s="77" t="s">
        <v>861</v>
      </c>
      <c r="D57" s="78" t="s">
        <v>862</v>
      </c>
      <c r="E57" s="6" t="s">
        <v>9</v>
      </c>
      <c r="F57" s="6" t="s">
        <v>687</v>
      </c>
      <c r="G57" s="6" t="s">
        <v>863</v>
      </c>
      <c r="H57" s="6" t="s">
        <v>864</v>
      </c>
      <c r="I57" s="6" t="s">
        <v>701</v>
      </c>
    </row>
    <row r="58" spans="1:9" ht="16.5" customHeight="1">
      <c r="A58" s="42">
        <v>2018</v>
      </c>
      <c r="B58" s="42">
        <v>9</v>
      </c>
      <c r="C58" s="77" t="s">
        <v>861</v>
      </c>
      <c r="D58" s="78" t="s">
        <v>865</v>
      </c>
      <c r="E58" s="6" t="s">
        <v>177</v>
      </c>
      <c r="F58" s="6" t="s">
        <v>866</v>
      </c>
      <c r="G58" s="6" t="s">
        <v>867</v>
      </c>
      <c r="H58" s="6" t="s">
        <v>219</v>
      </c>
      <c r="I58" s="6" t="s">
        <v>701</v>
      </c>
    </row>
    <row r="59" spans="1:9" ht="16.5" customHeight="1">
      <c r="A59" s="42">
        <v>2018</v>
      </c>
      <c r="B59" s="42">
        <v>9</v>
      </c>
      <c r="C59" s="77" t="s">
        <v>861</v>
      </c>
      <c r="D59" s="78" t="s">
        <v>868</v>
      </c>
      <c r="E59" s="6" t="s">
        <v>177</v>
      </c>
      <c r="F59" s="6" t="s">
        <v>866</v>
      </c>
      <c r="G59" s="6" t="s">
        <v>716</v>
      </c>
      <c r="H59" s="6" t="s">
        <v>219</v>
      </c>
      <c r="I59" s="6" t="s">
        <v>747</v>
      </c>
    </row>
    <row r="60" spans="1:9" ht="16.5" customHeight="1">
      <c r="A60" s="42">
        <v>2018</v>
      </c>
      <c r="B60" s="42">
        <v>9</v>
      </c>
      <c r="C60" s="77" t="s">
        <v>869</v>
      </c>
      <c r="D60" s="78" t="s">
        <v>870</v>
      </c>
      <c r="E60" s="6" t="s">
        <v>177</v>
      </c>
      <c r="F60" s="6" t="s">
        <v>866</v>
      </c>
      <c r="G60" s="6" t="s">
        <v>781</v>
      </c>
      <c r="H60" s="6" t="s">
        <v>219</v>
      </c>
      <c r="I60" s="6" t="s">
        <v>871</v>
      </c>
    </row>
    <row r="61" spans="1:9" ht="16.5" customHeight="1">
      <c r="A61" s="42">
        <v>2018</v>
      </c>
      <c r="B61" s="42">
        <v>9</v>
      </c>
      <c r="C61" s="77" t="s">
        <v>869</v>
      </c>
      <c r="D61" s="78" t="s">
        <v>872</v>
      </c>
      <c r="E61" s="6" t="s">
        <v>174</v>
      </c>
      <c r="F61" s="6" t="s">
        <v>833</v>
      </c>
      <c r="G61" s="6" t="s">
        <v>823</v>
      </c>
      <c r="H61" s="6" t="s">
        <v>219</v>
      </c>
      <c r="I61" s="6" t="s">
        <v>747</v>
      </c>
    </row>
    <row r="62" spans="1:9" ht="16.5" customHeight="1">
      <c r="A62" s="42">
        <v>2018</v>
      </c>
      <c r="B62" s="42">
        <v>9</v>
      </c>
      <c r="C62" s="77" t="s">
        <v>869</v>
      </c>
      <c r="D62" s="78" t="s">
        <v>873</v>
      </c>
      <c r="E62" s="6" t="s">
        <v>177</v>
      </c>
      <c r="F62" s="6" t="s">
        <v>866</v>
      </c>
      <c r="G62" s="6" t="s">
        <v>874</v>
      </c>
      <c r="H62" s="6" t="s">
        <v>219</v>
      </c>
      <c r="I62" s="6" t="s">
        <v>693</v>
      </c>
    </row>
    <row r="63" spans="1:9" ht="16.5" customHeight="1">
      <c r="A63" s="42">
        <v>2018</v>
      </c>
      <c r="B63" s="42">
        <v>9</v>
      </c>
      <c r="C63" s="77" t="s">
        <v>869</v>
      </c>
      <c r="D63" s="78" t="s">
        <v>875</v>
      </c>
      <c r="E63" s="6" t="s">
        <v>177</v>
      </c>
      <c r="F63" s="6" t="s">
        <v>757</v>
      </c>
      <c r="G63" s="6" t="s">
        <v>876</v>
      </c>
      <c r="H63" s="6" t="s">
        <v>219</v>
      </c>
      <c r="I63" s="6" t="s">
        <v>693</v>
      </c>
    </row>
    <row r="64" spans="1:9" ht="16.5" customHeight="1">
      <c r="A64" s="42">
        <v>2018</v>
      </c>
      <c r="B64" s="42">
        <v>9</v>
      </c>
      <c r="C64" s="77" t="s">
        <v>869</v>
      </c>
      <c r="D64" s="78" t="s">
        <v>877</v>
      </c>
      <c r="E64" s="6" t="s">
        <v>177</v>
      </c>
      <c r="F64" s="6" t="s">
        <v>9</v>
      </c>
      <c r="G64" s="6" t="s">
        <v>878</v>
      </c>
      <c r="H64" s="6" t="s">
        <v>219</v>
      </c>
      <c r="I64" s="6" t="s">
        <v>693</v>
      </c>
    </row>
    <row r="65" spans="1:9" ht="16.5" customHeight="1">
      <c r="A65" s="42">
        <v>2018</v>
      </c>
      <c r="B65" s="42">
        <v>9</v>
      </c>
      <c r="C65" s="77" t="s">
        <v>869</v>
      </c>
      <c r="D65" s="78" t="s">
        <v>879</v>
      </c>
      <c r="E65" s="6" t="s">
        <v>9</v>
      </c>
      <c r="F65" s="6" t="s">
        <v>687</v>
      </c>
      <c r="G65" s="6" t="s">
        <v>880</v>
      </c>
      <c r="H65" s="6" t="s">
        <v>881</v>
      </c>
      <c r="I65" s="6" t="s">
        <v>685</v>
      </c>
    </row>
    <row r="66" spans="1:9" ht="16.5" customHeight="1">
      <c r="A66" s="42">
        <v>2018</v>
      </c>
      <c r="B66" s="42">
        <v>9</v>
      </c>
      <c r="C66" s="77" t="s">
        <v>869</v>
      </c>
      <c r="D66" s="78" t="s">
        <v>882</v>
      </c>
      <c r="E66" s="6" t="s">
        <v>177</v>
      </c>
      <c r="F66" s="6" t="s">
        <v>883</v>
      </c>
      <c r="G66" s="6" t="s">
        <v>884</v>
      </c>
      <c r="H66" s="6" t="s">
        <v>219</v>
      </c>
      <c r="I66" s="6" t="s">
        <v>747</v>
      </c>
    </row>
    <row r="67" spans="1:9" ht="16.5" customHeight="1">
      <c r="A67" s="42">
        <v>2018</v>
      </c>
      <c r="B67" s="42">
        <v>9</v>
      </c>
      <c r="C67" s="77" t="s">
        <v>869</v>
      </c>
      <c r="D67" s="78" t="s">
        <v>885</v>
      </c>
      <c r="E67" s="6" t="s">
        <v>174</v>
      </c>
      <c r="F67" s="6" t="s">
        <v>866</v>
      </c>
      <c r="G67" s="6" t="s">
        <v>886</v>
      </c>
      <c r="H67" s="6" t="s">
        <v>219</v>
      </c>
      <c r="I67" s="6" t="s">
        <v>685</v>
      </c>
    </row>
    <row r="68" spans="1:9" ht="16.5" customHeight="1">
      <c r="A68" s="42">
        <v>2018</v>
      </c>
      <c r="B68" s="42">
        <v>9</v>
      </c>
      <c r="C68" s="77" t="s">
        <v>869</v>
      </c>
      <c r="D68" s="78" t="s">
        <v>887</v>
      </c>
      <c r="E68" s="6" t="s">
        <v>180</v>
      </c>
      <c r="F68" s="6"/>
      <c r="G68" s="6" t="s">
        <v>886</v>
      </c>
      <c r="H68" s="6" t="s">
        <v>888</v>
      </c>
      <c r="I68" s="6" t="s">
        <v>685</v>
      </c>
    </row>
    <row r="69" spans="1:9" ht="16.5" customHeight="1">
      <c r="A69" s="42">
        <v>2018</v>
      </c>
      <c r="B69" s="42">
        <v>9</v>
      </c>
      <c r="C69" s="77" t="s">
        <v>869</v>
      </c>
      <c r="D69" s="78" t="s">
        <v>889</v>
      </c>
      <c r="E69" s="6" t="s">
        <v>174</v>
      </c>
      <c r="F69" s="6" t="s">
        <v>866</v>
      </c>
      <c r="G69" s="6" t="s">
        <v>886</v>
      </c>
      <c r="H69" s="6" t="s">
        <v>219</v>
      </c>
      <c r="I69" s="6" t="s">
        <v>685</v>
      </c>
    </row>
    <row r="70" spans="1:9" ht="16.5" customHeight="1">
      <c r="A70" s="42">
        <v>2018</v>
      </c>
      <c r="B70" s="42">
        <v>9</v>
      </c>
      <c r="C70" s="77" t="s">
        <v>869</v>
      </c>
      <c r="D70" s="78" t="s">
        <v>890</v>
      </c>
      <c r="E70" s="6" t="s">
        <v>177</v>
      </c>
      <c r="F70" s="6" t="s">
        <v>9</v>
      </c>
      <c r="G70" s="6" t="s">
        <v>891</v>
      </c>
      <c r="H70" s="6" t="s">
        <v>219</v>
      </c>
      <c r="I70" s="6" t="s">
        <v>693</v>
      </c>
    </row>
    <row r="71" spans="1:9" ht="16.5" customHeight="1">
      <c r="A71" s="42">
        <v>2018</v>
      </c>
      <c r="B71" s="42">
        <v>9</v>
      </c>
      <c r="C71" s="77" t="s">
        <v>869</v>
      </c>
      <c r="D71" s="78" t="s">
        <v>892</v>
      </c>
      <c r="E71" s="6" t="s">
        <v>174</v>
      </c>
      <c r="F71" s="6" t="s">
        <v>9</v>
      </c>
      <c r="G71" s="6" t="s">
        <v>891</v>
      </c>
      <c r="H71" s="6" t="s">
        <v>219</v>
      </c>
      <c r="I71" s="6" t="s">
        <v>685</v>
      </c>
    </row>
    <row r="72" spans="1:9" ht="16.5" customHeight="1">
      <c r="A72" s="42">
        <v>2018</v>
      </c>
      <c r="B72" s="42">
        <v>8</v>
      </c>
      <c r="C72" s="77" t="s">
        <v>893</v>
      </c>
      <c r="D72" s="78" t="s">
        <v>894</v>
      </c>
      <c r="E72" s="6" t="s">
        <v>177</v>
      </c>
      <c r="F72" s="6" t="s">
        <v>691</v>
      </c>
      <c r="G72" s="6" t="s">
        <v>895</v>
      </c>
      <c r="H72" s="6" t="s">
        <v>219</v>
      </c>
      <c r="I72" s="6" t="s">
        <v>693</v>
      </c>
    </row>
    <row r="73" spans="1:9" ht="16.5" customHeight="1">
      <c r="A73" s="42">
        <v>2018</v>
      </c>
      <c r="B73" s="42">
        <v>8</v>
      </c>
      <c r="C73" s="77" t="s">
        <v>893</v>
      </c>
      <c r="D73" s="78" t="s">
        <v>896</v>
      </c>
      <c r="E73" s="6" t="s">
        <v>177</v>
      </c>
      <c r="F73" s="6" t="s">
        <v>897</v>
      </c>
      <c r="G73" s="6" t="s">
        <v>898</v>
      </c>
      <c r="H73" s="6" t="s">
        <v>219</v>
      </c>
      <c r="I73" s="6" t="s">
        <v>693</v>
      </c>
    </row>
    <row r="74" spans="1:9" ht="16.5" customHeight="1">
      <c r="A74" s="42">
        <v>2018</v>
      </c>
      <c r="B74" s="42">
        <v>8</v>
      </c>
      <c r="C74" s="77" t="s">
        <v>893</v>
      </c>
      <c r="D74" s="78" t="s">
        <v>899</v>
      </c>
      <c r="E74" s="6" t="s">
        <v>177</v>
      </c>
      <c r="F74" s="6" t="s">
        <v>897</v>
      </c>
      <c r="G74" s="6" t="s">
        <v>898</v>
      </c>
      <c r="H74" s="6" t="s">
        <v>219</v>
      </c>
      <c r="I74" s="6" t="s">
        <v>693</v>
      </c>
    </row>
    <row r="75" spans="1:9" ht="16.5" customHeight="1">
      <c r="A75" s="42">
        <v>2018</v>
      </c>
      <c r="B75" s="42">
        <v>8</v>
      </c>
      <c r="C75" s="77" t="s">
        <v>893</v>
      </c>
      <c r="D75" s="78" t="s">
        <v>900</v>
      </c>
      <c r="E75" s="6" t="s">
        <v>177</v>
      </c>
      <c r="F75" s="6" t="s">
        <v>742</v>
      </c>
      <c r="G75" s="6" t="s">
        <v>901</v>
      </c>
      <c r="H75" s="6" t="s">
        <v>219</v>
      </c>
      <c r="I75" s="6" t="s">
        <v>701</v>
      </c>
    </row>
    <row r="76" spans="1:9" ht="16.5" customHeight="1">
      <c r="A76" s="42">
        <v>2018</v>
      </c>
      <c r="B76" s="42">
        <v>8</v>
      </c>
      <c r="C76" s="77" t="s">
        <v>893</v>
      </c>
      <c r="D76" s="78" t="s">
        <v>902</v>
      </c>
      <c r="E76" s="6" t="s">
        <v>177</v>
      </c>
      <c r="F76" s="6" t="s">
        <v>903</v>
      </c>
      <c r="G76" s="6" t="s">
        <v>904</v>
      </c>
      <c r="H76" s="6" t="s">
        <v>219</v>
      </c>
      <c r="I76" s="6" t="s">
        <v>693</v>
      </c>
    </row>
    <row r="77" spans="1:9" ht="16.5" customHeight="1">
      <c r="A77" s="42">
        <v>2018</v>
      </c>
      <c r="B77" s="42">
        <v>8</v>
      </c>
      <c r="C77" s="77" t="s">
        <v>893</v>
      </c>
      <c r="D77" s="78" t="s">
        <v>905</v>
      </c>
      <c r="E77" s="6" t="s">
        <v>9</v>
      </c>
      <c r="F77" s="6" t="s">
        <v>687</v>
      </c>
      <c r="G77" s="6" t="s">
        <v>906</v>
      </c>
      <c r="H77" s="6" t="s">
        <v>907</v>
      </c>
      <c r="I77" s="6" t="s">
        <v>747</v>
      </c>
    </row>
    <row r="78" spans="1:9" ht="16.5" customHeight="1">
      <c r="A78" s="42">
        <v>2018</v>
      </c>
      <c r="B78" s="42">
        <v>8</v>
      </c>
      <c r="C78" s="77" t="s">
        <v>908</v>
      </c>
      <c r="D78" s="78" t="s">
        <v>909</v>
      </c>
      <c r="E78" s="6" t="s">
        <v>177</v>
      </c>
      <c r="F78" s="6" t="s">
        <v>866</v>
      </c>
      <c r="G78" s="6" t="s">
        <v>910</v>
      </c>
      <c r="H78" s="6" t="s">
        <v>219</v>
      </c>
      <c r="I78" s="6" t="s">
        <v>747</v>
      </c>
    </row>
    <row r="79" spans="1:9" ht="16.5" customHeight="1">
      <c r="A79" s="42">
        <v>2018</v>
      </c>
      <c r="B79" s="42">
        <v>8</v>
      </c>
      <c r="C79" s="77" t="s">
        <v>908</v>
      </c>
      <c r="D79" s="78" t="s">
        <v>911</v>
      </c>
      <c r="E79" s="6" t="s">
        <v>174</v>
      </c>
      <c r="F79" s="6" t="s">
        <v>866</v>
      </c>
      <c r="G79" s="6" t="s">
        <v>910</v>
      </c>
      <c r="H79" s="6" t="s">
        <v>219</v>
      </c>
      <c r="I79" s="6" t="s">
        <v>747</v>
      </c>
    </row>
    <row r="80" spans="1:9" ht="16.5" customHeight="1">
      <c r="A80" s="42">
        <v>2018</v>
      </c>
      <c r="B80" s="42">
        <v>8</v>
      </c>
      <c r="C80" s="77" t="s">
        <v>908</v>
      </c>
      <c r="D80" s="78" t="s">
        <v>912</v>
      </c>
      <c r="E80" s="6" t="s">
        <v>9</v>
      </c>
      <c r="F80" s="6" t="s">
        <v>687</v>
      </c>
      <c r="G80" s="6" t="s">
        <v>913</v>
      </c>
      <c r="H80" s="6" t="s">
        <v>914</v>
      </c>
      <c r="I80" s="6" t="s">
        <v>747</v>
      </c>
    </row>
    <row r="81" spans="1:9" ht="16.5" customHeight="1">
      <c r="A81" s="42">
        <v>2018</v>
      </c>
      <c r="B81" s="42">
        <v>8</v>
      </c>
      <c r="C81" s="77" t="s">
        <v>908</v>
      </c>
      <c r="D81" s="78" t="s">
        <v>915</v>
      </c>
      <c r="E81" s="6" t="s">
        <v>177</v>
      </c>
      <c r="F81" s="6" t="s">
        <v>866</v>
      </c>
      <c r="G81" s="6" t="s">
        <v>916</v>
      </c>
      <c r="H81" s="6" t="s">
        <v>219</v>
      </c>
      <c r="I81" s="6" t="s">
        <v>747</v>
      </c>
    </row>
    <row r="82" spans="1:9" ht="16.5" customHeight="1">
      <c r="A82" s="42">
        <v>2018</v>
      </c>
      <c r="B82" s="42">
        <v>8</v>
      </c>
      <c r="C82" s="77" t="s">
        <v>917</v>
      </c>
      <c r="D82" s="78" t="s">
        <v>918</v>
      </c>
      <c r="E82" s="6" t="s">
        <v>9</v>
      </c>
      <c r="F82" s="6" t="s">
        <v>919</v>
      </c>
      <c r="G82" s="6" t="s">
        <v>920</v>
      </c>
      <c r="H82" s="6" t="s">
        <v>921</v>
      </c>
      <c r="I82" s="6" t="s">
        <v>685</v>
      </c>
    </row>
    <row r="83" spans="1:9" ht="16.5" customHeight="1">
      <c r="A83" s="42">
        <v>2018</v>
      </c>
      <c r="B83" s="42">
        <v>8</v>
      </c>
      <c r="C83" s="77" t="s">
        <v>908</v>
      </c>
      <c r="D83" s="78" t="s">
        <v>922</v>
      </c>
      <c r="E83" s="6" t="s">
        <v>174</v>
      </c>
      <c r="F83" s="6" t="s">
        <v>866</v>
      </c>
      <c r="G83" s="6" t="s">
        <v>923</v>
      </c>
      <c r="H83" s="6" t="s">
        <v>219</v>
      </c>
      <c r="I83" s="6" t="s">
        <v>685</v>
      </c>
    </row>
    <row r="84" spans="1:9" ht="16.5" customHeight="1">
      <c r="A84" s="42">
        <v>2018</v>
      </c>
      <c r="B84" s="42">
        <v>8</v>
      </c>
      <c r="C84" s="77" t="s">
        <v>908</v>
      </c>
      <c r="D84" s="78" t="s">
        <v>924</v>
      </c>
      <c r="E84" s="6" t="s">
        <v>177</v>
      </c>
      <c r="F84" s="6" t="s">
        <v>866</v>
      </c>
      <c r="G84" s="6" t="s">
        <v>925</v>
      </c>
      <c r="H84" s="6" t="s">
        <v>219</v>
      </c>
      <c r="I84" s="6" t="s">
        <v>871</v>
      </c>
    </row>
    <row r="85" spans="1:9" ht="16.5" customHeight="1">
      <c r="A85" s="42">
        <v>2018</v>
      </c>
      <c r="B85" s="42">
        <v>8</v>
      </c>
      <c r="C85" s="77" t="s">
        <v>908</v>
      </c>
      <c r="D85" s="78" t="s">
        <v>926</v>
      </c>
      <c r="E85" s="6" t="s">
        <v>177</v>
      </c>
      <c r="F85" s="6" t="s">
        <v>866</v>
      </c>
      <c r="G85" s="6" t="s">
        <v>923</v>
      </c>
      <c r="H85" s="6" t="s">
        <v>219</v>
      </c>
      <c r="I85" s="6" t="s">
        <v>871</v>
      </c>
    </row>
    <row r="86" spans="1:9" ht="16.5" customHeight="1">
      <c r="A86" s="42">
        <v>2018</v>
      </c>
      <c r="B86" s="42">
        <v>8</v>
      </c>
      <c r="C86" s="77" t="s">
        <v>735</v>
      </c>
      <c r="D86" s="78" t="s">
        <v>927</v>
      </c>
      <c r="E86" s="6" t="s">
        <v>9</v>
      </c>
      <c r="F86" s="6" t="s">
        <v>928</v>
      </c>
      <c r="G86" s="6" t="s">
        <v>929</v>
      </c>
      <c r="H86" s="6" t="s">
        <v>930</v>
      </c>
      <c r="I86" s="6" t="s">
        <v>747</v>
      </c>
    </row>
    <row r="87" spans="1:9" ht="16.5" customHeight="1">
      <c r="A87" s="42">
        <v>2018</v>
      </c>
      <c r="B87" s="42">
        <v>8</v>
      </c>
      <c r="C87" s="77" t="s">
        <v>735</v>
      </c>
      <c r="D87" s="78" t="s">
        <v>931</v>
      </c>
      <c r="E87" s="6" t="s">
        <v>9</v>
      </c>
      <c r="F87" s="6" t="s">
        <v>932</v>
      </c>
      <c r="G87" s="6" t="s">
        <v>933</v>
      </c>
      <c r="H87" s="6" t="s">
        <v>934</v>
      </c>
      <c r="I87" s="6" t="s">
        <v>685</v>
      </c>
    </row>
    <row r="88" spans="1:9" ht="16.5" customHeight="1">
      <c r="A88" s="42">
        <v>2018</v>
      </c>
      <c r="B88" s="42">
        <v>8</v>
      </c>
      <c r="C88" s="77" t="s">
        <v>935</v>
      </c>
      <c r="D88" s="78" t="s">
        <v>936</v>
      </c>
      <c r="E88" s="6" t="s">
        <v>9</v>
      </c>
      <c r="F88" s="6" t="s">
        <v>937</v>
      </c>
      <c r="G88" s="6" t="s">
        <v>938</v>
      </c>
      <c r="H88" s="6" t="s">
        <v>939</v>
      </c>
      <c r="I88" s="6" t="s">
        <v>693</v>
      </c>
    </row>
    <row r="89" spans="1:9" ht="16.5" customHeight="1">
      <c r="A89" s="42">
        <v>2018</v>
      </c>
      <c r="B89" s="42">
        <v>8</v>
      </c>
      <c r="C89" s="77" t="s">
        <v>735</v>
      </c>
      <c r="D89" s="78" t="s">
        <v>940</v>
      </c>
      <c r="E89" s="6" t="s">
        <v>180</v>
      </c>
      <c r="F89" s="6" t="s">
        <v>941</v>
      </c>
      <c r="G89" s="6" t="s">
        <v>942</v>
      </c>
      <c r="H89" s="6" t="s">
        <v>219</v>
      </c>
      <c r="I89" s="6" t="s">
        <v>747</v>
      </c>
    </row>
    <row r="90" spans="1:9" ht="16.5" customHeight="1">
      <c r="A90" s="42">
        <v>2018</v>
      </c>
      <c r="B90" s="42">
        <v>8</v>
      </c>
      <c r="C90" s="77" t="s">
        <v>735</v>
      </c>
      <c r="D90" s="78" t="s">
        <v>943</v>
      </c>
      <c r="E90" s="6" t="s">
        <v>177</v>
      </c>
      <c r="F90" s="6" t="s">
        <v>186</v>
      </c>
      <c r="G90" s="6" t="s">
        <v>944</v>
      </c>
      <c r="H90" s="6" t="s">
        <v>219</v>
      </c>
      <c r="I90" s="6" t="s">
        <v>747</v>
      </c>
    </row>
    <row r="91" spans="1:9" ht="16.5" customHeight="1">
      <c r="A91" s="42">
        <v>2018</v>
      </c>
      <c r="B91" s="42">
        <v>8</v>
      </c>
      <c r="C91" s="77" t="s">
        <v>735</v>
      </c>
      <c r="D91" s="78" t="s">
        <v>945</v>
      </c>
      <c r="E91" s="6" t="s">
        <v>177</v>
      </c>
      <c r="F91" s="6" t="s">
        <v>946</v>
      </c>
      <c r="G91" s="6" t="s">
        <v>916</v>
      </c>
      <c r="H91" s="6" t="s">
        <v>219</v>
      </c>
      <c r="I91" s="6" t="s">
        <v>747</v>
      </c>
    </row>
    <row r="92" spans="1:9" ht="16.5" customHeight="1">
      <c r="A92" s="42">
        <v>2018</v>
      </c>
      <c r="B92" s="42">
        <v>8</v>
      </c>
      <c r="C92" s="77" t="s">
        <v>735</v>
      </c>
      <c r="D92" s="78" t="s">
        <v>947</v>
      </c>
      <c r="E92" s="6" t="s">
        <v>174</v>
      </c>
      <c r="F92" s="6" t="s">
        <v>946</v>
      </c>
      <c r="G92" s="6" t="s">
        <v>916</v>
      </c>
      <c r="H92" s="6" t="s">
        <v>219</v>
      </c>
      <c r="I92" s="6" t="s">
        <v>747</v>
      </c>
    </row>
    <row r="93" spans="1:9" ht="16.5" customHeight="1">
      <c r="A93" s="42">
        <v>2018</v>
      </c>
      <c r="B93" s="42">
        <v>8</v>
      </c>
      <c r="C93" s="77" t="s">
        <v>735</v>
      </c>
      <c r="D93" s="78" t="s">
        <v>948</v>
      </c>
      <c r="E93" s="6" t="s">
        <v>174</v>
      </c>
      <c r="F93" s="6" t="s">
        <v>949</v>
      </c>
      <c r="G93" s="6" t="s">
        <v>950</v>
      </c>
      <c r="H93" s="6" t="s">
        <v>219</v>
      </c>
      <c r="I93" s="6" t="s">
        <v>747</v>
      </c>
    </row>
    <row r="94" spans="1:9" ht="16.5" customHeight="1">
      <c r="A94" s="42">
        <v>2018</v>
      </c>
      <c r="B94" s="42">
        <v>8</v>
      </c>
      <c r="C94" s="77" t="s">
        <v>917</v>
      </c>
      <c r="D94" s="78" t="s">
        <v>951</v>
      </c>
      <c r="E94" s="6" t="s">
        <v>177</v>
      </c>
      <c r="F94" s="6" t="s">
        <v>186</v>
      </c>
      <c r="G94" s="6" t="s">
        <v>952</v>
      </c>
      <c r="H94" s="6" t="s">
        <v>219</v>
      </c>
      <c r="I94" s="6" t="s">
        <v>747</v>
      </c>
    </row>
    <row r="95" spans="1:9" ht="16.5" customHeight="1">
      <c r="A95" s="42">
        <v>2018</v>
      </c>
      <c r="B95" s="42">
        <v>8</v>
      </c>
      <c r="C95" s="77" t="s">
        <v>917</v>
      </c>
      <c r="D95" s="78" t="s">
        <v>953</v>
      </c>
      <c r="E95" s="6" t="s">
        <v>177</v>
      </c>
      <c r="F95" s="6" t="s">
        <v>682</v>
      </c>
      <c r="G95" s="6" t="s">
        <v>954</v>
      </c>
      <c r="H95" s="6" t="s">
        <v>219</v>
      </c>
      <c r="I95" s="6" t="s">
        <v>747</v>
      </c>
    </row>
    <row r="96" spans="1:9" ht="16.5" customHeight="1">
      <c r="A96" s="42">
        <v>2018</v>
      </c>
      <c r="B96" s="42">
        <v>8</v>
      </c>
      <c r="C96" s="77" t="s">
        <v>917</v>
      </c>
      <c r="D96" s="78" t="s">
        <v>955</v>
      </c>
      <c r="E96" s="6" t="s">
        <v>177</v>
      </c>
      <c r="F96" s="6" t="s">
        <v>956</v>
      </c>
      <c r="G96" s="6" t="s">
        <v>957</v>
      </c>
      <c r="H96" s="6" t="s">
        <v>219</v>
      </c>
      <c r="I96" s="6" t="s">
        <v>747</v>
      </c>
    </row>
    <row r="97" spans="1:9" ht="16.5" customHeight="1">
      <c r="A97" s="42">
        <v>2018</v>
      </c>
      <c r="B97" s="42">
        <v>8</v>
      </c>
      <c r="C97" s="77" t="s">
        <v>958</v>
      </c>
      <c r="D97" s="78" t="s">
        <v>959</v>
      </c>
      <c r="E97" s="6" t="s">
        <v>177</v>
      </c>
      <c r="F97" s="6" t="s">
        <v>866</v>
      </c>
      <c r="G97" s="6" t="s">
        <v>960</v>
      </c>
      <c r="H97" s="6" t="s">
        <v>219</v>
      </c>
      <c r="I97" s="6" t="s">
        <v>701</v>
      </c>
    </row>
    <row r="98" spans="1:9" ht="16.5" customHeight="1">
      <c r="A98" s="42">
        <v>2018</v>
      </c>
      <c r="B98" s="42">
        <v>8</v>
      </c>
      <c r="C98" s="77" t="s">
        <v>958</v>
      </c>
      <c r="D98" s="78" t="s">
        <v>961</v>
      </c>
      <c r="E98" s="6" t="s">
        <v>9</v>
      </c>
      <c r="F98" s="6" t="s">
        <v>687</v>
      </c>
      <c r="G98" s="6" t="s">
        <v>962</v>
      </c>
      <c r="H98" s="6" t="s">
        <v>963</v>
      </c>
      <c r="I98" s="6" t="s">
        <v>747</v>
      </c>
    </row>
    <row r="99" spans="1:9" ht="16.5" customHeight="1">
      <c r="A99" s="42">
        <v>2018</v>
      </c>
      <c r="B99" s="42">
        <v>8</v>
      </c>
      <c r="C99" s="77" t="s">
        <v>958</v>
      </c>
      <c r="D99" s="78" t="s">
        <v>964</v>
      </c>
      <c r="E99" s="6" t="s">
        <v>9</v>
      </c>
      <c r="F99" s="6" t="s">
        <v>687</v>
      </c>
      <c r="G99" s="6" t="s">
        <v>965</v>
      </c>
      <c r="H99" s="6" t="s">
        <v>966</v>
      </c>
      <c r="I99" s="6" t="s">
        <v>747</v>
      </c>
    </row>
    <row r="100" spans="1:9" ht="16.5" customHeight="1">
      <c r="A100" s="42">
        <v>2018</v>
      </c>
      <c r="B100" s="42">
        <v>8</v>
      </c>
      <c r="C100" s="77" t="s">
        <v>958</v>
      </c>
      <c r="D100" s="78" t="s">
        <v>967</v>
      </c>
      <c r="E100" s="6" t="s">
        <v>180</v>
      </c>
      <c r="F100" s="6"/>
      <c r="G100" s="6" t="s">
        <v>968</v>
      </c>
      <c r="H100" s="6" t="s">
        <v>219</v>
      </c>
      <c r="I100" s="6" t="s">
        <v>747</v>
      </c>
    </row>
    <row r="101" spans="1:9" ht="16.5" customHeight="1">
      <c r="A101" s="42">
        <v>2018</v>
      </c>
      <c r="B101" s="42">
        <v>8</v>
      </c>
      <c r="C101" s="77" t="s">
        <v>958</v>
      </c>
      <c r="D101" s="78" t="s">
        <v>969</v>
      </c>
      <c r="E101" s="6" t="s">
        <v>177</v>
      </c>
      <c r="F101" s="6" t="s">
        <v>866</v>
      </c>
      <c r="G101" s="6" t="s">
        <v>968</v>
      </c>
      <c r="H101" s="6" t="s">
        <v>219</v>
      </c>
      <c r="I101" s="6" t="s">
        <v>747</v>
      </c>
    </row>
    <row r="102" spans="1:9" ht="16.5" customHeight="1">
      <c r="A102" s="42">
        <v>2018</v>
      </c>
      <c r="B102" s="42">
        <v>8</v>
      </c>
      <c r="C102" s="77" t="s">
        <v>958</v>
      </c>
      <c r="D102" s="78" t="s">
        <v>970</v>
      </c>
      <c r="E102" s="6" t="s">
        <v>9</v>
      </c>
      <c r="F102" s="6" t="s">
        <v>687</v>
      </c>
      <c r="G102" s="6" t="s">
        <v>971</v>
      </c>
      <c r="H102" s="6" t="s">
        <v>972</v>
      </c>
      <c r="I102" s="6" t="s">
        <v>685</v>
      </c>
    </row>
    <row r="103" spans="1:9" ht="16.5" customHeight="1">
      <c r="A103" s="42">
        <v>2018</v>
      </c>
      <c r="B103" s="42">
        <v>8</v>
      </c>
      <c r="C103" s="77" t="s">
        <v>958</v>
      </c>
      <c r="D103" s="78" t="s">
        <v>973</v>
      </c>
      <c r="E103" s="6" t="s">
        <v>177</v>
      </c>
      <c r="F103" s="6" t="s">
        <v>866</v>
      </c>
      <c r="G103" s="6" t="s">
        <v>974</v>
      </c>
      <c r="H103" s="6" t="s">
        <v>219</v>
      </c>
      <c r="I103" s="6" t="s">
        <v>693</v>
      </c>
    </row>
    <row r="104" spans="1:9" ht="16.5" customHeight="1">
      <c r="A104" s="42">
        <v>2018</v>
      </c>
      <c r="B104" s="42">
        <v>8</v>
      </c>
      <c r="C104" s="77" t="s">
        <v>975</v>
      </c>
      <c r="D104" s="78" t="s">
        <v>976</v>
      </c>
      <c r="E104" s="6" t="s">
        <v>180</v>
      </c>
      <c r="F104" s="6" t="s">
        <v>9</v>
      </c>
      <c r="G104" s="6" t="s">
        <v>723</v>
      </c>
      <c r="H104" s="6" t="s">
        <v>219</v>
      </c>
      <c r="I104" s="6" t="s">
        <v>693</v>
      </c>
    </row>
    <row r="105" spans="1:9" ht="16.5" customHeight="1">
      <c r="A105" s="42">
        <v>2018</v>
      </c>
      <c r="B105" s="42">
        <v>8</v>
      </c>
      <c r="C105" s="77" t="s">
        <v>975</v>
      </c>
      <c r="D105" s="78" t="s">
        <v>977</v>
      </c>
      <c r="E105" s="6" t="s">
        <v>9</v>
      </c>
      <c r="F105" s="6" t="s">
        <v>682</v>
      </c>
      <c r="G105" s="6" t="s">
        <v>978</v>
      </c>
      <c r="H105" s="6" t="s">
        <v>979</v>
      </c>
      <c r="I105" s="6" t="s">
        <v>747</v>
      </c>
    </row>
    <row r="106" spans="1:9" ht="16.5" customHeight="1">
      <c r="A106" s="42">
        <v>2018</v>
      </c>
      <c r="B106" s="42">
        <v>8</v>
      </c>
      <c r="C106" s="77" t="s">
        <v>975</v>
      </c>
      <c r="D106" s="78" t="s">
        <v>980</v>
      </c>
      <c r="E106" s="6" t="s">
        <v>177</v>
      </c>
      <c r="F106" s="6" t="s">
        <v>682</v>
      </c>
      <c r="G106" s="6" t="s">
        <v>981</v>
      </c>
      <c r="H106" s="6" t="s">
        <v>219</v>
      </c>
      <c r="I106" s="6" t="s">
        <v>747</v>
      </c>
    </row>
    <row r="107" spans="1:9" ht="16.5" customHeight="1">
      <c r="A107" s="42">
        <v>2018</v>
      </c>
      <c r="B107" s="42">
        <v>8</v>
      </c>
      <c r="C107" s="77" t="s">
        <v>975</v>
      </c>
      <c r="D107" s="78" t="s">
        <v>982</v>
      </c>
      <c r="E107" s="6" t="s">
        <v>177</v>
      </c>
      <c r="F107" s="6" t="s">
        <v>794</v>
      </c>
      <c r="G107" s="6" t="s">
        <v>983</v>
      </c>
      <c r="H107" s="6" t="s">
        <v>219</v>
      </c>
      <c r="I107" s="6" t="s">
        <v>693</v>
      </c>
    </row>
    <row r="108" spans="1:9" ht="16.5" customHeight="1">
      <c r="A108" s="42">
        <v>2018</v>
      </c>
      <c r="B108" s="42">
        <v>8</v>
      </c>
      <c r="C108" s="77" t="s">
        <v>975</v>
      </c>
      <c r="D108" s="78" t="s">
        <v>984</v>
      </c>
      <c r="E108" s="6" t="s">
        <v>177</v>
      </c>
      <c r="F108" s="6" t="s">
        <v>794</v>
      </c>
      <c r="G108" s="6" t="s">
        <v>983</v>
      </c>
      <c r="H108" s="6" t="s">
        <v>219</v>
      </c>
      <c r="I108" s="6" t="s">
        <v>693</v>
      </c>
    </row>
    <row r="109" spans="1:9" ht="16.5" customHeight="1">
      <c r="A109" s="42">
        <v>2018</v>
      </c>
      <c r="B109" s="42">
        <v>8</v>
      </c>
      <c r="C109" s="77" t="s">
        <v>975</v>
      </c>
      <c r="D109" s="78" t="s">
        <v>985</v>
      </c>
      <c r="E109" s="6" t="s">
        <v>180</v>
      </c>
      <c r="F109" s="6" t="s">
        <v>986</v>
      </c>
      <c r="G109" s="6" t="s">
        <v>987</v>
      </c>
      <c r="H109" s="6" t="s">
        <v>988</v>
      </c>
      <c r="I109" s="6" t="s">
        <v>747</v>
      </c>
    </row>
    <row r="110" spans="1:9" ht="16.5" customHeight="1">
      <c r="A110" s="42">
        <v>2018</v>
      </c>
      <c r="B110" s="42">
        <v>8</v>
      </c>
      <c r="C110" s="77" t="s">
        <v>989</v>
      </c>
      <c r="D110" s="78" t="s">
        <v>990</v>
      </c>
      <c r="E110" s="6" t="s">
        <v>177</v>
      </c>
      <c r="F110" s="6" t="s">
        <v>991</v>
      </c>
      <c r="G110" s="6" t="s">
        <v>992</v>
      </c>
      <c r="H110" s="6" t="s">
        <v>219</v>
      </c>
      <c r="I110" s="6" t="s">
        <v>747</v>
      </c>
    </row>
    <row r="111" spans="1:9" ht="16.5" customHeight="1">
      <c r="A111" s="42">
        <v>2018</v>
      </c>
      <c r="B111" s="42">
        <v>8</v>
      </c>
      <c r="C111" s="77" t="s">
        <v>989</v>
      </c>
      <c r="D111" s="78" t="s">
        <v>993</v>
      </c>
      <c r="E111" s="6" t="s">
        <v>9</v>
      </c>
      <c r="F111" s="6" t="s">
        <v>994</v>
      </c>
      <c r="G111" s="6" t="s">
        <v>995</v>
      </c>
      <c r="H111" s="6" t="s">
        <v>996</v>
      </c>
      <c r="I111" s="6" t="s">
        <v>685</v>
      </c>
    </row>
    <row r="112" spans="1:9" ht="16.5" customHeight="1">
      <c r="A112" s="42">
        <v>2018</v>
      </c>
      <c r="B112" s="42">
        <v>8</v>
      </c>
      <c r="C112" s="77" t="s">
        <v>989</v>
      </c>
      <c r="D112" s="78" t="s">
        <v>997</v>
      </c>
      <c r="E112" s="6" t="s">
        <v>9</v>
      </c>
      <c r="F112" s="6" t="s">
        <v>998</v>
      </c>
      <c r="G112" s="6" t="s">
        <v>999</v>
      </c>
      <c r="H112" s="6" t="s">
        <v>1000</v>
      </c>
      <c r="I112" s="6" t="s">
        <v>685</v>
      </c>
    </row>
    <row r="113" spans="1:9" ht="16.5" customHeight="1">
      <c r="A113" s="42">
        <v>2018</v>
      </c>
      <c r="B113" s="42">
        <v>8</v>
      </c>
      <c r="C113" s="77" t="s">
        <v>1001</v>
      </c>
      <c r="D113" s="78" t="s">
        <v>1002</v>
      </c>
      <c r="E113" s="6" t="s">
        <v>180</v>
      </c>
      <c r="F113" s="6" t="s">
        <v>1003</v>
      </c>
      <c r="G113" s="6" t="s">
        <v>1004</v>
      </c>
      <c r="H113" s="6" t="s">
        <v>219</v>
      </c>
      <c r="I113" s="6" t="s">
        <v>747</v>
      </c>
    </row>
    <row r="114" spans="1:9" ht="16.5" customHeight="1">
      <c r="A114" s="42">
        <v>2018</v>
      </c>
      <c r="B114" s="42">
        <v>8</v>
      </c>
      <c r="C114" s="77" t="s">
        <v>1001</v>
      </c>
      <c r="D114" s="78" t="s">
        <v>1005</v>
      </c>
      <c r="E114" s="6" t="s">
        <v>177</v>
      </c>
      <c r="F114" s="6" t="s">
        <v>1006</v>
      </c>
      <c r="G114" s="6" t="s">
        <v>1007</v>
      </c>
      <c r="H114" s="6" t="s">
        <v>219</v>
      </c>
      <c r="I114" s="6" t="s">
        <v>747</v>
      </c>
    </row>
    <row r="115" spans="1:9" ht="16.5" customHeight="1">
      <c r="A115" s="42">
        <v>2018</v>
      </c>
      <c r="B115" s="42">
        <v>8</v>
      </c>
      <c r="C115" s="77" t="s">
        <v>1001</v>
      </c>
      <c r="D115" s="78" t="s">
        <v>1008</v>
      </c>
      <c r="E115" s="6" t="s">
        <v>177</v>
      </c>
      <c r="F115" s="6" t="s">
        <v>1006</v>
      </c>
      <c r="G115" s="6" t="s">
        <v>1007</v>
      </c>
      <c r="H115" s="6" t="s">
        <v>219</v>
      </c>
      <c r="I115" s="6" t="s">
        <v>747</v>
      </c>
    </row>
    <row r="116" spans="1:9" ht="16.5" customHeight="1">
      <c r="A116" s="42">
        <v>2018</v>
      </c>
      <c r="B116" s="42">
        <v>8</v>
      </c>
      <c r="C116" s="77" t="s">
        <v>1001</v>
      </c>
      <c r="D116" s="78" t="s">
        <v>1009</v>
      </c>
      <c r="E116" s="6" t="s">
        <v>9</v>
      </c>
      <c r="F116" s="6" t="s">
        <v>1010</v>
      </c>
      <c r="G116" s="6" t="s">
        <v>1011</v>
      </c>
      <c r="H116" s="6" t="s">
        <v>1012</v>
      </c>
      <c r="I116" s="6" t="s">
        <v>747</v>
      </c>
    </row>
    <row r="117" spans="1:9" ht="16.5" customHeight="1">
      <c r="A117" s="42">
        <v>2018</v>
      </c>
      <c r="B117" s="42">
        <v>8</v>
      </c>
      <c r="C117" s="77" t="s">
        <v>1001</v>
      </c>
      <c r="D117" s="78" t="s">
        <v>1013</v>
      </c>
      <c r="E117" s="6" t="s">
        <v>177</v>
      </c>
      <c r="F117" s="6" t="s">
        <v>768</v>
      </c>
      <c r="G117" s="6" t="s">
        <v>769</v>
      </c>
      <c r="H117" s="6" t="s">
        <v>219</v>
      </c>
      <c r="I117" s="6" t="s">
        <v>747</v>
      </c>
    </row>
    <row r="118" spans="1:9" ht="16.5" customHeight="1">
      <c r="A118" s="42">
        <v>2018</v>
      </c>
      <c r="B118" s="42">
        <v>8</v>
      </c>
      <c r="C118" s="77" t="s">
        <v>1014</v>
      </c>
      <c r="D118" s="78" t="s">
        <v>1015</v>
      </c>
      <c r="E118" s="6" t="s">
        <v>174</v>
      </c>
      <c r="F118" s="6" t="s">
        <v>1016</v>
      </c>
      <c r="G118" s="6" t="s">
        <v>1017</v>
      </c>
      <c r="H118" s="6" t="s">
        <v>219</v>
      </c>
      <c r="I118" s="6" t="s">
        <v>693</v>
      </c>
    </row>
    <row r="119" spans="1:9" ht="16.5" customHeight="1">
      <c r="A119" s="42">
        <v>2018</v>
      </c>
      <c r="B119" s="42">
        <v>8</v>
      </c>
      <c r="C119" s="77" t="s">
        <v>1014</v>
      </c>
      <c r="D119" s="78" t="s">
        <v>1018</v>
      </c>
      <c r="E119" s="6" t="s">
        <v>177</v>
      </c>
      <c r="F119" s="6" t="s">
        <v>1019</v>
      </c>
      <c r="G119" s="6" t="s">
        <v>792</v>
      </c>
      <c r="H119" s="6" t="s">
        <v>219</v>
      </c>
      <c r="I119" s="6" t="s">
        <v>747</v>
      </c>
    </row>
    <row r="120" spans="1:9" ht="16.5" customHeight="1">
      <c r="A120" s="42">
        <v>2018</v>
      </c>
      <c r="B120" s="42">
        <v>8</v>
      </c>
      <c r="C120" s="77" t="s">
        <v>1001</v>
      </c>
      <c r="D120" s="78" t="s">
        <v>1020</v>
      </c>
      <c r="E120" s="6" t="s">
        <v>177</v>
      </c>
      <c r="F120" s="6" t="s">
        <v>866</v>
      </c>
      <c r="G120" s="6" t="s">
        <v>1021</v>
      </c>
      <c r="H120" s="6" t="s">
        <v>219</v>
      </c>
      <c r="I120" s="6" t="s">
        <v>871</v>
      </c>
    </row>
    <row r="121" spans="1:9" ht="16.5" customHeight="1">
      <c r="A121" s="42">
        <v>2018</v>
      </c>
      <c r="B121" s="42">
        <v>8</v>
      </c>
      <c r="C121" s="77" t="s">
        <v>1001</v>
      </c>
      <c r="D121" s="78" t="s">
        <v>1022</v>
      </c>
      <c r="E121" s="6" t="s">
        <v>177</v>
      </c>
      <c r="F121" s="6" t="s">
        <v>866</v>
      </c>
      <c r="G121" s="6" t="s">
        <v>1023</v>
      </c>
      <c r="H121" s="6" t="s">
        <v>219</v>
      </c>
      <c r="I121" s="6" t="s">
        <v>871</v>
      </c>
    </row>
    <row r="122" spans="1:9" ht="16.5" customHeight="1">
      <c r="A122" s="42">
        <v>2018</v>
      </c>
      <c r="B122" s="42">
        <v>8</v>
      </c>
      <c r="C122" s="77" t="s">
        <v>1001</v>
      </c>
      <c r="D122" s="78" t="s">
        <v>1024</v>
      </c>
      <c r="E122" s="6" t="s">
        <v>177</v>
      </c>
      <c r="F122" s="6" t="s">
        <v>866</v>
      </c>
      <c r="G122" s="6" t="s">
        <v>1025</v>
      </c>
      <c r="H122" s="6" t="s">
        <v>219</v>
      </c>
      <c r="I122" s="6" t="s">
        <v>871</v>
      </c>
    </row>
    <row r="123" spans="1:9" ht="16.5" customHeight="1">
      <c r="A123" s="42">
        <v>2018</v>
      </c>
      <c r="B123" s="42">
        <v>8</v>
      </c>
      <c r="C123" s="77" t="s">
        <v>1014</v>
      </c>
      <c r="D123" s="78" t="s">
        <v>1026</v>
      </c>
      <c r="E123" s="6" t="s">
        <v>177</v>
      </c>
      <c r="F123" s="6" t="s">
        <v>1027</v>
      </c>
      <c r="G123" s="6" t="s">
        <v>1028</v>
      </c>
      <c r="H123" s="6" t="s">
        <v>219</v>
      </c>
      <c r="I123" s="6" t="s">
        <v>693</v>
      </c>
    </row>
    <row r="124" spans="1:9" ht="16.5" customHeight="1">
      <c r="A124" s="42">
        <v>2018</v>
      </c>
      <c r="B124" s="42">
        <v>8</v>
      </c>
      <c r="C124" s="77" t="s">
        <v>1014</v>
      </c>
      <c r="D124" s="78" t="s">
        <v>1029</v>
      </c>
      <c r="E124" s="6" t="s">
        <v>177</v>
      </c>
      <c r="F124" s="6" t="s">
        <v>1016</v>
      </c>
      <c r="G124" s="6" t="s">
        <v>1030</v>
      </c>
      <c r="H124" s="6" t="s">
        <v>219</v>
      </c>
      <c r="I124" s="6" t="s">
        <v>693</v>
      </c>
    </row>
    <row r="125" spans="1:9" ht="16.5" customHeight="1">
      <c r="A125" s="42">
        <v>2018</v>
      </c>
      <c r="B125" s="42">
        <v>8</v>
      </c>
      <c r="C125" s="77" t="s">
        <v>1014</v>
      </c>
      <c r="D125" s="78" t="s">
        <v>1031</v>
      </c>
      <c r="E125" s="6" t="s">
        <v>174</v>
      </c>
      <c r="F125" s="6" t="s">
        <v>1027</v>
      </c>
      <c r="G125" s="6" t="s">
        <v>1028</v>
      </c>
      <c r="H125" s="6" t="s">
        <v>219</v>
      </c>
      <c r="I125" s="6" t="s">
        <v>693</v>
      </c>
    </row>
    <row r="126" spans="1:9" ht="16.5" customHeight="1">
      <c r="A126" s="42">
        <v>2018</v>
      </c>
      <c r="B126" s="42">
        <v>8</v>
      </c>
      <c r="C126" s="77" t="s">
        <v>1014</v>
      </c>
      <c r="D126" s="78" t="s">
        <v>1032</v>
      </c>
      <c r="E126" s="6" t="s">
        <v>177</v>
      </c>
      <c r="F126" s="6" t="s">
        <v>1033</v>
      </c>
      <c r="G126" s="6" t="s">
        <v>1034</v>
      </c>
      <c r="H126" s="6" t="s">
        <v>219</v>
      </c>
      <c r="I126" s="6" t="s">
        <v>747</v>
      </c>
    </row>
    <row r="127" spans="1:9" ht="16.5" customHeight="1">
      <c r="A127" s="42">
        <v>2018</v>
      </c>
      <c r="B127" s="42">
        <v>8</v>
      </c>
      <c r="C127" s="77" t="s">
        <v>935</v>
      </c>
      <c r="D127" s="78" t="s">
        <v>1035</v>
      </c>
      <c r="E127" s="6" t="s">
        <v>177</v>
      </c>
      <c r="F127" s="6" t="s">
        <v>9</v>
      </c>
      <c r="G127" s="6" t="s">
        <v>1036</v>
      </c>
      <c r="H127" s="6" t="s">
        <v>219</v>
      </c>
      <c r="I127" s="6" t="s">
        <v>693</v>
      </c>
    </row>
    <row r="128" spans="1:9" ht="16.5" customHeight="1">
      <c r="A128" s="42">
        <v>2018</v>
      </c>
      <c r="B128" s="42">
        <v>8</v>
      </c>
      <c r="C128" s="77" t="s">
        <v>1014</v>
      </c>
      <c r="D128" s="78" t="s">
        <v>1037</v>
      </c>
      <c r="E128" s="6" t="s">
        <v>177</v>
      </c>
      <c r="F128" s="6" t="s">
        <v>682</v>
      </c>
      <c r="G128" s="6" t="s">
        <v>891</v>
      </c>
      <c r="H128" s="6" t="s">
        <v>219</v>
      </c>
      <c r="I128" s="6" t="s">
        <v>693</v>
      </c>
    </row>
    <row r="129" spans="1:9" ht="16.5" customHeight="1">
      <c r="A129" s="42">
        <v>2018</v>
      </c>
      <c r="B129" s="42">
        <v>8</v>
      </c>
      <c r="C129" s="77" t="s">
        <v>1014</v>
      </c>
      <c r="D129" s="78" t="s">
        <v>1038</v>
      </c>
      <c r="E129" s="6" t="s">
        <v>177</v>
      </c>
      <c r="F129" s="6" t="s">
        <v>841</v>
      </c>
      <c r="G129" s="6" t="s">
        <v>1039</v>
      </c>
      <c r="H129" s="6" t="s">
        <v>219</v>
      </c>
      <c r="I129" s="6" t="s">
        <v>747</v>
      </c>
    </row>
    <row r="130" spans="1:9" ht="16.5" customHeight="1">
      <c r="A130" s="42">
        <v>2018</v>
      </c>
      <c r="B130" s="42">
        <v>8</v>
      </c>
      <c r="C130" s="77" t="s">
        <v>1014</v>
      </c>
      <c r="D130" s="78" t="s">
        <v>1040</v>
      </c>
      <c r="E130" s="6" t="s">
        <v>177</v>
      </c>
      <c r="F130" s="6" t="s">
        <v>1041</v>
      </c>
      <c r="G130" s="6" t="s">
        <v>1042</v>
      </c>
      <c r="H130" s="6" t="s">
        <v>219</v>
      </c>
      <c r="I130" s="6" t="s">
        <v>747</v>
      </c>
    </row>
    <row r="131" spans="1:9" ht="16.5" customHeight="1">
      <c r="A131" s="42">
        <v>2018</v>
      </c>
      <c r="B131" s="42">
        <v>8</v>
      </c>
      <c r="C131" s="77" t="s">
        <v>1043</v>
      </c>
      <c r="D131" s="78" t="s">
        <v>1044</v>
      </c>
      <c r="E131" s="6" t="s">
        <v>174</v>
      </c>
      <c r="F131" s="6" t="s">
        <v>9</v>
      </c>
      <c r="G131" s="6" t="s">
        <v>1045</v>
      </c>
      <c r="H131" s="6" t="s">
        <v>219</v>
      </c>
      <c r="I131" s="6" t="s">
        <v>693</v>
      </c>
    </row>
    <row r="132" spans="1:9" ht="16.5" customHeight="1">
      <c r="A132" s="42">
        <v>2018</v>
      </c>
      <c r="B132" s="42">
        <v>8</v>
      </c>
      <c r="C132" s="77" t="s">
        <v>1046</v>
      </c>
      <c r="D132" s="78" t="s">
        <v>1047</v>
      </c>
      <c r="E132" s="6" t="s">
        <v>180</v>
      </c>
      <c r="F132" s="6"/>
      <c r="G132" s="6" t="s">
        <v>1048</v>
      </c>
      <c r="H132" s="6" t="s">
        <v>219</v>
      </c>
      <c r="I132" s="6" t="s">
        <v>701</v>
      </c>
    </row>
    <row r="133" spans="1:9" ht="16.5" customHeight="1">
      <c r="A133" s="42">
        <v>2018</v>
      </c>
      <c r="B133" s="42">
        <v>8</v>
      </c>
      <c r="C133" s="77" t="s">
        <v>1043</v>
      </c>
      <c r="D133" s="78" t="s">
        <v>1049</v>
      </c>
      <c r="E133" s="6" t="s">
        <v>177</v>
      </c>
      <c r="F133" s="6" t="s">
        <v>742</v>
      </c>
      <c r="G133" s="6" t="s">
        <v>1050</v>
      </c>
      <c r="H133" s="6" t="s">
        <v>219</v>
      </c>
      <c r="I133" s="6" t="s">
        <v>701</v>
      </c>
    </row>
    <row r="134" spans="1:9" ht="16.5" customHeight="1">
      <c r="A134" s="42">
        <v>2018</v>
      </c>
      <c r="B134" s="42">
        <v>8</v>
      </c>
      <c r="C134" s="77" t="s">
        <v>1043</v>
      </c>
      <c r="D134" s="78" t="s">
        <v>1051</v>
      </c>
      <c r="E134" s="6" t="s">
        <v>177</v>
      </c>
      <c r="F134" s="6" t="s">
        <v>1052</v>
      </c>
      <c r="G134" s="6" t="s">
        <v>1053</v>
      </c>
      <c r="H134" s="6" t="s">
        <v>219</v>
      </c>
      <c r="I134" s="6" t="s">
        <v>693</v>
      </c>
    </row>
    <row r="135" spans="1:9" ht="16.5" customHeight="1">
      <c r="A135" s="42">
        <v>2018</v>
      </c>
      <c r="B135" s="42">
        <v>8</v>
      </c>
      <c r="C135" s="77" t="s">
        <v>1043</v>
      </c>
      <c r="D135" s="78" t="s">
        <v>1054</v>
      </c>
      <c r="E135" s="6" t="s">
        <v>9</v>
      </c>
      <c r="F135" s="6" t="s">
        <v>1055</v>
      </c>
      <c r="G135" s="6" t="s">
        <v>1056</v>
      </c>
      <c r="H135" s="6" t="s">
        <v>1057</v>
      </c>
      <c r="I135" s="6" t="s">
        <v>747</v>
      </c>
    </row>
    <row r="136" spans="1:9" ht="16.5" customHeight="1">
      <c r="A136" s="42">
        <v>2018</v>
      </c>
      <c r="B136" s="42">
        <v>8</v>
      </c>
      <c r="C136" s="77" t="s">
        <v>1043</v>
      </c>
      <c r="D136" s="78" t="s">
        <v>1058</v>
      </c>
      <c r="E136" s="6" t="s">
        <v>9</v>
      </c>
      <c r="F136" s="6" t="s">
        <v>1059</v>
      </c>
      <c r="G136" s="6" t="s">
        <v>1060</v>
      </c>
      <c r="H136" s="6" t="s">
        <v>1061</v>
      </c>
      <c r="I136" s="6" t="s">
        <v>747</v>
      </c>
    </row>
    <row r="137" spans="1:9" ht="16.5" customHeight="1">
      <c r="A137" s="42">
        <v>2018</v>
      </c>
      <c r="B137" s="42">
        <v>8</v>
      </c>
      <c r="C137" s="77" t="s">
        <v>1043</v>
      </c>
      <c r="D137" s="78" t="s">
        <v>1062</v>
      </c>
      <c r="E137" s="6" t="s">
        <v>177</v>
      </c>
      <c r="F137" s="6" t="s">
        <v>1041</v>
      </c>
      <c r="G137" s="6" t="s">
        <v>1042</v>
      </c>
      <c r="H137" s="6" t="s">
        <v>219</v>
      </c>
      <c r="I137" s="6" t="s">
        <v>747</v>
      </c>
    </row>
    <row r="138" spans="1:9" ht="16.5" customHeight="1">
      <c r="A138" s="42">
        <v>2018</v>
      </c>
      <c r="B138" s="42">
        <v>8</v>
      </c>
      <c r="C138" s="77" t="s">
        <v>935</v>
      </c>
      <c r="D138" s="78" t="s">
        <v>1063</v>
      </c>
      <c r="E138" s="6" t="s">
        <v>177</v>
      </c>
      <c r="F138" s="6" t="s">
        <v>1064</v>
      </c>
      <c r="G138" s="6" t="s">
        <v>1065</v>
      </c>
      <c r="H138" s="6" t="s">
        <v>219</v>
      </c>
      <c r="I138" s="6" t="s">
        <v>871</v>
      </c>
    </row>
    <row r="139" spans="1:9" ht="16.5" customHeight="1">
      <c r="A139" s="42">
        <v>2018</v>
      </c>
      <c r="B139" s="42">
        <v>8</v>
      </c>
      <c r="C139" s="77" t="s">
        <v>935</v>
      </c>
      <c r="D139" s="78" t="s">
        <v>1066</v>
      </c>
      <c r="E139" s="6" t="s">
        <v>177</v>
      </c>
      <c r="F139" s="6" t="s">
        <v>1067</v>
      </c>
      <c r="G139" s="6" t="s">
        <v>1068</v>
      </c>
      <c r="H139" s="6" t="s">
        <v>219</v>
      </c>
      <c r="I139" s="6" t="s">
        <v>747</v>
      </c>
    </row>
    <row r="140" spans="1:9" ht="16.5" customHeight="1">
      <c r="A140" s="42">
        <v>2018</v>
      </c>
      <c r="B140" s="42">
        <v>8</v>
      </c>
      <c r="C140" s="77" t="s">
        <v>935</v>
      </c>
      <c r="D140" s="78" t="s">
        <v>1069</v>
      </c>
      <c r="E140" s="6" t="s">
        <v>174</v>
      </c>
      <c r="F140" s="6" t="s">
        <v>1070</v>
      </c>
      <c r="G140" s="6" t="s">
        <v>1071</v>
      </c>
      <c r="H140" s="6" t="s">
        <v>219</v>
      </c>
      <c r="I140" s="6" t="s">
        <v>747</v>
      </c>
    </row>
    <row r="141" spans="1:9" ht="16.5" customHeight="1">
      <c r="A141" s="42">
        <v>2018</v>
      </c>
      <c r="B141" s="42">
        <v>8</v>
      </c>
      <c r="C141" s="77" t="s">
        <v>935</v>
      </c>
      <c r="D141" s="78" t="s">
        <v>1072</v>
      </c>
      <c r="E141" s="6" t="s">
        <v>177</v>
      </c>
      <c r="F141" s="6" t="s">
        <v>1073</v>
      </c>
      <c r="G141" s="6" t="s">
        <v>1074</v>
      </c>
      <c r="H141" s="6" t="s">
        <v>219</v>
      </c>
      <c r="I141" s="6" t="s">
        <v>693</v>
      </c>
    </row>
    <row r="142" spans="1:9" ht="16.5" customHeight="1">
      <c r="A142" s="42">
        <v>2018</v>
      </c>
      <c r="B142" s="42">
        <v>8</v>
      </c>
      <c r="C142" s="77" t="s">
        <v>1075</v>
      </c>
      <c r="D142" s="78" t="s">
        <v>1076</v>
      </c>
      <c r="E142" s="6" t="s">
        <v>180</v>
      </c>
      <c r="F142" s="6" t="s">
        <v>1077</v>
      </c>
      <c r="G142" s="6" t="s">
        <v>1078</v>
      </c>
      <c r="H142" s="6" t="s">
        <v>219</v>
      </c>
      <c r="I142" s="6" t="s">
        <v>747</v>
      </c>
    </row>
    <row r="143" spans="1:9" ht="16.5" customHeight="1">
      <c r="A143" s="42">
        <v>2018</v>
      </c>
      <c r="B143" s="42">
        <v>8</v>
      </c>
      <c r="C143" s="77" t="s">
        <v>1075</v>
      </c>
      <c r="D143" s="78" t="s">
        <v>1079</v>
      </c>
      <c r="E143" s="6" t="s">
        <v>177</v>
      </c>
      <c r="F143" s="6" t="s">
        <v>866</v>
      </c>
      <c r="G143" s="6" t="s">
        <v>1078</v>
      </c>
      <c r="H143" s="6" t="s">
        <v>219</v>
      </c>
      <c r="I143" s="6" t="s">
        <v>871</v>
      </c>
    </row>
    <row r="144" spans="1:9" ht="16.5" customHeight="1">
      <c r="A144" s="42">
        <v>2018</v>
      </c>
      <c r="B144" s="42">
        <v>8</v>
      </c>
      <c r="C144" s="77" t="s">
        <v>1080</v>
      </c>
      <c r="D144" s="78" t="s">
        <v>1081</v>
      </c>
      <c r="E144" s="6" t="s">
        <v>177</v>
      </c>
      <c r="F144" s="6" t="s">
        <v>1082</v>
      </c>
      <c r="G144" s="6" t="s">
        <v>719</v>
      </c>
      <c r="H144" s="6" t="s">
        <v>219</v>
      </c>
      <c r="I144" s="6" t="s">
        <v>747</v>
      </c>
    </row>
    <row r="145" spans="1:9" ht="16.5" customHeight="1">
      <c r="A145" s="42">
        <v>2018</v>
      </c>
      <c r="B145" s="42">
        <v>8</v>
      </c>
      <c r="C145" s="77" t="s">
        <v>1080</v>
      </c>
      <c r="D145" s="78" t="s">
        <v>1083</v>
      </c>
      <c r="E145" s="6" t="s">
        <v>177</v>
      </c>
      <c r="F145" s="6" t="s">
        <v>1041</v>
      </c>
      <c r="G145" s="6" t="s">
        <v>1042</v>
      </c>
      <c r="H145" s="6" t="s">
        <v>219</v>
      </c>
      <c r="I145" s="6" t="s">
        <v>747</v>
      </c>
    </row>
    <row r="146" spans="1:9" ht="16.5" customHeight="1">
      <c r="A146" s="42">
        <v>2018</v>
      </c>
      <c r="B146" s="42">
        <v>8</v>
      </c>
      <c r="C146" s="77" t="s">
        <v>1084</v>
      </c>
      <c r="D146" s="78" t="s">
        <v>1085</v>
      </c>
      <c r="E146" s="6" t="s">
        <v>9</v>
      </c>
      <c r="F146" s="6" t="s">
        <v>40</v>
      </c>
      <c r="G146" s="6" t="s">
        <v>1086</v>
      </c>
      <c r="H146" s="6" t="s">
        <v>1087</v>
      </c>
      <c r="I146" s="6" t="s">
        <v>747</v>
      </c>
    </row>
    <row r="147" spans="1:9" ht="16.5" customHeight="1">
      <c r="A147" s="42">
        <v>2018</v>
      </c>
      <c r="B147" s="42">
        <v>8</v>
      </c>
      <c r="C147" s="77" t="s">
        <v>1084</v>
      </c>
      <c r="D147" s="78" t="s">
        <v>1088</v>
      </c>
      <c r="E147" s="6" t="s">
        <v>177</v>
      </c>
      <c r="F147" s="6" t="s">
        <v>1089</v>
      </c>
      <c r="G147" s="6" t="s">
        <v>1090</v>
      </c>
      <c r="H147" s="6" t="s">
        <v>219</v>
      </c>
      <c r="I147" s="6" t="s">
        <v>747</v>
      </c>
    </row>
    <row r="148" spans="1:9" ht="16.5" customHeight="1">
      <c r="A148" s="42">
        <v>2018</v>
      </c>
      <c r="B148" s="42">
        <v>8</v>
      </c>
      <c r="C148" s="77" t="s">
        <v>1084</v>
      </c>
      <c r="D148" s="78" t="s">
        <v>1091</v>
      </c>
      <c r="E148" s="6" t="s">
        <v>177</v>
      </c>
      <c r="F148" s="6" t="s">
        <v>1089</v>
      </c>
      <c r="G148" s="6" t="s">
        <v>1090</v>
      </c>
      <c r="H148" s="6" t="s">
        <v>219</v>
      </c>
      <c r="I148" s="6" t="s">
        <v>747</v>
      </c>
    </row>
    <row r="149" spans="1:9" ht="16.5" customHeight="1">
      <c r="A149" s="42">
        <v>2018</v>
      </c>
      <c r="B149" s="42">
        <v>8</v>
      </c>
      <c r="C149" s="77" t="s">
        <v>1075</v>
      </c>
      <c r="D149" s="78" t="s">
        <v>1092</v>
      </c>
      <c r="E149" s="6" t="s">
        <v>9</v>
      </c>
      <c r="F149" s="6" t="s">
        <v>1093</v>
      </c>
      <c r="G149" s="6" t="s">
        <v>1094</v>
      </c>
      <c r="H149" s="6" t="s">
        <v>1095</v>
      </c>
      <c r="I149" s="6" t="s">
        <v>693</v>
      </c>
    </row>
    <row r="150" spans="1:9" ht="16.5" customHeight="1">
      <c r="A150" s="42">
        <v>2018</v>
      </c>
      <c r="B150" s="42">
        <v>8</v>
      </c>
      <c r="C150" s="77" t="s">
        <v>1080</v>
      </c>
      <c r="D150" s="78" t="s">
        <v>1096</v>
      </c>
      <c r="E150" s="6" t="s">
        <v>177</v>
      </c>
      <c r="F150" s="6" t="s">
        <v>866</v>
      </c>
      <c r="G150" s="6" t="s">
        <v>1097</v>
      </c>
      <c r="H150" s="6" t="s">
        <v>219</v>
      </c>
      <c r="I150" s="6" t="s">
        <v>871</v>
      </c>
    </row>
    <row r="151" spans="1:9" ht="16.5" customHeight="1">
      <c r="A151" s="42">
        <v>2018</v>
      </c>
      <c r="B151" s="42">
        <v>8</v>
      </c>
      <c r="C151" s="77" t="s">
        <v>1098</v>
      </c>
      <c r="D151" s="78" t="s">
        <v>1099</v>
      </c>
      <c r="E151" s="6" t="s">
        <v>177</v>
      </c>
      <c r="F151" s="6" t="s">
        <v>1100</v>
      </c>
      <c r="G151" s="6" t="s">
        <v>1101</v>
      </c>
      <c r="H151" s="6" t="s">
        <v>219</v>
      </c>
      <c r="I151" s="6" t="s">
        <v>747</v>
      </c>
    </row>
    <row r="152" spans="1:9" ht="16.5" customHeight="1">
      <c r="A152" s="42">
        <v>2018</v>
      </c>
      <c r="B152" s="42">
        <v>8</v>
      </c>
      <c r="C152" s="77" t="s">
        <v>1102</v>
      </c>
      <c r="D152" s="78" t="s">
        <v>1103</v>
      </c>
      <c r="E152" s="6" t="s">
        <v>177</v>
      </c>
      <c r="F152" s="6" t="s">
        <v>682</v>
      </c>
      <c r="G152" s="6" t="s">
        <v>1104</v>
      </c>
      <c r="H152" s="6" t="s">
        <v>219</v>
      </c>
      <c r="I152" s="6" t="s">
        <v>747</v>
      </c>
    </row>
    <row r="153" spans="1:9" ht="16.5" customHeight="1">
      <c r="A153" s="42">
        <v>2018</v>
      </c>
      <c r="B153" s="42">
        <v>8</v>
      </c>
      <c r="C153" s="77" t="s">
        <v>1105</v>
      </c>
      <c r="D153" s="78" t="s">
        <v>1106</v>
      </c>
      <c r="E153" s="6" t="s">
        <v>9</v>
      </c>
      <c r="F153" s="6" t="s">
        <v>1107</v>
      </c>
      <c r="G153" s="6" t="s">
        <v>1108</v>
      </c>
      <c r="H153" s="6" t="s">
        <v>1109</v>
      </c>
      <c r="I153" s="6" t="s">
        <v>747</v>
      </c>
    </row>
    <row r="154" spans="1:9" ht="16.5" customHeight="1">
      <c r="A154" s="42">
        <v>2018</v>
      </c>
      <c r="B154" s="42">
        <v>8</v>
      </c>
      <c r="C154" s="77" t="s">
        <v>1105</v>
      </c>
      <c r="D154" s="78" t="s">
        <v>1110</v>
      </c>
      <c r="E154" s="6" t="s">
        <v>9</v>
      </c>
      <c r="F154" s="6" t="s">
        <v>1111</v>
      </c>
      <c r="G154" s="6" t="s">
        <v>1112</v>
      </c>
      <c r="H154" s="6" t="s">
        <v>1113</v>
      </c>
      <c r="I154" s="6" t="s">
        <v>693</v>
      </c>
    </row>
    <row r="155" spans="1:9" ht="16.5" customHeight="1">
      <c r="A155" s="42">
        <v>2018</v>
      </c>
      <c r="B155" s="42">
        <v>8</v>
      </c>
      <c r="C155" s="77" t="s">
        <v>1105</v>
      </c>
      <c r="D155" s="78" t="s">
        <v>1114</v>
      </c>
      <c r="E155" s="6" t="s">
        <v>177</v>
      </c>
      <c r="F155" s="6" t="s">
        <v>742</v>
      </c>
      <c r="G155" s="6" t="s">
        <v>1115</v>
      </c>
      <c r="H155" s="6" t="s">
        <v>219</v>
      </c>
      <c r="I155" s="6" t="s">
        <v>701</v>
      </c>
    </row>
    <row r="156" spans="1:9" ht="16.5" customHeight="1">
      <c r="A156" s="42">
        <v>2018</v>
      </c>
      <c r="B156" s="42">
        <v>8</v>
      </c>
      <c r="C156" s="77" t="s">
        <v>1105</v>
      </c>
      <c r="D156" s="78" t="s">
        <v>1116</v>
      </c>
      <c r="E156" s="6" t="s">
        <v>177</v>
      </c>
      <c r="F156" s="6" t="s">
        <v>1117</v>
      </c>
      <c r="G156" s="6" t="s">
        <v>1118</v>
      </c>
      <c r="H156" s="6" t="s">
        <v>219</v>
      </c>
      <c r="I156" s="6" t="s">
        <v>747</v>
      </c>
    </row>
    <row r="157" spans="1:9" ht="16.5" customHeight="1">
      <c r="A157" s="42">
        <v>2018</v>
      </c>
      <c r="B157" s="42">
        <v>8</v>
      </c>
      <c r="C157" s="77" t="s">
        <v>1105</v>
      </c>
      <c r="D157" s="78" t="s">
        <v>1119</v>
      </c>
      <c r="E157" s="6" t="s">
        <v>9</v>
      </c>
      <c r="F157" s="6" t="s">
        <v>1120</v>
      </c>
      <c r="G157" s="6" t="s">
        <v>1121</v>
      </c>
      <c r="H157" s="6" t="s">
        <v>1122</v>
      </c>
      <c r="I157" s="6" t="s">
        <v>747</v>
      </c>
    </row>
    <row r="158" spans="1:9" ht="16.5" customHeight="1">
      <c r="A158" s="42">
        <v>2018</v>
      </c>
      <c r="B158" s="42">
        <v>8</v>
      </c>
      <c r="C158" s="77" t="s">
        <v>1105</v>
      </c>
      <c r="D158" s="78" t="s">
        <v>1123</v>
      </c>
      <c r="E158" s="6" t="s">
        <v>177</v>
      </c>
      <c r="F158" s="6" t="s">
        <v>1124</v>
      </c>
      <c r="G158" s="6" t="s">
        <v>1125</v>
      </c>
      <c r="H158" s="6" t="s">
        <v>219</v>
      </c>
      <c r="I158" s="6" t="s">
        <v>747</v>
      </c>
    </row>
    <row r="159" spans="1:9" ht="16.5" customHeight="1">
      <c r="A159" s="42">
        <v>2018</v>
      </c>
      <c r="B159" s="42">
        <v>8</v>
      </c>
      <c r="C159" s="77" t="s">
        <v>1105</v>
      </c>
      <c r="D159" s="78" t="s">
        <v>1126</v>
      </c>
      <c r="E159" s="6" t="s">
        <v>174</v>
      </c>
      <c r="F159" s="6" t="s">
        <v>1107</v>
      </c>
      <c r="G159" s="6" t="s">
        <v>1108</v>
      </c>
      <c r="H159" s="6" t="s">
        <v>219</v>
      </c>
      <c r="I159" s="6" t="s">
        <v>747</v>
      </c>
    </row>
    <row r="160" spans="1:9" ht="16.5" customHeight="1">
      <c r="A160" s="42">
        <v>2018</v>
      </c>
      <c r="B160" s="42">
        <v>8</v>
      </c>
      <c r="C160" s="77" t="s">
        <v>1105</v>
      </c>
      <c r="D160" s="78" t="s">
        <v>1127</v>
      </c>
      <c r="E160" s="6" t="s">
        <v>177</v>
      </c>
      <c r="F160" s="6" t="s">
        <v>1041</v>
      </c>
      <c r="G160" s="6" t="s">
        <v>1042</v>
      </c>
      <c r="H160" s="6" t="s">
        <v>219</v>
      </c>
      <c r="I160" s="6" t="s">
        <v>747</v>
      </c>
    </row>
    <row r="161" spans="1:9" ht="16.5" customHeight="1">
      <c r="A161" s="42">
        <v>2018</v>
      </c>
      <c r="B161" s="42">
        <v>8</v>
      </c>
      <c r="C161" s="77" t="s">
        <v>1105</v>
      </c>
      <c r="D161" s="78" t="s">
        <v>1128</v>
      </c>
      <c r="E161" s="6" t="s">
        <v>177</v>
      </c>
      <c r="F161" s="6" t="s">
        <v>742</v>
      </c>
      <c r="G161" s="6" t="s">
        <v>1129</v>
      </c>
      <c r="H161" s="6" t="s">
        <v>219</v>
      </c>
      <c r="I161" s="6" t="s">
        <v>701</v>
      </c>
    </row>
    <row r="162" spans="1:9" ht="16.5" customHeight="1">
      <c r="A162" s="42">
        <v>2018</v>
      </c>
      <c r="B162" s="42">
        <v>8</v>
      </c>
      <c r="C162" s="77" t="s">
        <v>1130</v>
      </c>
      <c r="D162" s="78" t="s">
        <v>1131</v>
      </c>
      <c r="E162" s="6" t="s">
        <v>177</v>
      </c>
      <c r="F162" s="6" t="s">
        <v>1132</v>
      </c>
      <c r="G162" s="6" t="s">
        <v>1133</v>
      </c>
      <c r="H162" s="6" t="s">
        <v>219</v>
      </c>
      <c r="I162" s="6" t="s">
        <v>747</v>
      </c>
    </row>
    <row r="163" spans="1:9" ht="16.5" customHeight="1">
      <c r="A163" s="42">
        <v>2018</v>
      </c>
      <c r="B163" s="42">
        <v>8</v>
      </c>
      <c r="C163" s="77" t="s">
        <v>1130</v>
      </c>
      <c r="D163" s="78" t="s">
        <v>1134</v>
      </c>
      <c r="E163" s="6" t="s">
        <v>174</v>
      </c>
      <c r="F163" s="6" t="s">
        <v>844</v>
      </c>
      <c r="G163" s="6" t="s">
        <v>845</v>
      </c>
      <c r="H163" s="6" t="s">
        <v>219</v>
      </c>
      <c r="I163" s="6" t="s">
        <v>747</v>
      </c>
    </row>
    <row r="164" spans="1:9" ht="16.5" customHeight="1">
      <c r="A164" s="42">
        <v>2018</v>
      </c>
      <c r="B164" s="42">
        <v>8</v>
      </c>
      <c r="C164" s="77" t="s">
        <v>1130</v>
      </c>
      <c r="D164" s="78" t="s">
        <v>1135</v>
      </c>
      <c r="E164" s="6" t="s">
        <v>174</v>
      </c>
      <c r="F164" s="6" t="s">
        <v>844</v>
      </c>
      <c r="G164" s="6" t="s">
        <v>845</v>
      </c>
      <c r="H164" s="6" t="s">
        <v>219</v>
      </c>
      <c r="I164" s="6" t="s">
        <v>747</v>
      </c>
    </row>
    <row r="165" spans="1:9" ht="16.5" customHeight="1">
      <c r="A165" s="42">
        <v>2018</v>
      </c>
      <c r="B165" s="42">
        <v>8</v>
      </c>
      <c r="C165" s="77" t="s">
        <v>1136</v>
      </c>
      <c r="D165" s="78" t="s">
        <v>1137</v>
      </c>
      <c r="E165" s="6" t="s">
        <v>9</v>
      </c>
      <c r="F165" s="6" t="s">
        <v>1138</v>
      </c>
      <c r="G165" s="6" t="s">
        <v>1139</v>
      </c>
      <c r="H165" s="6" t="s">
        <v>1140</v>
      </c>
      <c r="I165" s="6" t="s">
        <v>693</v>
      </c>
    </row>
    <row r="166" spans="1:9" ht="16.5" customHeight="1">
      <c r="A166" s="42">
        <v>2018</v>
      </c>
      <c r="B166" s="42">
        <v>8</v>
      </c>
      <c r="C166" s="77" t="s">
        <v>1136</v>
      </c>
      <c r="D166" s="78" t="s">
        <v>1141</v>
      </c>
      <c r="E166" s="6" t="s">
        <v>177</v>
      </c>
      <c r="F166" s="6" t="s">
        <v>742</v>
      </c>
      <c r="G166" s="6" t="s">
        <v>1142</v>
      </c>
      <c r="H166" s="6" t="s">
        <v>219</v>
      </c>
      <c r="I166" s="6" t="s">
        <v>701</v>
      </c>
    </row>
    <row r="167" spans="1:9" ht="16.5" customHeight="1">
      <c r="A167" s="42">
        <v>2018</v>
      </c>
      <c r="B167" s="42">
        <v>8</v>
      </c>
      <c r="C167" s="77" t="s">
        <v>1136</v>
      </c>
      <c r="D167" s="78" t="s">
        <v>1143</v>
      </c>
      <c r="E167" s="6" t="s">
        <v>177</v>
      </c>
      <c r="F167" s="6" t="s">
        <v>1016</v>
      </c>
      <c r="G167" s="6" t="s">
        <v>1144</v>
      </c>
      <c r="H167" s="6" t="s">
        <v>219</v>
      </c>
      <c r="I167" s="6" t="s">
        <v>693</v>
      </c>
    </row>
    <row r="168" spans="1:9" ht="16.5" customHeight="1">
      <c r="A168" s="42">
        <v>2018</v>
      </c>
      <c r="B168" s="42">
        <v>8</v>
      </c>
      <c r="C168" s="77" t="s">
        <v>1102</v>
      </c>
      <c r="D168" s="78" t="s">
        <v>1145</v>
      </c>
      <c r="E168" s="6" t="s">
        <v>177</v>
      </c>
      <c r="F168" s="6" t="s">
        <v>866</v>
      </c>
      <c r="G168" s="6" t="s">
        <v>845</v>
      </c>
      <c r="H168" s="6" t="s">
        <v>219</v>
      </c>
      <c r="I168" s="6" t="s">
        <v>747</v>
      </c>
    </row>
    <row r="169" spans="1:9" ht="16.5" customHeight="1">
      <c r="A169" s="42">
        <v>2018</v>
      </c>
      <c r="B169" s="42">
        <v>8</v>
      </c>
      <c r="C169" s="77" t="s">
        <v>1102</v>
      </c>
      <c r="D169" s="78" t="s">
        <v>1146</v>
      </c>
      <c r="E169" s="6" t="s">
        <v>9</v>
      </c>
      <c r="F169" s="6" t="s">
        <v>780</v>
      </c>
      <c r="G169" s="6" t="s">
        <v>1147</v>
      </c>
      <c r="H169" s="6" t="s">
        <v>1148</v>
      </c>
      <c r="I169" s="6" t="s">
        <v>693</v>
      </c>
    </row>
    <row r="170" spans="1:9" ht="16.5" customHeight="1">
      <c r="A170" s="42">
        <v>2018</v>
      </c>
      <c r="B170" s="42">
        <v>8</v>
      </c>
      <c r="C170" s="77" t="s">
        <v>1102</v>
      </c>
      <c r="D170" s="78" t="s">
        <v>1149</v>
      </c>
      <c r="E170" s="6" t="s">
        <v>180</v>
      </c>
      <c r="F170" s="6" t="s">
        <v>844</v>
      </c>
      <c r="G170" s="6" t="s">
        <v>845</v>
      </c>
      <c r="H170" s="6" t="s">
        <v>1150</v>
      </c>
      <c r="I170" s="6" t="s">
        <v>747</v>
      </c>
    </row>
    <row r="171" spans="1:9" ht="16.5" customHeight="1">
      <c r="A171" s="42">
        <v>2018</v>
      </c>
      <c r="B171" s="42">
        <v>8</v>
      </c>
      <c r="C171" s="77" t="s">
        <v>1102</v>
      </c>
      <c r="D171" s="78" t="s">
        <v>1151</v>
      </c>
      <c r="E171" s="6" t="s">
        <v>174</v>
      </c>
      <c r="F171" s="6" t="s">
        <v>742</v>
      </c>
      <c r="G171" s="6" t="s">
        <v>1152</v>
      </c>
      <c r="H171" s="6" t="s">
        <v>219</v>
      </c>
      <c r="I171" s="6" t="s">
        <v>701</v>
      </c>
    </row>
    <row r="172" spans="1:9" ht="16.5" customHeight="1">
      <c r="A172" s="42">
        <v>2018</v>
      </c>
      <c r="B172" s="42">
        <v>8</v>
      </c>
      <c r="C172" s="77" t="s">
        <v>1046</v>
      </c>
      <c r="D172" s="78" t="s">
        <v>1153</v>
      </c>
      <c r="E172" s="6" t="s">
        <v>177</v>
      </c>
      <c r="F172" s="6" t="s">
        <v>1154</v>
      </c>
      <c r="G172" s="6" t="s">
        <v>734</v>
      </c>
      <c r="H172" s="6" t="s">
        <v>219</v>
      </c>
      <c r="I172" s="6" t="s">
        <v>747</v>
      </c>
    </row>
    <row r="173" spans="1:9" ht="16.5" customHeight="1">
      <c r="A173" s="42">
        <v>2018</v>
      </c>
      <c r="B173" s="42">
        <v>8</v>
      </c>
      <c r="C173" s="77" t="s">
        <v>1046</v>
      </c>
      <c r="D173" s="78" t="s">
        <v>1155</v>
      </c>
      <c r="E173" s="6" t="s">
        <v>177</v>
      </c>
      <c r="F173" s="6" t="s">
        <v>1041</v>
      </c>
      <c r="G173" s="6" t="s">
        <v>1042</v>
      </c>
      <c r="H173" s="6" t="s">
        <v>219</v>
      </c>
      <c r="I173" s="6" t="s">
        <v>747</v>
      </c>
    </row>
    <row r="174" spans="1:9" ht="16.5" customHeight="1">
      <c r="A174" s="42">
        <v>2018</v>
      </c>
      <c r="B174" s="42">
        <v>8</v>
      </c>
      <c r="C174" s="77" t="s">
        <v>1156</v>
      </c>
      <c r="D174" s="78" t="s">
        <v>1157</v>
      </c>
      <c r="E174" s="6" t="s">
        <v>174</v>
      </c>
      <c r="F174" s="6" t="s">
        <v>9</v>
      </c>
      <c r="G174" s="6" t="s">
        <v>1158</v>
      </c>
      <c r="H174" s="6" t="s">
        <v>219</v>
      </c>
      <c r="I174" s="6" t="s">
        <v>693</v>
      </c>
    </row>
    <row r="175" spans="1:9" ht="16.5" customHeight="1">
      <c r="A175" s="42">
        <v>2018</v>
      </c>
      <c r="B175" s="42">
        <v>8</v>
      </c>
      <c r="C175" s="77" t="s">
        <v>1156</v>
      </c>
      <c r="D175" s="78" t="s">
        <v>1159</v>
      </c>
      <c r="E175" s="6" t="s">
        <v>177</v>
      </c>
      <c r="F175" s="6" t="s">
        <v>733</v>
      </c>
      <c r="G175" s="6" t="s">
        <v>1042</v>
      </c>
      <c r="H175" s="6" t="s">
        <v>219</v>
      </c>
      <c r="I175" s="6" t="s">
        <v>747</v>
      </c>
    </row>
    <row r="176" spans="1:9" ht="16.5" customHeight="1">
      <c r="A176" s="42">
        <v>2018</v>
      </c>
      <c r="B176" s="42">
        <v>8</v>
      </c>
      <c r="C176" s="77" t="s">
        <v>1160</v>
      </c>
      <c r="D176" s="78" t="s">
        <v>1161</v>
      </c>
      <c r="E176" s="6" t="s">
        <v>9</v>
      </c>
      <c r="F176" s="6" t="s">
        <v>1162</v>
      </c>
      <c r="G176" s="6" t="s">
        <v>1163</v>
      </c>
      <c r="H176" s="6" t="s">
        <v>1164</v>
      </c>
      <c r="I176" s="6" t="s">
        <v>747</v>
      </c>
    </row>
    <row r="177" spans="1:9" ht="16.5" customHeight="1">
      <c r="A177" s="42">
        <v>2018</v>
      </c>
      <c r="B177" s="42">
        <v>8</v>
      </c>
      <c r="C177" s="77" t="s">
        <v>1160</v>
      </c>
      <c r="D177" s="78" t="s">
        <v>1165</v>
      </c>
      <c r="E177" s="6" t="s">
        <v>174</v>
      </c>
      <c r="F177" s="6" t="s">
        <v>9</v>
      </c>
      <c r="G177" s="6" t="s">
        <v>1166</v>
      </c>
      <c r="H177" s="6" t="s">
        <v>219</v>
      </c>
      <c r="I177" s="6" t="s">
        <v>747</v>
      </c>
    </row>
    <row r="178" spans="1:9" ht="16.5" customHeight="1">
      <c r="A178" s="42">
        <v>2018</v>
      </c>
      <c r="B178" s="42">
        <v>8</v>
      </c>
      <c r="C178" s="77" t="s">
        <v>1160</v>
      </c>
      <c r="D178" s="78" t="s">
        <v>1167</v>
      </c>
      <c r="E178" s="6" t="s">
        <v>177</v>
      </c>
      <c r="F178" s="6" t="s">
        <v>9</v>
      </c>
      <c r="G178" s="6" t="s">
        <v>1166</v>
      </c>
      <c r="H178" s="6" t="s">
        <v>219</v>
      </c>
      <c r="I178" s="6" t="s">
        <v>747</v>
      </c>
    </row>
    <row r="179" spans="1:9" ht="16.5" customHeight="1">
      <c r="A179" s="42">
        <v>2018</v>
      </c>
      <c r="B179" s="42">
        <v>8</v>
      </c>
      <c r="C179" s="77" t="s">
        <v>1156</v>
      </c>
      <c r="D179" s="78" t="s">
        <v>1168</v>
      </c>
      <c r="E179" s="6" t="s">
        <v>177</v>
      </c>
      <c r="F179" s="6" t="s">
        <v>1169</v>
      </c>
      <c r="G179" s="6" t="s">
        <v>1170</v>
      </c>
      <c r="H179" s="6" t="s">
        <v>219</v>
      </c>
      <c r="I179" s="6" t="s">
        <v>747</v>
      </c>
    </row>
    <row r="180" spans="1:9" ht="16.5" customHeight="1">
      <c r="A180" s="42">
        <v>2018</v>
      </c>
      <c r="B180" s="42">
        <v>8</v>
      </c>
      <c r="C180" s="77" t="s">
        <v>1156</v>
      </c>
      <c r="D180" s="78" t="s">
        <v>1171</v>
      </c>
      <c r="E180" s="6" t="s">
        <v>177</v>
      </c>
      <c r="F180" s="6" t="s">
        <v>1172</v>
      </c>
      <c r="G180" s="6" t="s">
        <v>1173</v>
      </c>
      <c r="H180" s="6" t="s">
        <v>219</v>
      </c>
      <c r="I180" s="6" t="s">
        <v>747</v>
      </c>
    </row>
    <row r="181" spans="1:9" ht="16.5" customHeight="1">
      <c r="A181" s="42">
        <v>2018</v>
      </c>
      <c r="B181" s="42">
        <v>8</v>
      </c>
      <c r="C181" s="77" t="s">
        <v>1156</v>
      </c>
      <c r="D181" s="78" t="s">
        <v>1174</v>
      </c>
      <c r="E181" s="6" t="s">
        <v>180</v>
      </c>
      <c r="F181" s="6" t="s">
        <v>9</v>
      </c>
      <c r="G181" s="6" t="s">
        <v>1175</v>
      </c>
      <c r="H181" s="6" t="s">
        <v>219</v>
      </c>
      <c r="I181" s="6" t="s">
        <v>693</v>
      </c>
    </row>
    <row r="182" spans="1:9" ht="16.5" customHeight="1">
      <c r="A182" s="42">
        <v>2018</v>
      </c>
      <c r="B182" s="42">
        <v>8</v>
      </c>
      <c r="C182" s="77" t="s">
        <v>1176</v>
      </c>
      <c r="D182" s="78" t="s">
        <v>1177</v>
      </c>
      <c r="E182" s="6" t="s">
        <v>177</v>
      </c>
      <c r="F182" s="6" t="s">
        <v>866</v>
      </c>
      <c r="G182" s="6" t="s">
        <v>1178</v>
      </c>
      <c r="H182" s="6" t="s">
        <v>219</v>
      </c>
      <c r="I182" s="6" t="s">
        <v>871</v>
      </c>
    </row>
    <row r="183" spans="1:9" ht="16.5" customHeight="1">
      <c r="A183" s="42">
        <v>2018</v>
      </c>
      <c r="B183" s="42">
        <v>8</v>
      </c>
      <c r="C183" s="77" t="s">
        <v>1176</v>
      </c>
      <c r="D183" s="78" t="s">
        <v>1179</v>
      </c>
      <c r="E183" s="6" t="s">
        <v>9</v>
      </c>
      <c r="F183" s="6" t="s">
        <v>687</v>
      </c>
      <c r="G183" s="6" t="s">
        <v>1180</v>
      </c>
      <c r="H183" s="6" t="s">
        <v>1181</v>
      </c>
      <c r="I183" s="6" t="s">
        <v>685</v>
      </c>
    </row>
    <row r="184" spans="1:9" ht="16.5" customHeight="1">
      <c r="A184" s="42">
        <v>2018</v>
      </c>
      <c r="B184" s="42">
        <v>8</v>
      </c>
      <c r="C184" s="77" t="s">
        <v>1176</v>
      </c>
      <c r="D184" s="78" t="s">
        <v>1182</v>
      </c>
      <c r="E184" s="6" t="s">
        <v>177</v>
      </c>
      <c r="F184" s="6" t="s">
        <v>866</v>
      </c>
      <c r="G184" s="6" t="s">
        <v>1183</v>
      </c>
      <c r="H184" s="6" t="s">
        <v>219</v>
      </c>
      <c r="I184" s="6" t="s">
        <v>871</v>
      </c>
    </row>
    <row r="185" spans="1:9" ht="16.5" customHeight="1">
      <c r="A185" s="42">
        <v>2018</v>
      </c>
      <c r="B185" s="42">
        <v>8</v>
      </c>
      <c r="C185" s="77" t="s">
        <v>1176</v>
      </c>
      <c r="D185" s="78" t="s">
        <v>1184</v>
      </c>
      <c r="E185" s="6" t="s">
        <v>177</v>
      </c>
      <c r="F185" s="6" t="s">
        <v>866</v>
      </c>
      <c r="G185" s="6" t="s">
        <v>1185</v>
      </c>
      <c r="H185" s="6" t="s">
        <v>219</v>
      </c>
      <c r="I185" s="6" t="s">
        <v>871</v>
      </c>
    </row>
    <row r="186" spans="1:9" ht="16.5" customHeight="1">
      <c r="A186" s="42">
        <v>2018</v>
      </c>
      <c r="B186" s="42">
        <v>8</v>
      </c>
      <c r="C186" s="77" t="s">
        <v>1176</v>
      </c>
      <c r="D186" s="78" t="s">
        <v>1186</v>
      </c>
      <c r="E186" s="6" t="s">
        <v>177</v>
      </c>
      <c r="F186" s="6" t="s">
        <v>866</v>
      </c>
      <c r="G186" s="6" t="s">
        <v>1170</v>
      </c>
      <c r="H186" s="6" t="s">
        <v>219</v>
      </c>
      <c r="I186" s="6" t="s">
        <v>871</v>
      </c>
    </row>
    <row r="187" spans="1:9" ht="16.5" customHeight="1">
      <c r="A187" s="42">
        <v>2018</v>
      </c>
      <c r="B187" s="42">
        <v>8</v>
      </c>
      <c r="C187" s="77" t="s">
        <v>1176</v>
      </c>
      <c r="D187" s="78" t="s">
        <v>1187</v>
      </c>
      <c r="E187" s="6" t="s">
        <v>177</v>
      </c>
      <c r="F187" s="6" t="s">
        <v>866</v>
      </c>
      <c r="G187" s="6" t="s">
        <v>1152</v>
      </c>
      <c r="H187" s="6" t="s">
        <v>219</v>
      </c>
      <c r="I187" s="6" t="s">
        <v>871</v>
      </c>
    </row>
    <row r="188" spans="1:9" ht="16.5" customHeight="1">
      <c r="A188" s="42">
        <v>2018</v>
      </c>
      <c r="B188" s="42">
        <v>8</v>
      </c>
      <c r="C188" s="77" t="s">
        <v>1160</v>
      </c>
      <c r="D188" s="78" t="s">
        <v>1188</v>
      </c>
      <c r="E188" s="6" t="s">
        <v>177</v>
      </c>
      <c r="F188" s="6" t="s">
        <v>1189</v>
      </c>
      <c r="G188" s="6" t="s">
        <v>1007</v>
      </c>
      <c r="H188" s="6" t="s">
        <v>219</v>
      </c>
      <c r="I188" s="6" t="s">
        <v>693</v>
      </c>
    </row>
    <row r="189" spans="1:9" ht="16.5" customHeight="1">
      <c r="A189" s="42">
        <v>2018</v>
      </c>
      <c r="B189" s="42">
        <v>8</v>
      </c>
      <c r="C189" s="77" t="s">
        <v>1160</v>
      </c>
      <c r="D189" s="78" t="s">
        <v>1190</v>
      </c>
      <c r="E189" s="6" t="s">
        <v>177</v>
      </c>
      <c r="F189" s="6" t="s">
        <v>742</v>
      </c>
      <c r="G189" s="6" t="s">
        <v>1191</v>
      </c>
      <c r="H189" s="6" t="s">
        <v>219</v>
      </c>
      <c r="I189" s="6" t="s">
        <v>701</v>
      </c>
    </row>
    <row r="190" spans="1:9" ht="16.5" customHeight="1">
      <c r="A190" s="42">
        <v>2018</v>
      </c>
      <c r="B190" s="42">
        <v>8</v>
      </c>
      <c r="C190" s="77" t="s">
        <v>1160</v>
      </c>
      <c r="D190" s="78" t="s">
        <v>1192</v>
      </c>
      <c r="E190" s="6" t="s">
        <v>177</v>
      </c>
      <c r="F190" s="6" t="s">
        <v>1100</v>
      </c>
      <c r="G190" s="6" t="s">
        <v>1101</v>
      </c>
      <c r="H190" s="6" t="s">
        <v>219</v>
      </c>
      <c r="I190" s="6" t="s">
        <v>747</v>
      </c>
    </row>
    <row r="191" spans="1:9" ht="16.5" customHeight="1">
      <c r="A191" s="42">
        <v>2018</v>
      </c>
      <c r="B191" s="42">
        <v>8</v>
      </c>
      <c r="C191" s="77" t="s">
        <v>1160</v>
      </c>
      <c r="D191" s="78" t="s">
        <v>1193</v>
      </c>
      <c r="E191" s="6" t="s">
        <v>177</v>
      </c>
      <c r="F191" s="6" t="s">
        <v>1194</v>
      </c>
      <c r="G191" s="6" t="s">
        <v>1195</v>
      </c>
      <c r="H191" s="6" t="s">
        <v>219</v>
      </c>
      <c r="I191" s="6" t="s">
        <v>747</v>
      </c>
    </row>
    <row r="192" spans="1:9" ht="16.5" customHeight="1">
      <c r="A192" s="42">
        <v>2018</v>
      </c>
      <c r="B192" s="42">
        <v>8</v>
      </c>
      <c r="C192" s="77" t="s">
        <v>1160</v>
      </c>
      <c r="D192" s="78" t="s">
        <v>1196</v>
      </c>
      <c r="E192" s="6" t="s">
        <v>177</v>
      </c>
      <c r="F192" s="6" t="s">
        <v>1194</v>
      </c>
      <c r="G192" s="6" t="s">
        <v>1195</v>
      </c>
      <c r="H192" s="6" t="s">
        <v>219</v>
      </c>
      <c r="I192" s="6" t="s">
        <v>747</v>
      </c>
    </row>
    <row r="193" spans="1:9" ht="16.5" customHeight="1">
      <c r="A193" s="42">
        <v>2018</v>
      </c>
      <c r="B193" s="42">
        <v>8</v>
      </c>
      <c r="C193" s="77" t="s">
        <v>1160</v>
      </c>
      <c r="D193" s="78" t="s">
        <v>1197</v>
      </c>
      <c r="E193" s="6" t="s">
        <v>177</v>
      </c>
      <c r="F193" s="6" t="s">
        <v>1194</v>
      </c>
      <c r="G193" s="6" t="s">
        <v>1195</v>
      </c>
      <c r="H193" s="6" t="s">
        <v>219</v>
      </c>
      <c r="I193" s="6" t="s">
        <v>747</v>
      </c>
    </row>
    <row r="194" spans="1:9" ht="16.5" customHeight="1">
      <c r="A194" s="42">
        <v>2018</v>
      </c>
      <c r="B194" s="42">
        <v>8</v>
      </c>
      <c r="C194" s="77" t="s">
        <v>1160</v>
      </c>
      <c r="D194" s="78" t="s">
        <v>1198</v>
      </c>
      <c r="E194" s="6" t="s">
        <v>177</v>
      </c>
      <c r="F194" s="6" t="s">
        <v>1194</v>
      </c>
      <c r="G194" s="6" t="s">
        <v>1195</v>
      </c>
      <c r="H194" s="6" t="s">
        <v>219</v>
      </c>
      <c r="I194" s="6" t="s">
        <v>747</v>
      </c>
    </row>
    <row r="195" spans="1:9" ht="16.5" customHeight="1">
      <c r="A195" s="42">
        <v>2018</v>
      </c>
      <c r="B195" s="42">
        <v>8</v>
      </c>
      <c r="C195" s="77" t="s">
        <v>1160</v>
      </c>
      <c r="D195" s="78" t="s">
        <v>1199</v>
      </c>
      <c r="E195" s="6" t="s">
        <v>177</v>
      </c>
      <c r="F195" s="6" t="s">
        <v>1200</v>
      </c>
      <c r="G195" s="6" t="s">
        <v>1201</v>
      </c>
      <c r="H195" s="6" t="s">
        <v>219</v>
      </c>
      <c r="I195" s="6" t="s">
        <v>701</v>
      </c>
    </row>
    <row r="196" spans="1:9" ht="16.5" customHeight="1">
      <c r="A196" s="42">
        <v>2018</v>
      </c>
      <c r="B196" s="42">
        <v>8</v>
      </c>
      <c r="C196" s="77" t="s">
        <v>1202</v>
      </c>
      <c r="D196" s="78" t="s">
        <v>1203</v>
      </c>
      <c r="E196" s="6" t="s">
        <v>177</v>
      </c>
      <c r="F196" s="6" t="s">
        <v>841</v>
      </c>
      <c r="G196" s="6" t="s">
        <v>1204</v>
      </c>
      <c r="H196" s="6" t="s">
        <v>219</v>
      </c>
      <c r="I196" s="6" t="s">
        <v>747</v>
      </c>
    </row>
    <row r="197" spans="1:9" ht="16.5" customHeight="1">
      <c r="A197" s="42">
        <v>2018</v>
      </c>
      <c r="B197" s="42">
        <v>8</v>
      </c>
      <c r="C197" s="77" t="s">
        <v>1202</v>
      </c>
      <c r="D197" s="78" t="s">
        <v>1205</v>
      </c>
      <c r="E197" s="6" t="s">
        <v>9</v>
      </c>
      <c r="F197" s="6" t="s">
        <v>1206</v>
      </c>
      <c r="G197" s="6" t="s">
        <v>1207</v>
      </c>
      <c r="H197" s="6" t="s">
        <v>1208</v>
      </c>
      <c r="I197" s="6" t="s">
        <v>747</v>
      </c>
    </row>
    <row r="198" spans="1:9" ht="16.5" customHeight="1">
      <c r="A198" s="42">
        <v>2018</v>
      </c>
      <c r="B198" s="42">
        <v>8</v>
      </c>
      <c r="C198" s="77" t="s">
        <v>1209</v>
      </c>
      <c r="D198" s="78" t="s">
        <v>1210</v>
      </c>
      <c r="E198" s="6" t="s">
        <v>9</v>
      </c>
      <c r="F198" s="6" t="s">
        <v>9</v>
      </c>
      <c r="G198" s="6" t="s">
        <v>1211</v>
      </c>
      <c r="H198" s="6" t="s">
        <v>1212</v>
      </c>
      <c r="I198" s="6" t="s">
        <v>693</v>
      </c>
    </row>
    <row r="199" spans="1:9" ht="16.5" customHeight="1">
      <c r="A199" s="42">
        <v>2018</v>
      </c>
      <c r="B199" s="42">
        <v>8</v>
      </c>
      <c r="C199" s="77" t="s">
        <v>1213</v>
      </c>
      <c r="D199" s="78" t="s">
        <v>1214</v>
      </c>
      <c r="E199" s="6" t="s">
        <v>9</v>
      </c>
      <c r="F199" s="6" t="s">
        <v>1215</v>
      </c>
      <c r="G199" s="6" t="s">
        <v>1216</v>
      </c>
      <c r="H199" s="6" t="s">
        <v>1217</v>
      </c>
      <c r="I199" s="6" t="s">
        <v>747</v>
      </c>
    </row>
    <row r="200" spans="1:9" ht="16.5" customHeight="1">
      <c r="A200" s="42">
        <v>2018</v>
      </c>
      <c r="B200" s="42">
        <v>8</v>
      </c>
      <c r="C200" s="77" t="s">
        <v>1213</v>
      </c>
      <c r="D200" s="78" t="s">
        <v>1218</v>
      </c>
      <c r="E200" s="6" t="s">
        <v>177</v>
      </c>
      <c r="F200" s="6" t="s">
        <v>1219</v>
      </c>
      <c r="G200" s="6" t="s">
        <v>1220</v>
      </c>
      <c r="H200" s="6" t="s">
        <v>219</v>
      </c>
      <c r="I200" s="6" t="s">
        <v>747</v>
      </c>
    </row>
    <row r="201" spans="1:9" ht="16.5" customHeight="1">
      <c r="A201" s="42">
        <v>2018</v>
      </c>
      <c r="B201" s="42">
        <v>8</v>
      </c>
      <c r="C201" s="77" t="s">
        <v>1209</v>
      </c>
      <c r="D201" s="78" t="s">
        <v>1221</v>
      </c>
      <c r="E201" s="6" t="s">
        <v>177</v>
      </c>
      <c r="F201" s="6" t="s">
        <v>1222</v>
      </c>
      <c r="G201" s="6" t="s">
        <v>1223</v>
      </c>
      <c r="H201" s="6" t="s">
        <v>219</v>
      </c>
      <c r="I201" s="6" t="s">
        <v>693</v>
      </c>
    </row>
    <row r="202" spans="1:9" ht="16.5" customHeight="1">
      <c r="A202" s="42">
        <v>2018</v>
      </c>
      <c r="B202" s="42">
        <v>8</v>
      </c>
      <c r="C202" s="77" t="s">
        <v>1209</v>
      </c>
      <c r="D202" s="78" t="s">
        <v>1224</v>
      </c>
      <c r="E202" s="6" t="s">
        <v>177</v>
      </c>
      <c r="F202" s="6" t="s">
        <v>1225</v>
      </c>
      <c r="G202" s="6" t="s">
        <v>1226</v>
      </c>
      <c r="H202" s="6" t="s">
        <v>219</v>
      </c>
      <c r="I202" s="6" t="s">
        <v>747</v>
      </c>
    </row>
    <row r="203" spans="1:9" ht="16.5" customHeight="1">
      <c r="A203" s="42">
        <v>2018</v>
      </c>
      <c r="B203" s="42">
        <v>8</v>
      </c>
      <c r="C203" s="77" t="s">
        <v>1227</v>
      </c>
      <c r="D203" s="78" t="s">
        <v>1228</v>
      </c>
      <c r="E203" s="6" t="s">
        <v>174</v>
      </c>
      <c r="F203" s="6" t="s">
        <v>1229</v>
      </c>
      <c r="G203" s="6" t="s">
        <v>1230</v>
      </c>
      <c r="H203" s="6" t="s">
        <v>219</v>
      </c>
      <c r="I203" s="6" t="s">
        <v>747</v>
      </c>
    </row>
    <row r="204" spans="1:9" ht="16.5" customHeight="1">
      <c r="A204" s="42">
        <v>2018</v>
      </c>
      <c r="B204" s="42">
        <v>8</v>
      </c>
      <c r="C204" s="77" t="s">
        <v>1227</v>
      </c>
      <c r="D204" s="78" t="s">
        <v>1231</v>
      </c>
      <c r="E204" s="6" t="s">
        <v>174</v>
      </c>
      <c r="F204" s="6" t="s">
        <v>1229</v>
      </c>
      <c r="G204" s="6" t="s">
        <v>1230</v>
      </c>
      <c r="H204" s="6" t="s">
        <v>219</v>
      </c>
      <c r="I204" s="6" t="s">
        <v>747</v>
      </c>
    </row>
    <row r="205" spans="1:9" ht="16.5" customHeight="1">
      <c r="A205" s="42">
        <v>2018</v>
      </c>
      <c r="B205" s="42">
        <v>8</v>
      </c>
      <c r="C205" s="77" t="s">
        <v>1232</v>
      </c>
      <c r="D205" s="78" t="s">
        <v>1233</v>
      </c>
      <c r="E205" s="6" t="s">
        <v>177</v>
      </c>
      <c r="F205" s="6" t="s">
        <v>883</v>
      </c>
      <c r="G205" s="6" t="s">
        <v>884</v>
      </c>
      <c r="H205" s="6" t="s">
        <v>219</v>
      </c>
      <c r="I205" s="6" t="s">
        <v>747</v>
      </c>
    </row>
    <row r="206" spans="1:9" ht="16.5" customHeight="1">
      <c r="A206" s="42">
        <v>2018</v>
      </c>
      <c r="B206" s="42">
        <v>8</v>
      </c>
      <c r="C206" s="77" t="s">
        <v>1202</v>
      </c>
      <c r="D206" s="78" t="s">
        <v>1234</v>
      </c>
      <c r="E206" s="6" t="s">
        <v>177</v>
      </c>
      <c r="F206" s="6" t="s">
        <v>814</v>
      </c>
      <c r="G206" s="6" t="s">
        <v>1235</v>
      </c>
      <c r="H206" s="6" t="s">
        <v>219</v>
      </c>
      <c r="I206" s="6" t="s">
        <v>747</v>
      </c>
    </row>
    <row r="207" spans="1:9" ht="16.5" customHeight="1">
      <c r="A207" s="42">
        <v>2018</v>
      </c>
      <c r="B207" s="42">
        <v>8</v>
      </c>
      <c r="C207" s="77" t="s">
        <v>1236</v>
      </c>
      <c r="D207" s="78" t="s">
        <v>1237</v>
      </c>
      <c r="E207" s="6" t="s">
        <v>174</v>
      </c>
      <c r="F207" s="6" t="s">
        <v>1100</v>
      </c>
      <c r="G207" s="6" t="s">
        <v>1101</v>
      </c>
      <c r="H207" s="6" t="s">
        <v>219</v>
      </c>
      <c r="I207" s="6" t="s">
        <v>747</v>
      </c>
    </row>
    <row r="208" spans="1:9" ht="16.5" customHeight="1">
      <c r="A208" s="42">
        <v>2018</v>
      </c>
      <c r="B208" s="42">
        <v>8</v>
      </c>
      <c r="C208" s="77" t="s">
        <v>1236</v>
      </c>
      <c r="D208" s="78" t="s">
        <v>1238</v>
      </c>
      <c r="E208" s="6" t="s">
        <v>174</v>
      </c>
      <c r="F208" s="6" t="s">
        <v>1239</v>
      </c>
      <c r="G208" s="6" t="s">
        <v>1240</v>
      </c>
      <c r="H208" s="6" t="s">
        <v>219</v>
      </c>
      <c r="I208" s="6" t="s">
        <v>693</v>
      </c>
    </row>
    <row r="209" spans="1:9" ht="16.5" customHeight="1">
      <c r="A209" s="42">
        <v>2018</v>
      </c>
      <c r="B209" s="42">
        <v>8</v>
      </c>
      <c r="C209" s="77" t="s">
        <v>1232</v>
      </c>
      <c r="D209" s="78" t="s">
        <v>1241</v>
      </c>
      <c r="E209" s="6" t="s">
        <v>177</v>
      </c>
      <c r="F209" s="6" t="s">
        <v>1242</v>
      </c>
      <c r="G209" s="6" t="s">
        <v>1243</v>
      </c>
      <c r="H209" s="6" t="s">
        <v>219</v>
      </c>
      <c r="I209" s="6" t="s">
        <v>701</v>
      </c>
    </row>
    <row r="210" spans="1:9" ht="16.5" customHeight="1">
      <c r="A210" s="42">
        <v>2018</v>
      </c>
      <c r="B210" s="42">
        <v>8</v>
      </c>
      <c r="C210" s="77" t="s">
        <v>1244</v>
      </c>
      <c r="D210" s="78" t="s">
        <v>1245</v>
      </c>
      <c r="E210" s="6" t="s">
        <v>174</v>
      </c>
      <c r="F210" s="6" t="s">
        <v>1246</v>
      </c>
      <c r="G210" s="6" t="s">
        <v>1247</v>
      </c>
      <c r="H210" s="6" t="s">
        <v>219</v>
      </c>
      <c r="I210" s="6" t="s">
        <v>693</v>
      </c>
    </row>
    <row r="211" spans="1:9" ht="16.5" customHeight="1">
      <c r="A211" s="42">
        <v>2018</v>
      </c>
      <c r="B211" s="42">
        <v>8</v>
      </c>
      <c r="C211" s="77" t="s">
        <v>1244</v>
      </c>
      <c r="D211" s="78" t="s">
        <v>1248</v>
      </c>
      <c r="E211" s="6" t="s">
        <v>174</v>
      </c>
      <c r="F211" s="6" t="s">
        <v>9</v>
      </c>
      <c r="G211" s="6" t="s">
        <v>1249</v>
      </c>
      <c r="H211" s="6" t="s">
        <v>219</v>
      </c>
      <c r="I211" s="6" t="s">
        <v>693</v>
      </c>
    </row>
    <row r="212" spans="1:9" ht="16.5" customHeight="1">
      <c r="A212" s="42">
        <v>2018</v>
      </c>
      <c r="B212" s="42">
        <v>8</v>
      </c>
      <c r="C212" s="77" t="s">
        <v>1227</v>
      </c>
      <c r="D212" s="78" t="s">
        <v>1250</v>
      </c>
      <c r="E212" s="6" t="s">
        <v>9</v>
      </c>
      <c r="F212" s="6" t="s">
        <v>1251</v>
      </c>
      <c r="G212" s="6" t="s">
        <v>1252</v>
      </c>
      <c r="H212" s="6" t="s">
        <v>1253</v>
      </c>
      <c r="I212" s="6" t="s">
        <v>747</v>
      </c>
    </row>
    <row r="213" spans="1:9" ht="16.5" customHeight="1">
      <c r="A213" s="42">
        <v>2018</v>
      </c>
      <c r="B213" s="42">
        <v>8</v>
      </c>
      <c r="C213" s="77" t="s">
        <v>1227</v>
      </c>
      <c r="D213" s="78" t="s">
        <v>1254</v>
      </c>
      <c r="E213" s="6" t="s">
        <v>174</v>
      </c>
      <c r="F213" s="6" t="s">
        <v>1251</v>
      </c>
      <c r="G213" s="6" t="s">
        <v>1252</v>
      </c>
      <c r="H213" s="6" t="s">
        <v>219</v>
      </c>
      <c r="I213" s="6" t="s">
        <v>747</v>
      </c>
    </row>
    <row r="214" spans="1:9" ht="16.5" customHeight="1">
      <c r="A214" s="42">
        <v>2018</v>
      </c>
      <c r="B214" s="42">
        <v>8</v>
      </c>
      <c r="C214" s="77" t="s">
        <v>1227</v>
      </c>
      <c r="D214" s="78" t="s">
        <v>1255</v>
      </c>
      <c r="E214" s="6" t="s">
        <v>174</v>
      </c>
      <c r="F214" s="6" t="s">
        <v>810</v>
      </c>
      <c r="G214" s="6" t="s">
        <v>811</v>
      </c>
      <c r="H214" s="6" t="s">
        <v>219</v>
      </c>
      <c r="I214" s="6" t="s">
        <v>747</v>
      </c>
    </row>
    <row r="215" spans="1:9" ht="16.5" customHeight="1">
      <c r="A215" s="42">
        <v>2018</v>
      </c>
      <c r="B215" s="42">
        <v>8</v>
      </c>
      <c r="C215" s="77" t="s">
        <v>1227</v>
      </c>
      <c r="D215" s="78" t="s">
        <v>1256</v>
      </c>
      <c r="E215" s="6" t="s">
        <v>174</v>
      </c>
      <c r="F215" s="6" t="s">
        <v>810</v>
      </c>
      <c r="G215" s="6" t="s">
        <v>811</v>
      </c>
      <c r="H215" s="6" t="s">
        <v>219</v>
      </c>
      <c r="I215" s="6" t="s">
        <v>747</v>
      </c>
    </row>
    <row r="216" spans="1:9" ht="16.5" customHeight="1">
      <c r="A216" s="42">
        <v>2018</v>
      </c>
      <c r="B216" s="42">
        <v>8</v>
      </c>
      <c r="C216" s="77" t="s">
        <v>1244</v>
      </c>
      <c r="D216" s="78" t="s">
        <v>1257</v>
      </c>
      <c r="E216" s="6" t="s">
        <v>9</v>
      </c>
      <c r="F216" s="6" t="s">
        <v>1258</v>
      </c>
      <c r="G216" s="6" t="s">
        <v>1259</v>
      </c>
      <c r="H216" s="6" t="s">
        <v>1260</v>
      </c>
      <c r="I216" s="6" t="s">
        <v>747</v>
      </c>
    </row>
    <row r="217" spans="1:9" ht="16.5" customHeight="1">
      <c r="A217" s="42">
        <v>2018</v>
      </c>
      <c r="B217" s="42">
        <v>8</v>
      </c>
      <c r="C217" s="77" t="s">
        <v>1244</v>
      </c>
      <c r="D217" s="78" t="s">
        <v>1261</v>
      </c>
      <c r="E217" s="6" t="s">
        <v>174</v>
      </c>
      <c r="F217" s="6" t="s">
        <v>1258</v>
      </c>
      <c r="G217" s="6" t="s">
        <v>1259</v>
      </c>
      <c r="H217" s="6" t="s">
        <v>219</v>
      </c>
      <c r="I217" s="6" t="s">
        <v>747</v>
      </c>
    </row>
    <row r="218" spans="1:9" ht="16.5" customHeight="1">
      <c r="A218" s="42">
        <v>2018</v>
      </c>
      <c r="B218" s="42">
        <v>8</v>
      </c>
      <c r="C218" s="77" t="s">
        <v>1244</v>
      </c>
      <c r="D218" s="78" t="s">
        <v>1262</v>
      </c>
      <c r="E218" s="6" t="s">
        <v>174</v>
      </c>
      <c r="F218" s="6" t="s">
        <v>1258</v>
      </c>
      <c r="G218" s="6" t="s">
        <v>1259</v>
      </c>
      <c r="H218" s="6" t="s">
        <v>219</v>
      </c>
      <c r="I218" s="6" t="s">
        <v>747</v>
      </c>
    </row>
    <row r="219" spans="1:9" ht="16.5" customHeight="1">
      <c r="A219" s="42">
        <v>2018</v>
      </c>
      <c r="B219" s="42">
        <v>8</v>
      </c>
      <c r="C219" s="77" t="s">
        <v>1227</v>
      </c>
      <c r="D219" s="78" t="s">
        <v>1263</v>
      </c>
      <c r="E219" s="6" t="s">
        <v>174</v>
      </c>
      <c r="F219" s="6" t="s">
        <v>1264</v>
      </c>
      <c r="G219" s="6" t="s">
        <v>1265</v>
      </c>
      <c r="H219" s="6" t="s">
        <v>219</v>
      </c>
      <c r="I219" s="6" t="s">
        <v>693</v>
      </c>
    </row>
    <row r="220" spans="1:9" ht="16.5" customHeight="1">
      <c r="A220" s="42">
        <v>2018</v>
      </c>
      <c r="B220" s="42">
        <v>8</v>
      </c>
      <c r="C220" s="77" t="s">
        <v>1227</v>
      </c>
      <c r="D220" s="78" t="s">
        <v>1266</v>
      </c>
      <c r="E220" s="6" t="s">
        <v>180</v>
      </c>
      <c r="F220" s="6" t="s">
        <v>1264</v>
      </c>
      <c r="G220" s="6" t="s">
        <v>1265</v>
      </c>
      <c r="H220" s="6" t="s">
        <v>219</v>
      </c>
      <c r="I220" s="6" t="s">
        <v>693</v>
      </c>
    </row>
    <row r="221" spans="1:9" ht="16.5" customHeight="1">
      <c r="A221" s="42">
        <v>2018</v>
      </c>
      <c r="B221" s="42">
        <v>8</v>
      </c>
      <c r="C221" s="77" t="s">
        <v>1227</v>
      </c>
      <c r="D221" s="78" t="s">
        <v>1267</v>
      </c>
      <c r="E221" s="6" t="s">
        <v>174</v>
      </c>
      <c r="F221" s="6" t="s">
        <v>1264</v>
      </c>
      <c r="G221" s="6" t="s">
        <v>1265</v>
      </c>
      <c r="H221" s="6" t="s">
        <v>219</v>
      </c>
      <c r="I221" s="6" t="s">
        <v>693</v>
      </c>
    </row>
    <row r="222" spans="1:9" ht="16.5" customHeight="1">
      <c r="A222" s="42">
        <v>2018</v>
      </c>
      <c r="B222" s="42">
        <v>8</v>
      </c>
      <c r="C222" s="77" t="s">
        <v>1227</v>
      </c>
      <c r="D222" s="78" t="s">
        <v>1268</v>
      </c>
      <c r="E222" s="6" t="s">
        <v>174</v>
      </c>
      <c r="F222" s="6" t="s">
        <v>1269</v>
      </c>
      <c r="G222" s="6" t="s">
        <v>1270</v>
      </c>
      <c r="H222" s="6" t="s">
        <v>219</v>
      </c>
      <c r="I222" s="6" t="s">
        <v>701</v>
      </c>
    </row>
    <row r="223" spans="1:9" ht="16.5" customHeight="1">
      <c r="A223" s="42">
        <v>2018</v>
      </c>
      <c r="B223" s="42">
        <v>8</v>
      </c>
      <c r="C223" s="77" t="s">
        <v>1244</v>
      </c>
      <c r="D223" s="78" t="s">
        <v>1271</v>
      </c>
      <c r="E223" s="6" t="s">
        <v>9</v>
      </c>
      <c r="F223" s="6" t="s">
        <v>687</v>
      </c>
      <c r="G223" s="6" t="s">
        <v>1272</v>
      </c>
      <c r="H223" s="6" t="s">
        <v>1273</v>
      </c>
      <c r="I223" s="6" t="s">
        <v>685</v>
      </c>
    </row>
    <row r="224" spans="1:9" ht="16.5" customHeight="1">
      <c r="A224" s="42">
        <v>2018</v>
      </c>
      <c r="B224" s="42">
        <v>8</v>
      </c>
      <c r="C224" s="77" t="s">
        <v>1244</v>
      </c>
      <c r="D224" s="78" t="s">
        <v>1274</v>
      </c>
      <c r="E224" s="6" t="s">
        <v>177</v>
      </c>
      <c r="F224" s="6" t="s">
        <v>866</v>
      </c>
      <c r="G224" s="6" t="s">
        <v>1275</v>
      </c>
      <c r="H224" s="6" t="s">
        <v>219</v>
      </c>
      <c r="I224" s="6" t="s">
        <v>871</v>
      </c>
    </row>
    <row r="225" spans="1:9" ht="16.5" customHeight="1">
      <c r="A225" s="42">
        <v>2018</v>
      </c>
      <c r="B225" s="42">
        <v>8</v>
      </c>
      <c r="C225" s="77" t="s">
        <v>1244</v>
      </c>
      <c r="D225" s="78" t="s">
        <v>1276</v>
      </c>
      <c r="E225" s="6" t="s">
        <v>177</v>
      </c>
      <c r="F225" s="6" t="s">
        <v>866</v>
      </c>
      <c r="G225" s="6" t="s">
        <v>910</v>
      </c>
      <c r="H225" s="6" t="s">
        <v>219</v>
      </c>
      <c r="I225" s="6" t="s">
        <v>871</v>
      </c>
    </row>
    <row r="226" spans="1:9" ht="16.5" customHeight="1">
      <c r="A226" s="42"/>
      <c r="B226" s="42"/>
      <c r="C226" s="77"/>
      <c r="D226" s="78"/>
      <c r="E226" s="6"/>
      <c r="F226" s="6"/>
      <c r="G226" s="6"/>
      <c r="H226" s="6"/>
      <c r="I226" s="6"/>
    </row>
    <row r="227" spans="1:9" ht="16.5" customHeight="1">
      <c r="A227" s="42"/>
      <c r="B227" s="42"/>
      <c r="C227" s="77"/>
      <c r="D227" s="78"/>
      <c r="E227" s="6"/>
      <c r="F227" s="6"/>
      <c r="G227" s="6"/>
      <c r="H227" s="6"/>
      <c r="I227" s="6"/>
    </row>
    <row r="228" spans="1:9" ht="16.5" customHeight="1">
      <c r="A228" s="42"/>
      <c r="B228" s="42"/>
      <c r="C228" s="77"/>
      <c r="D228" s="78"/>
      <c r="E228" s="6"/>
      <c r="F228" s="6"/>
      <c r="G228" s="6"/>
      <c r="H228" s="6"/>
      <c r="I228" s="6"/>
    </row>
    <row r="229" spans="1:9" ht="16.5" customHeight="1">
      <c r="A229" s="42"/>
      <c r="B229" s="42"/>
      <c r="C229" s="77"/>
      <c r="D229" s="78"/>
      <c r="E229" s="6"/>
      <c r="F229" s="6"/>
      <c r="G229" s="6"/>
      <c r="H229" s="6"/>
      <c r="I229" s="6"/>
    </row>
    <row r="230" spans="1:9" ht="16.5" customHeight="1">
      <c r="A230" s="42"/>
      <c r="B230" s="42"/>
      <c r="C230" s="77"/>
      <c r="D230" s="78"/>
      <c r="E230" s="6"/>
      <c r="F230" s="6"/>
      <c r="G230" s="6"/>
      <c r="H230" s="6"/>
      <c r="I230" s="6"/>
    </row>
    <row r="231" spans="1:9" ht="16.5" customHeight="1">
      <c r="A231" s="42"/>
      <c r="B231" s="42"/>
      <c r="C231" s="77"/>
      <c r="D231" s="78"/>
      <c r="E231" s="6"/>
      <c r="F231" s="6"/>
      <c r="G231" s="6"/>
      <c r="H231" s="6"/>
      <c r="I231" s="6"/>
    </row>
    <row r="232" spans="1:9" ht="16.5" customHeight="1">
      <c r="A232" s="42"/>
      <c r="B232" s="42"/>
      <c r="C232" s="77"/>
      <c r="D232" s="78"/>
      <c r="E232" s="6"/>
      <c r="F232" s="6"/>
      <c r="G232" s="6"/>
      <c r="H232" s="6"/>
      <c r="I232" s="6"/>
    </row>
    <row r="233" spans="1:9" ht="16.5" customHeight="1">
      <c r="A233" s="42"/>
      <c r="B233" s="42"/>
      <c r="C233" s="77"/>
      <c r="D233" s="78"/>
      <c r="E233" s="6"/>
      <c r="F233" s="6"/>
      <c r="G233" s="6"/>
      <c r="H233" s="6"/>
      <c r="I233" s="6"/>
    </row>
    <row r="234" spans="1:9" ht="16.5" customHeight="1">
      <c r="A234" s="42"/>
      <c r="B234" s="42"/>
      <c r="C234" s="77"/>
      <c r="D234" s="78"/>
      <c r="E234" s="6"/>
      <c r="F234" s="6"/>
      <c r="G234" s="6"/>
      <c r="H234" s="6"/>
      <c r="I234" s="6"/>
    </row>
    <row r="235" spans="1:9" ht="16.5" customHeight="1">
      <c r="A235" s="42"/>
      <c r="B235" s="42"/>
      <c r="C235" s="77"/>
      <c r="D235" s="78"/>
      <c r="E235" s="6"/>
      <c r="F235" s="6"/>
      <c r="G235" s="6"/>
      <c r="H235" s="6"/>
      <c r="I235" s="6"/>
    </row>
    <row r="236" spans="1:9" ht="16.5" customHeight="1">
      <c r="A236" s="42"/>
      <c r="B236" s="42"/>
      <c r="C236" s="77"/>
      <c r="D236" s="78"/>
      <c r="E236" s="6"/>
      <c r="F236" s="6"/>
      <c r="G236" s="6"/>
      <c r="H236" s="6"/>
      <c r="I236" s="6"/>
    </row>
    <row r="237" spans="1:9" ht="16.5" customHeight="1">
      <c r="A237" s="42"/>
      <c r="B237" s="42"/>
      <c r="C237" s="77"/>
      <c r="D237" s="78"/>
      <c r="E237" s="6"/>
      <c r="F237" s="6"/>
      <c r="G237" s="6"/>
      <c r="H237" s="6"/>
      <c r="I237" s="6"/>
    </row>
    <row r="238" spans="1:9" ht="16.5" customHeight="1">
      <c r="A238" s="42"/>
      <c r="B238" s="42"/>
      <c r="C238" s="77"/>
      <c r="D238" s="78"/>
      <c r="E238" s="6"/>
      <c r="F238" s="6"/>
      <c r="G238" s="6"/>
      <c r="H238" s="6"/>
      <c r="I238" s="6"/>
    </row>
    <row r="239" spans="1:9" ht="16.5" customHeight="1">
      <c r="A239" s="42"/>
      <c r="B239" s="42"/>
      <c r="C239" s="77"/>
      <c r="D239" s="78"/>
      <c r="E239" s="6"/>
      <c r="F239" s="6"/>
      <c r="G239" s="6"/>
      <c r="H239" s="6"/>
      <c r="I239" s="6"/>
    </row>
    <row r="240" spans="1:9" ht="16.5" customHeight="1">
      <c r="A240" s="42"/>
      <c r="B240" s="42"/>
      <c r="C240" s="77"/>
      <c r="D240" s="78"/>
      <c r="E240" s="6"/>
      <c r="F240" s="6"/>
      <c r="G240" s="6"/>
      <c r="H240" s="6"/>
      <c r="I240" s="6"/>
    </row>
    <row r="241" spans="1:9" ht="16.5" customHeight="1">
      <c r="A241" s="42"/>
      <c r="B241" s="42"/>
      <c r="C241" s="77"/>
      <c r="D241" s="78"/>
      <c r="E241" s="6"/>
      <c r="F241" s="6"/>
      <c r="G241" s="6"/>
      <c r="H241" s="6"/>
      <c r="I241" s="6"/>
    </row>
    <row r="242" spans="1:9" ht="16.5" customHeight="1">
      <c r="A242" s="42"/>
      <c r="B242" s="42"/>
      <c r="C242" s="77"/>
      <c r="D242" s="78"/>
      <c r="E242" s="6"/>
      <c r="F242" s="6"/>
      <c r="G242" s="6"/>
      <c r="H242" s="6"/>
      <c r="I242" s="6"/>
    </row>
    <row r="243" spans="1:9" ht="16.5" customHeight="1">
      <c r="A243" s="42"/>
      <c r="B243" s="42"/>
      <c r="C243" s="77"/>
      <c r="D243" s="78"/>
      <c r="E243" s="6"/>
      <c r="F243" s="6"/>
      <c r="G243" s="6"/>
      <c r="H243" s="6"/>
      <c r="I243" s="6"/>
    </row>
    <row r="244" spans="1:9" ht="16.5" customHeight="1">
      <c r="A244" s="42"/>
      <c r="B244" s="42"/>
      <c r="C244" s="77"/>
      <c r="D244" s="78"/>
      <c r="E244" s="6"/>
      <c r="F244" s="6"/>
      <c r="G244" s="6"/>
      <c r="H244" s="6"/>
      <c r="I244" s="6"/>
    </row>
    <row r="245" spans="1:9" ht="16.5" customHeight="1">
      <c r="A245" s="42"/>
      <c r="B245" s="42"/>
      <c r="C245" s="77"/>
      <c r="D245" s="78"/>
      <c r="E245" s="6"/>
      <c r="F245" s="6"/>
      <c r="G245" s="6"/>
      <c r="H245" s="6"/>
      <c r="I245" s="6"/>
    </row>
    <row r="246" spans="1:9" ht="16.5" customHeight="1">
      <c r="A246" s="42"/>
      <c r="B246" s="42"/>
      <c r="C246" s="77"/>
      <c r="D246" s="78"/>
      <c r="E246" s="6"/>
      <c r="F246" s="6"/>
      <c r="G246" s="6"/>
      <c r="H246" s="6"/>
      <c r="I246" s="6"/>
    </row>
    <row r="247" spans="1:9" ht="16.5" customHeight="1">
      <c r="A247" s="42"/>
      <c r="B247" s="42"/>
      <c r="C247" s="77"/>
      <c r="D247" s="78"/>
      <c r="E247" s="6"/>
      <c r="F247" s="6"/>
      <c r="G247" s="6"/>
      <c r="H247" s="6"/>
      <c r="I247" s="6"/>
    </row>
    <row r="248" spans="1:9" ht="16.5" customHeight="1">
      <c r="A248" s="42"/>
      <c r="B248" s="42"/>
      <c r="C248" s="77"/>
      <c r="D248" s="78"/>
      <c r="E248" s="6"/>
      <c r="F248" s="6"/>
      <c r="G248" s="6"/>
      <c r="H248" s="6"/>
      <c r="I248" s="6"/>
    </row>
    <row r="249" spans="1:9" ht="16.5" customHeight="1">
      <c r="A249" s="42"/>
      <c r="B249" s="42"/>
      <c r="C249" s="77"/>
      <c r="D249" s="78"/>
      <c r="E249" s="6"/>
      <c r="F249" s="6"/>
      <c r="G249" s="6"/>
      <c r="H249" s="6"/>
      <c r="I249" s="6"/>
    </row>
    <row r="250" spans="1:9" ht="16.5" customHeight="1">
      <c r="A250" s="42"/>
      <c r="B250" s="42"/>
      <c r="C250" s="77"/>
      <c r="D250" s="78"/>
      <c r="E250" s="6"/>
      <c r="F250" s="6"/>
      <c r="G250" s="6"/>
      <c r="H250" s="6"/>
      <c r="I250" s="6"/>
    </row>
    <row r="251" spans="1:9" ht="16.5" customHeight="1">
      <c r="A251" s="42"/>
      <c r="B251" s="42"/>
      <c r="C251" s="77"/>
      <c r="D251" s="78"/>
      <c r="E251" s="6"/>
      <c r="F251" s="6"/>
      <c r="G251" s="6"/>
      <c r="H251" s="6"/>
      <c r="I251" s="6"/>
    </row>
    <row r="252" spans="1:9" ht="16.5" customHeight="1">
      <c r="A252" s="42"/>
      <c r="B252" s="42"/>
      <c r="C252" s="77"/>
      <c r="D252" s="78"/>
      <c r="E252" s="6"/>
      <c r="F252" s="6"/>
      <c r="G252" s="6"/>
      <c r="H252" s="6"/>
      <c r="I252" s="6"/>
    </row>
    <row r="253" spans="1:9" ht="16.5" customHeight="1">
      <c r="A253" s="42"/>
      <c r="B253" s="42"/>
      <c r="C253" s="77"/>
      <c r="D253" s="78"/>
      <c r="E253" s="6"/>
      <c r="F253" s="6"/>
      <c r="G253" s="6"/>
      <c r="H253" s="6"/>
      <c r="I253" s="6"/>
    </row>
    <row r="254" spans="1:9" ht="16.5" customHeight="1">
      <c r="A254" s="42"/>
      <c r="B254" s="42"/>
      <c r="C254" s="77"/>
      <c r="D254" s="78"/>
      <c r="E254" s="6"/>
      <c r="F254" s="6"/>
      <c r="G254" s="6"/>
      <c r="H254" s="6"/>
      <c r="I254" s="6"/>
    </row>
    <row r="255" spans="1:9" ht="16.5" customHeight="1">
      <c r="A255" s="42"/>
      <c r="B255" s="42"/>
      <c r="C255" s="77"/>
      <c r="D255" s="78"/>
      <c r="E255" s="6"/>
      <c r="F255" s="6"/>
      <c r="G255" s="6"/>
      <c r="H255" s="6"/>
      <c r="I255" s="6"/>
    </row>
    <row r="256" spans="1:9" ht="16.5" customHeight="1">
      <c r="A256" s="42"/>
      <c r="B256" s="42"/>
      <c r="C256" s="77"/>
      <c r="D256" s="78"/>
      <c r="E256" s="6"/>
      <c r="F256" s="6"/>
      <c r="G256" s="6"/>
      <c r="H256" s="6"/>
      <c r="I256" s="6"/>
    </row>
    <row r="257" spans="1:9" ht="16.5" customHeight="1">
      <c r="A257" s="42"/>
      <c r="B257" s="42"/>
      <c r="C257" s="77"/>
      <c r="D257" s="78"/>
      <c r="E257" s="6"/>
      <c r="F257" s="6"/>
      <c r="G257" s="6"/>
      <c r="H257" s="6"/>
      <c r="I257" s="6"/>
    </row>
    <row r="258" spans="1:9" ht="16.5" customHeight="1">
      <c r="A258" s="42"/>
      <c r="B258" s="42"/>
      <c r="C258" s="77"/>
      <c r="D258" s="78"/>
      <c r="E258" s="6"/>
      <c r="F258" s="6"/>
      <c r="G258" s="6"/>
      <c r="H258" s="6"/>
      <c r="I258" s="6"/>
    </row>
    <row r="259" spans="1:9" ht="16.5" customHeight="1">
      <c r="A259" s="42"/>
      <c r="B259" s="42"/>
      <c r="C259" s="77"/>
      <c r="D259" s="78"/>
      <c r="E259" s="6"/>
      <c r="F259" s="6"/>
      <c r="G259" s="6"/>
      <c r="H259" s="6"/>
      <c r="I259" s="6"/>
    </row>
    <row r="260" spans="1:9" ht="16.5" customHeight="1">
      <c r="A260" s="42"/>
      <c r="B260" s="42"/>
      <c r="C260" s="77"/>
      <c r="D260" s="78"/>
      <c r="E260" s="6"/>
      <c r="F260" s="6"/>
      <c r="G260" s="6"/>
      <c r="H260" s="6"/>
      <c r="I260" s="6"/>
    </row>
    <row r="261" spans="1:9" ht="16.5" customHeight="1">
      <c r="A261" s="42"/>
      <c r="B261" s="42"/>
      <c r="C261" s="77"/>
      <c r="D261" s="78"/>
      <c r="E261" s="6"/>
      <c r="F261" s="6"/>
      <c r="G261" s="6"/>
      <c r="H261" s="6"/>
      <c r="I261" s="6"/>
    </row>
    <row r="262" spans="1:9" ht="16.5" customHeight="1">
      <c r="A262" s="42"/>
      <c r="B262" s="42"/>
      <c r="C262" s="77"/>
      <c r="D262" s="78"/>
      <c r="E262" s="6"/>
      <c r="F262" s="6"/>
      <c r="G262" s="6"/>
      <c r="H262" s="6"/>
      <c r="I262" s="6"/>
    </row>
    <row r="263" spans="1:9" ht="16.5" customHeight="1">
      <c r="A263" s="42"/>
      <c r="B263" s="42"/>
      <c r="C263" s="77"/>
      <c r="D263" s="78"/>
      <c r="E263" s="6"/>
      <c r="F263" s="6"/>
      <c r="G263" s="6"/>
      <c r="H263" s="6"/>
      <c r="I263" s="6"/>
    </row>
    <row r="264" spans="1:9" ht="16.5" customHeight="1">
      <c r="A264" s="42"/>
      <c r="B264" s="42"/>
      <c r="C264" s="77"/>
      <c r="D264" s="78"/>
      <c r="E264" s="6"/>
      <c r="F264" s="6"/>
      <c r="G264" s="6"/>
      <c r="H264" s="6"/>
      <c r="I264" s="6"/>
    </row>
    <row r="265" spans="1:9" ht="16.5" customHeight="1">
      <c r="A265" s="42"/>
      <c r="B265" s="42"/>
      <c r="C265" s="77"/>
      <c r="D265" s="78"/>
      <c r="E265" s="6"/>
      <c r="F265" s="6"/>
      <c r="G265" s="6"/>
      <c r="H265" s="6"/>
      <c r="I265" s="6"/>
    </row>
    <row r="266" spans="1:9" ht="16.5" customHeight="1">
      <c r="A266" s="42"/>
      <c r="B266" s="42"/>
      <c r="C266" s="77"/>
      <c r="D266" s="78"/>
      <c r="E266" s="6"/>
      <c r="F266" s="6"/>
      <c r="G266" s="6"/>
      <c r="H266" s="6"/>
      <c r="I266" s="6"/>
    </row>
    <row r="267" spans="1:9" ht="16.5" customHeight="1">
      <c r="A267" s="42"/>
      <c r="B267" s="42"/>
      <c r="C267" s="77"/>
      <c r="D267" s="78"/>
      <c r="E267" s="6"/>
      <c r="F267" s="6"/>
      <c r="G267" s="6"/>
      <c r="H267" s="6"/>
      <c r="I267" s="6"/>
    </row>
    <row r="268" spans="1:9" ht="16.5" customHeight="1">
      <c r="A268" s="42"/>
      <c r="B268" s="42"/>
      <c r="C268" s="77"/>
      <c r="D268" s="78"/>
      <c r="E268" s="6"/>
      <c r="F268" s="6"/>
      <c r="G268" s="6"/>
      <c r="H268" s="6"/>
      <c r="I268" s="6"/>
    </row>
    <row r="269" spans="1:9" ht="16.5" customHeight="1">
      <c r="A269" s="42"/>
      <c r="B269" s="42"/>
      <c r="C269" s="77"/>
      <c r="D269" s="78"/>
      <c r="E269" s="6"/>
      <c r="F269" s="6"/>
      <c r="G269" s="6"/>
      <c r="H269" s="6"/>
      <c r="I269" s="6"/>
    </row>
    <row r="270" spans="1:9" ht="16.5" customHeight="1">
      <c r="A270" s="42"/>
      <c r="B270" s="42"/>
      <c r="C270" s="77"/>
      <c r="D270" s="78"/>
      <c r="E270" s="6"/>
      <c r="F270" s="6"/>
      <c r="G270" s="6"/>
      <c r="H270" s="6"/>
      <c r="I270" s="6"/>
    </row>
    <row r="271" spans="1:9" ht="16.5" customHeight="1">
      <c r="A271" s="42"/>
      <c r="B271" s="42"/>
      <c r="C271" s="77"/>
      <c r="D271" s="78"/>
      <c r="E271" s="6"/>
      <c r="F271" s="6"/>
      <c r="G271" s="6"/>
      <c r="H271" s="6"/>
      <c r="I271" s="6"/>
    </row>
    <row r="272" spans="1:9" ht="16.5" customHeight="1">
      <c r="A272" s="42"/>
      <c r="B272" s="42"/>
      <c r="C272" s="77"/>
      <c r="D272" s="78"/>
      <c r="E272" s="6"/>
      <c r="F272" s="6"/>
      <c r="G272" s="6"/>
      <c r="H272" s="6"/>
      <c r="I272" s="6"/>
    </row>
    <row r="273" spans="1:9" ht="16.5" customHeight="1">
      <c r="A273" s="42"/>
      <c r="B273" s="42"/>
      <c r="C273" s="77"/>
      <c r="D273" s="78"/>
      <c r="E273" s="6"/>
      <c r="F273" s="6"/>
      <c r="G273" s="6"/>
      <c r="H273" s="6"/>
      <c r="I273" s="6"/>
    </row>
    <row r="274" spans="1:9" ht="16.5" customHeight="1">
      <c r="A274" s="42"/>
      <c r="B274" s="42"/>
      <c r="C274" s="77"/>
      <c r="D274" s="78"/>
      <c r="E274" s="6"/>
      <c r="F274" s="6"/>
      <c r="G274" s="6"/>
      <c r="H274" s="6"/>
      <c r="I274" s="6"/>
    </row>
    <row r="275" spans="1:9" ht="16.5" customHeight="1">
      <c r="A275" s="42"/>
      <c r="B275" s="42"/>
      <c r="C275" s="77"/>
      <c r="D275" s="78"/>
      <c r="E275" s="6"/>
      <c r="F275" s="6"/>
      <c r="G275" s="6"/>
      <c r="H275" s="6"/>
      <c r="I275" s="6"/>
    </row>
    <row r="276" spans="1:9" ht="16.5" customHeight="1">
      <c r="A276" s="42"/>
      <c r="B276" s="42"/>
      <c r="C276" s="77"/>
      <c r="D276" s="78"/>
      <c r="E276" s="6"/>
      <c r="F276" s="6"/>
      <c r="G276" s="6"/>
      <c r="H276" s="6"/>
      <c r="I276" s="6"/>
    </row>
    <row r="277" spans="1:9" ht="16.5" customHeight="1">
      <c r="A277" s="42"/>
      <c r="B277" s="42"/>
      <c r="C277" s="77"/>
      <c r="D277" s="78"/>
      <c r="E277" s="6"/>
      <c r="F277" s="6"/>
      <c r="G277" s="6"/>
      <c r="H277" s="6"/>
      <c r="I277" s="6"/>
    </row>
    <row r="278" spans="1:9" ht="16.5" customHeight="1">
      <c r="A278" s="42"/>
      <c r="B278" s="42"/>
      <c r="C278" s="77"/>
      <c r="D278" s="78"/>
      <c r="E278" s="6"/>
      <c r="F278" s="6"/>
      <c r="G278" s="6"/>
      <c r="H278" s="6"/>
      <c r="I278" s="6"/>
    </row>
    <row r="279" spans="1:9" ht="16.5" customHeight="1">
      <c r="A279" s="42"/>
      <c r="B279" s="42"/>
      <c r="C279" s="77"/>
      <c r="D279" s="78"/>
      <c r="E279" s="6"/>
      <c r="F279" s="6"/>
      <c r="G279" s="6"/>
      <c r="H279" s="6"/>
      <c r="I279" s="6"/>
    </row>
    <row r="280" spans="1:9" ht="16.5" customHeight="1">
      <c r="A280" s="42"/>
      <c r="B280" s="42"/>
      <c r="C280" s="77"/>
      <c r="D280" s="78"/>
      <c r="E280" s="6"/>
      <c r="F280" s="6"/>
      <c r="G280" s="6"/>
      <c r="H280" s="6"/>
      <c r="I280" s="6"/>
    </row>
    <row r="281" spans="1:9" ht="16.5" customHeight="1">
      <c r="A281" s="42"/>
      <c r="B281" s="42"/>
      <c r="C281" s="77"/>
      <c r="D281" s="78"/>
      <c r="E281" s="6"/>
      <c r="F281" s="6"/>
      <c r="G281" s="6"/>
      <c r="H281" s="6"/>
      <c r="I281" s="6"/>
    </row>
    <row r="282" spans="1:9" ht="16.5" customHeight="1">
      <c r="A282" s="42"/>
      <c r="B282" s="42"/>
      <c r="C282" s="77"/>
      <c r="D282" s="78"/>
      <c r="E282" s="6"/>
      <c r="F282" s="6"/>
      <c r="G282" s="6"/>
      <c r="H282" s="6"/>
      <c r="I282" s="6"/>
    </row>
    <row r="283" spans="1:9" ht="16.5" customHeight="1">
      <c r="A283" s="42"/>
      <c r="B283" s="42"/>
      <c r="C283" s="77"/>
      <c r="D283" s="78"/>
      <c r="E283" s="6"/>
      <c r="F283" s="6"/>
      <c r="G283" s="6"/>
      <c r="H283" s="6"/>
      <c r="I283" s="6"/>
    </row>
    <row r="284" spans="1:9" ht="16.5" customHeight="1">
      <c r="A284" s="42"/>
      <c r="B284" s="42"/>
      <c r="C284" s="77"/>
      <c r="D284" s="78"/>
      <c r="E284" s="6"/>
      <c r="F284" s="6"/>
      <c r="G284" s="6"/>
      <c r="H284" s="6"/>
      <c r="I284" s="6"/>
    </row>
    <row r="285" spans="1:9" ht="16.5" customHeight="1">
      <c r="A285" s="42"/>
      <c r="B285" s="42"/>
      <c r="C285" s="77"/>
      <c r="D285" s="78"/>
      <c r="E285" s="6"/>
      <c r="F285" s="6"/>
      <c r="G285" s="6"/>
      <c r="H285" s="6"/>
      <c r="I285" s="6"/>
    </row>
    <row r="286" spans="1:9" ht="16.5" customHeight="1">
      <c r="A286" s="42"/>
      <c r="B286" s="42"/>
      <c r="C286" s="77"/>
      <c r="D286" s="78"/>
      <c r="E286" s="6"/>
      <c r="F286" s="6"/>
      <c r="G286" s="6"/>
      <c r="H286" s="6"/>
      <c r="I286" s="6"/>
    </row>
    <row r="287" spans="1:9" ht="16.5" customHeight="1">
      <c r="A287" s="42"/>
      <c r="B287" s="42"/>
      <c r="C287" s="77"/>
      <c r="D287" s="78"/>
      <c r="E287" s="6"/>
      <c r="F287" s="6"/>
      <c r="G287" s="6"/>
      <c r="H287" s="6"/>
      <c r="I287" s="6"/>
    </row>
    <row r="288" spans="1:9" ht="16.5" customHeight="1">
      <c r="A288" s="42"/>
      <c r="B288" s="42"/>
      <c r="C288" s="77"/>
      <c r="D288" s="78"/>
      <c r="E288" s="6"/>
      <c r="F288" s="6"/>
      <c r="G288" s="6"/>
      <c r="H288" s="6"/>
      <c r="I288" s="6"/>
    </row>
    <row r="289" spans="1:9" ht="16.5" customHeight="1">
      <c r="A289" s="42"/>
      <c r="B289" s="42"/>
      <c r="C289" s="77"/>
      <c r="D289" s="78"/>
      <c r="E289" s="6"/>
      <c r="F289" s="6"/>
      <c r="G289" s="6"/>
      <c r="H289" s="6"/>
      <c r="I289" s="6"/>
    </row>
    <row r="290" spans="1:9" ht="16.5" customHeight="1">
      <c r="A290" s="42"/>
      <c r="B290" s="42"/>
      <c r="C290" s="77"/>
      <c r="D290" s="78"/>
      <c r="E290" s="6"/>
      <c r="F290" s="6"/>
      <c r="G290" s="6"/>
      <c r="H290" s="6"/>
      <c r="I290" s="6"/>
    </row>
    <row r="291" spans="1:9" ht="16.5" customHeight="1">
      <c r="A291" s="42"/>
      <c r="B291" s="42"/>
      <c r="C291" s="77"/>
      <c r="D291" s="78"/>
      <c r="E291" s="6"/>
      <c r="F291" s="6"/>
      <c r="G291" s="6"/>
      <c r="H291" s="6"/>
      <c r="I291" s="6"/>
    </row>
    <row r="292" spans="1:9" ht="16.5" customHeight="1">
      <c r="A292" s="42"/>
      <c r="B292" s="42"/>
      <c r="C292" s="77"/>
      <c r="D292" s="78"/>
      <c r="E292" s="6"/>
      <c r="F292" s="6"/>
      <c r="G292" s="6"/>
      <c r="H292" s="6"/>
      <c r="I292" s="6"/>
    </row>
    <row r="293" spans="1:9" ht="16.5" customHeight="1">
      <c r="A293" s="42"/>
      <c r="B293" s="42"/>
      <c r="C293" s="77"/>
      <c r="D293" s="78"/>
      <c r="E293" s="6"/>
      <c r="F293" s="6"/>
      <c r="G293" s="6"/>
      <c r="H293" s="6"/>
      <c r="I293" s="6"/>
    </row>
    <row r="294" spans="1:9" ht="16.5" customHeight="1">
      <c r="A294" s="42"/>
      <c r="B294" s="42"/>
      <c r="C294" s="77"/>
      <c r="D294" s="78"/>
      <c r="E294" s="6"/>
      <c r="F294" s="6"/>
      <c r="G294" s="6"/>
      <c r="H294" s="6"/>
      <c r="I294" s="6"/>
    </row>
    <row r="295" spans="1:9" ht="16.5" customHeight="1">
      <c r="A295" s="42"/>
      <c r="B295" s="42"/>
      <c r="C295" s="77"/>
      <c r="D295" s="78"/>
      <c r="E295" s="6"/>
      <c r="F295" s="6"/>
      <c r="G295" s="6"/>
      <c r="H295" s="6"/>
      <c r="I295" s="6"/>
    </row>
    <row r="296" spans="1:9" ht="16.5" customHeight="1">
      <c r="A296" s="42"/>
      <c r="B296" s="42"/>
      <c r="C296" s="77"/>
      <c r="D296" s="78"/>
      <c r="E296" s="6"/>
      <c r="F296" s="6"/>
      <c r="G296" s="6"/>
      <c r="H296" s="6"/>
      <c r="I296" s="6"/>
    </row>
    <row r="297" spans="1:9" ht="16.5" customHeight="1">
      <c r="A297" s="42"/>
      <c r="B297" s="42"/>
      <c r="C297" s="77"/>
      <c r="D297" s="78"/>
      <c r="E297" s="6"/>
      <c r="F297" s="6"/>
      <c r="G297" s="6"/>
      <c r="H297" s="6"/>
      <c r="I297" s="6"/>
    </row>
    <row r="298" spans="1:9" ht="16.5" customHeight="1">
      <c r="A298" s="42"/>
      <c r="B298" s="42"/>
      <c r="C298" s="77"/>
      <c r="D298" s="78"/>
      <c r="E298" s="6"/>
      <c r="F298" s="6"/>
      <c r="G298" s="6"/>
      <c r="H298" s="6"/>
      <c r="I298" s="6"/>
    </row>
    <row r="299" spans="1:9" ht="16.5" customHeight="1">
      <c r="A299" s="42"/>
      <c r="B299" s="42"/>
      <c r="C299" s="77"/>
      <c r="D299" s="78"/>
      <c r="E299" s="6"/>
      <c r="F299" s="6"/>
      <c r="G299" s="6"/>
      <c r="H299" s="6"/>
      <c r="I299" s="6"/>
    </row>
    <row r="300" spans="1:9" ht="16.5" customHeight="1">
      <c r="A300" s="42"/>
      <c r="B300" s="42"/>
      <c r="C300" s="77"/>
      <c r="D300" s="78"/>
      <c r="E300" s="6"/>
      <c r="F300" s="6"/>
      <c r="G300" s="6"/>
      <c r="H300" s="6"/>
      <c r="I300" s="6"/>
    </row>
    <row r="301" spans="1:9" ht="16.5" customHeight="1">
      <c r="A301" s="42"/>
      <c r="B301" s="42"/>
      <c r="C301" s="77"/>
      <c r="D301" s="78"/>
      <c r="E301" s="6"/>
      <c r="F301" s="6"/>
      <c r="G301" s="6"/>
      <c r="H301" s="6"/>
      <c r="I301" s="6"/>
    </row>
    <row r="302" spans="1:9" ht="16.5" customHeight="1">
      <c r="A302" s="42"/>
      <c r="B302" s="42"/>
      <c r="C302" s="77"/>
      <c r="D302" s="78"/>
      <c r="E302" s="6"/>
      <c r="F302" s="6"/>
      <c r="G302" s="6"/>
      <c r="H302" s="6"/>
      <c r="I302" s="6"/>
    </row>
    <row r="303" spans="1:9" ht="16.5" customHeight="1">
      <c r="A303" s="42"/>
      <c r="B303" s="42"/>
      <c r="C303" s="77"/>
      <c r="D303" s="78"/>
      <c r="E303" s="6"/>
      <c r="F303" s="6"/>
      <c r="G303" s="6"/>
      <c r="H303" s="6"/>
      <c r="I303" s="6"/>
    </row>
    <row r="304" spans="1:9" ht="16.5" customHeight="1">
      <c r="A304" s="42"/>
      <c r="B304" s="42"/>
      <c r="C304" s="77"/>
      <c r="D304" s="78"/>
      <c r="E304" s="6"/>
      <c r="F304" s="6"/>
      <c r="G304" s="6"/>
      <c r="H304" s="6"/>
      <c r="I304" s="6"/>
    </row>
    <row r="305" spans="1:9" ht="16.5" customHeight="1">
      <c r="A305" s="42"/>
      <c r="B305" s="42"/>
      <c r="C305" s="77"/>
      <c r="D305" s="78"/>
      <c r="E305" s="6"/>
      <c r="F305" s="6"/>
      <c r="G305" s="6"/>
      <c r="H305" s="6"/>
      <c r="I305" s="6"/>
    </row>
    <row r="306" spans="1:9" ht="16.5" customHeight="1">
      <c r="A306" s="42"/>
      <c r="B306" s="42"/>
      <c r="C306" s="77"/>
      <c r="D306" s="78"/>
      <c r="E306" s="6"/>
      <c r="F306" s="6"/>
      <c r="G306" s="6"/>
      <c r="H306" s="6"/>
      <c r="I306" s="6"/>
    </row>
    <row r="307" spans="1:9" ht="16.5" customHeight="1">
      <c r="A307" s="42"/>
      <c r="B307" s="42"/>
      <c r="C307" s="77"/>
      <c r="D307" s="78"/>
      <c r="E307" s="6"/>
      <c r="F307" s="6"/>
      <c r="G307" s="6"/>
      <c r="H307" s="6"/>
      <c r="I307" s="6"/>
    </row>
    <row r="308" spans="1:9" ht="16.5" customHeight="1">
      <c r="A308" s="42"/>
      <c r="B308" s="42"/>
      <c r="C308" s="77"/>
      <c r="D308" s="78"/>
      <c r="E308" s="6"/>
      <c r="F308" s="6"/>
      <c r="G308" s="6"/>
      <c r="H308" s="6"/>
      <c r="I308" s="6"/>
    </row>
    <row r="309" spans="1:9" ht="16.5" customHeight="1">
      <c r="A309" s="42"/>
      <c r="B309" s="42"/>
      <c r="C309" s="77"/>
      <c r="D309" s="78"/>
      <c r="E309" s="6"/>
      <c r="F309" s="6"/>
      <c r="G309" s="6"/>
      <c r="H309" s="6"/>
      <c r="I309" s="6"/>
    </row>
    <row r="310" spans="1:9" ht="16.5" customHeight="1">
      <c r="A310" s="42"/>
      <c r="B310" s="42"/>
      <c r="C310" s="77"/>
      <c r="D310" s="78"/>
      <c r="E310" s="6"/>
      <c r="F310" s="6"/>
      <c r="G310" s="6"/>
      <c r="H310" s="6"/>
      <c r="I310" s="6"/>
    </row>
    <row r="311" spans="1:9" ht="16.5" customHeight="1">
      <c r="A311" s="42"/>
      <c r="B311" s="42"/>
      <c r="C311" s="77"/>
      <c r="D311" s="78"/>
      <c r="E311" s="6"/>
      <c r="F311" s="6"/>
      <c r="G311" s="6"/>
      <c r="H311" s="6"/>
      <c r="I311" s="6"/>
    </row>
    <row r="312" spans="1:9" ht="16.5" customHeight="1">
      <c r="A312" s="42"/>
      <c r="B312" s="42"/>
      <c r="C312" s="77"/>
      <c r="D312" s="78"/>
      <c r="E312" s="6"/>
      <c r="F312" s="6"/>
      <c r="G312" s="6"/>
      <c r="H312" s="6"/>
      <c r="I312" s="6"/>
    </row>
    <row r="313" spans="1:9" ht="16.5" customHeight="1">
      <c r="A313" s="42"/>
      <c r="B313" s="42"/>
      <c r="C313" s="77"/>
      <c r="D313" s="78"/>
      <c r="E313" s="6"/>
      <c r="F313" s="6"/>
      <c r="G313" s="6"/>
      <c r="H313" s="6"/>
      <c r="I313" s="6"/>
    </row>
    <row r="314" spans="1:9" ht="16.5" customHeight="1">
      <c r="A314" s="42"/>
      <c r="B314" s="42"/>
      <c r="C314" s="77"/>
      <c r="D314" s="78"/>
      <c r="E314" s="6"/>
      <c r="F314" s="6"/>
      <c r="G314" s="6"/>
      <c r="H314" s="6"/>
      <c r="I314" s="6"/>
    </row>
    <row r="315" spans="1:9" ht="16.5" customHeight="1">
      <c r="A315" s="42"/>
      <c r="B315" s="42"/>
      <c r="C315" s="77"/>
      <c r="D315" s="78"/>
      <c r="E315" s="6"/>
      <c r="F315" s="6"/>
      <c r="G315" s="6"/>
      <c r="H315" s="6"/>
      <c r="I315" s="6"/>
    </row>
    <row r="316" spans="1:9" ht="16.5" customHeight="1">
      <c r="A316" s="42"/>
      <c r="B316" s="42"/>
      <c r="C316" s="77"/>
      <c r="D316" s="78"/>
      <c r="E316" s="6"/>
      <c r="F316" s="6"/>
      <c r="G316" s="6"/>
      <c r="H316" s="6"/>
      <c r="I316" s="6"/>
    </row>
    <row r="317" spans="1:9" ht="16.5" customHeight="1">
      <c r="A317" s="42"/>
      <c r="B317" s="42"/>
      <c r="C317" s="77"/>
      <c r="D317" s="78"/>
      <c r="E317" s="6"/>
      <c r="F317" s="6"/>
      <c r="G317" s="6"/>
      <c r="H317" s="6"/>
      <c r="I317" s="6"/>
    </row>
    <row r="318" spans="1:9" ht="16.5" customHeight="1">
      <c r="A318" s="42"/>
      <c r="B318" s="42"/>
      <c r="C318" s="77"/>
      <c r="D318" s="78"/>
      <c r="E318" s="6"/>
      <c r="F318" s="6"/>
      <c r="G318" s="6"/>
      <c r="H318" s="6"/>
      <c r="I318" s="6"/>
    </row>
    <row r="319" spans="1:9" ht="16.5" customHeight="1">
      <c r="A319" s="42"/>
      <c r="B319" s="42"/>
      <c r="C319" s="77"/>
      <c r="D319" s="78"/>
      <c r="E319" s="6"/>
      <c r="F319" s="6"/>
      <c r="G319" s="6"/>
      <c r="H319" s="6"/>
      <c r="I319" s="6"/>
    </row>
    <row r="320" spans="1:9" ht="16.5" customHeight="1">
      <c r="A320" s="42"/>
      <c r="B320" s="42"/>
      <c r="C320" s="77"/>
      <c r="D320" s="78"/>
      <c r="E320" s="6"/>
      <c r="F320" s="6"/>
      <c r="G320" s="6"/>
      <c r="H320" s="6"/>
      <c r="I320" s="6"/>
    </row>
    <row r="321" spans="1:9" ht="16.5" customHeight="1">
      <c r="A321" s="42"/>
      <c r="B321" s="42"/>
      <c r="C321" s="77"/>
      <c r="D321" s="78"/>
      <c r="E321" s="6"/>
      <c r="F321" s="6"/>
      <c r="G321" s="6"/>
      <c r="H321" s="6"/>
      <c r="I321" s="6"/>
    </row>
    <row r="322" spans="1:9" ht="16.5" customHeight="1">
      <c r="A322" s="42"/>
      <c r="B322" s="42"/>
      <c r="C322" s="77"/>
      <c r="D322" s="78"/>
      <c r="E322" s="6"/>
      <c r="F322" s="6"/>
      <c r="G322" s="6"/>
      <c r="H322" s="6"/>
      <c r="I322" s="6"/>
    </row>
    <row r="323" spans="1:9" ht="16.5" customHeight="1">
      <c r="A323" s="42"/>
      <c r="B323" s="42"/>
      <c r="C323" s="77"/>
      <c r="D323" s="78"/>
      <c r="E323" s="6"/>
      <c r="F323" s="6"/>
      <c r="G323" s="6"/>
      <c r="H323" s="6"/>
      <c r="I323" s="6"/>
    </row>
    <row r="324" spans="1:9" ht="16.5" customHeight="1">
      <c r="A324" s="42"/>
      <c r="B324" s="42"/>
      <c r="C324" s="77"/>
      <c r="D324" s="78"/>
      <c r="E324" s="6"/>
      <c r="F324" s="6"/>
      <c r="G324" s="6"/>
      <c r="H324" s="6"/>
      <c r="I324" s="6"/>
    </row>
    <row r="325" spans="1:9" ht="16.5" customHeight="1">
      <c r="A325" s="42"/>
      <c r="B325" s="42"/>
      <c r="C325" s="77"/>
      <c r="D325" s="78"/>
      <c r="E325" s="6"/>
      <c r="F325" s="6"/>
      <c r="G325" s="6"/>
      <c r="H325" s="6"/>
      <c r="I325" s="6"/>
    </row>
    <row r="326" spans="1:9" ht="16.5" customHeight="1">
      <c r="A326" s="42"/>
      <c r="B326" s="42"/>
      <c r="C326" s="77"/>
      <c r="D326" s="78"/>
      <c r="E326" s="6"/>
      <c r="F326" s="6"/>
      <c r="G326" s="6"/>
      <c r="H326" s="6"/>
      <c r="I326" s="6"/>
    </row>
    <row r="327" spans="1:9" ht="16.5" customHeight="1">
      <c r="A327" s="42"/>
      <c r="B327" s="42"/>
      <c r="C327" s="77"/>
      <c r="D327" s="78"/>
      <c r="E327" s="6"/>
      <c r="F327" s="6"/>
      <c r="G327" s="6"/>
      <c r="H327" s="6"/>
      <c r="I327" s="6"/>
    </row>
    <row r="328" spans="1:9" ht="16.5" customHeight="1">
      <c r="A328" s="42"/>
      <c r="B328" s="42"/>
      <c r="C328" s="77"/>
      <c r="D328" s="78"/>
      <c r="E328" s="6"/>
      <c r="F328" s="6"/>
      <c r="G328" s="6"/>
      <c r="H328" s="6"/>
      <c r="I328" s="6"/>
    </row>
    <row r="329" spans="1:9" ht="16.5" customHeight="1">
      <c r="A329" s="42"/>
      <c r="B329" s="42"/>
      <c r="C329" s="77"/>
      <c r="D329" s="78"/>
      <c r="E329" s="6"/>
      <c r="F329" s="6"/>
      <c r="G329" s="6"/>
      <c r="H329" s="6"/>
      <c r="I329" s="6"/>
    </row>
    <row r="330" spans="1:9" ht="16.5" customHeight="1">
      <c r="A330" s="42"/>
      <c r="B330" s="42"/>
      <c r="C330" s="77"/>
      <c r="D330" s="78"/>
      <c r="E330" s="6"/>
      <c r="F330" s="6"/>
      <c r="G330" s="6"/>
      <c r="H330" s="6"/>
      <c r="I330" s="6"/>
    </row>
    <row r="331" spans="1:9" ht="16.5" customHeight="1">
      <c r="A331" s="42"/>
      <c r="B331" s="42"/>
      <c r="C331" s="77"/>
      <c r="D331" s="78"/>
      <c r="E331" s="6"/>
      <c r="F331" s="6"/>
      <c r="G331" s="6"/>
      <c r="H331" s="6"/>
      <c r="I331" s="6"/>
    </row>
    <row r="332" spans="1:9" ht="16.5" customHeight="1">
      <c r="A332" s="42"/>
      <c r="B332" s="42"/>
      <c r="C332" s="77"/>
      <c r="D332" s="78"/>
      <c r="E332" s="6"/>
      <c r="F332" s="6"/>
      <c r="G332" s="6"/>
      <c r="H332" s="6"/>
      <c r="I332" s="6"/>
    </row>
    <row r="333" spans="1:9" ht="16.5" customHeight="1">
      <c r="A333" s="42"/>
      <c r="B333" s="42"/>
      <c r="C333" s="77"/>
      <c r="D333" s="78"/>
      <c r="E333" s="6"/>
      <c r="F333" s="6"/>
      <c r="G333" s="6"/>
      <c r="H333" s="6"/>
      <c r="I333" s="6"/>
    </row>
    <row r="334" spans="1:9" ht="16.5" customHeight="1">
      <c r="A334" s="42"/>
      <c r="B334" s="42"/>
      <c r="C334" s="77"/>
      <c r="D334" s="78"/>
      <c r="E334" s="6"/>
      <c r="F334" s="6"/>
      <c r="G334" s="6"/>
      <c r="H334" s="6"/>
      <c r="I334" s="6"/>
    </row>
    <row r="335" spans="1:9" ht="16.5" customHeight="1">
      <c r="A335" s="42"/>
      <c r="B335" s="42"/>
      <c r="C335" s="77"/>
      <c r="D335" s="78"/>
      <c r="E335" s="6"/>
      <c r="F335" s="6"/>
      <c r="G335" s="6"/>
      <c r="H335" s="6"/>
      <c r="I335" s="6"/>
    </row>
    <row r="336" spans="1:9" ht="16.5" customHeight="1">
      <c r="A336" s="42"/>
      <c r="B336" s="42"/>
      <c r="C336" s="77"/>
      <c r="D336" s="78"/>
      <c r="E336" s="6"/>
      <c r="F336" s="6"/>
      <c r="G336" s="6"/>
      <c r="H336" s="6"/>
      <c r="I336" s="6"/>
    </row>
    <row r="337" spans="1:9" ht="16.5" customHeight="1">
      <c r="A337" s="42"/>
      <c r="B337" s="42"/>
      <c r="C337" s="77"/>
      <c r="D337" s="78"/>
      <c r="E337" s="6"/>
      <c r="F337" s="6"/>
      <c r="G337" s="6"/>
      <c r="H337" s="6"/>
      <c r="I337" s="6"/>
    </row>
    <row r="338" spans="1:9" ht="16.5" customHeight="1">
      <c r="A338" s="42"/>
      <c r="B338" s="42"/>
      <c r="C338" s="77"/>
      <c r="D338" s="78"/>
      <c r="E338" s="6"/>
      <c r="F338" s="6"/>
      <c r="G338" s="6"/>
      <c r="H338" s="6"/>
      <c r="I338" s="6"/>
    </row>
    <row r="339" spans="1:9" ht="16.5" customHeight="1">
      <c r="A339" s="42"/>
      <c r="B339" s="42"/>
      <c r="C339" s="77"/>
      <c r="D339" s="78"/>
      <c r="E339" s="6"/>
      <c r="F339" s="6"/>
      <c r="G339" s="6"/>
      <c r="H339" s="6"/>
      <c r="I339" s="6"/>
    </row>
    <row r="340" spans="1:9" ht="16.5" customHeight="1">
      <c r="A340" s="42"/>
      <c r="B340" s="42"/>
      <c r="C340" s="77"/>
      <c r="D340" s="78"/>
      <c r="E340" s="6"/>
      <c r="F340" s="6"/>
      <c r="G340" s="6"/>
      <c r="H340" s="6"/>
      <c r="I340" s="6"/>
    </row>
    <row r="341" spans="1:9" ht="16.5" customHeight="1">
      <c r="A341" s="42"/>
      <c r="B341" s="42"/>
      <c r="C341" s="77"/>
      <c r="D341" s="78"/>
      <c r="E341" s="6"/>
      <c r="F341" s="6"/>
      <c r="G341" s="6"/>
      <c r="H341" s="6"/>
      <c r="I341" s="6"/>
    </row>
    <row r="342" spans="1:9" ht="16.5" customHeight="1">
      <c r="A342" s="42"/>
      <c r="B342" s="42"/>
      <c r="C342" s="77"/>
      <c r="D342" s="78"/>
      <c r="E342" s="6"/>
      <c r="F342" s="6"/>
      <c r="G342" s="6"/>
      <c r="H342" s="6"/>
      <c r="I342" s="6"/>
    </row>
    <row r="343" spans="1:9" ht="16.5" customHeight="1">
      <c r="A343" s="42"/>
      <c r="B343" s="42"/>
      <c r="C343" s="77"/>
      <c r="D343" s="78"/>
      <c r="E343" s="6"/>
      <c r="F343" s="6"/>
      <c r="G343" s="6"/>
      <c r="H343" s="6"/>
      <c r="I343" s="6"/>
    </row>
    <row r="344" spans="1:9" ht="16.5" customHeight="1">
      <c r="A344" s="42"/>
      <c r="B344" s="42"/>
      <c r="C344" s="77"/>
      <c r="D344" s="78"/>
      <c r="E344" s="6"/>
      <c r="F344" s="6"/>
      <c r="G344" s="6"/>
      <c r="H344" s="6"/>
      <c r="I344" s="6"/>
    </row>
    <row r="345" spans="1:9" ht="16.5" customHeight="1">
      <c r="A345" s="42"/>
      <c r="B345" s="42"/>
      <c r="C345" s="77"/>
      <c r="D345" s="78"/>
      <c r="E345" s="6"/>
      <c r="F345" s="6"/>
      <c r="G345" s="6"/>
      <c r="H345" s="6"/>
      <c r="I345" s="6"/>
    </row>
    <row r="346" spans="1:9" ht="16.5" customHeight="1">
      <c r="A346" s="42"/>
      <c r="B346" s="42"/>
      <c r="C346" s="77"/>
      <c r="D346" s="78"/>
      <c r="E346" s="6"/>
      <c r="F346" s="6"/>
      <c r="G346" s="6"/>
      <c r="H346" s="6"/>
      <c r="I346" s="6"/>
    </row>
    <row r="347" spans="1:9" ht="16.5" customHeight="1">
      <c r="A347" s="42"/>
      <c r="B347" s="42"/>
      <c r="C347" s="77"/>
      <c r="D347" s="78"/>
      <c r="E347" s="6"/>
      <c r="F347" s="6"/>
      <c r="G347" s="6"/>
      <c r="H347" s="6"/>
      <c r="I347" s="6"/>
    </row>
    <row r="348" spans="1:9" ht="16.5" customHeight="1">
      <c r="A348" s="42"/>
      <c r="B348" s="42"/>
      <c r="C348" s="77"/>
      <c r="D348" s="78"/>
      <c r="E348" s="6"/>
      <c r="F348" s="6"/>
      <c r="G348" s="6"/>
      <c r="H348" s="6"/>
      <c r="I348" s="6"/>
    </row>
    <row r="349" spans="1:9" ht="16.5" customHeight="1">
      <c r="A349" s="42"/>
      <c r="B349" s="42"/>
      <c r="C349" s="77"/>
      <c r="D349" s="78"/>
      <c r="E349" s="6"/>
      <c r="F349" s="6"/>
      <c r="G349" s="6"/>
      <c r="H349" s="6"/>
      <c r="I349" s="6"/>
    </row>
    <row r="350" spans="1:9" ht="16.5" customHeight="1">
      <c r="A350" s="42"/>
      <c r="B350" s="42"/>
      <c r="C350" s="77"/>
      <c r="D350" s="78"/>
      <c r="E350" s="6"/>
      <c r="F350" s="6"/>
      <c r="G350" s="6"/>
      <c r="H350" s="6"/>
      <c r="I350" s="6"/>
    </row>
    <row r="351" spans="1:9" ht="16.5" customHeight="1">
      <c r="A351" s="42"/>
      <c r="B351" s="42"/>
      <c r="C351" s="77"/>
      <c r="D351" s="78"/>
      <c r="E351" s="6"/>
      <c r="F351" s="6"/>
      <c r="G351" s="6"/>
      <c r="H351" s="6"/>
      <c r="I351" s="6"/>
    </row>
    <row r="352" spans="1:9" ht="16.5" customHeight="1">
      <c r="A352" s="42"/>
      <c r="B352" s="42"/>
      <c r="C352" s="77"/>
      <c r="D352" s="78"/>
      <c r="E352" s="6"/>
      <c r="F352" s="6"/>
      <c r="G352" s="6"/>
      <c r="H352" s="6"/>
      <c r="I352" s="6"/>
    </row>
    <row r="353" spans="1:9" ht="16.5" customHeight="1">
      <c r="A353" s="42"/>
      <c r="B353" s="42"/>
      <c r="C353" s="77"/>
      <c r="D353" s="78"/>
      <c r="E353" s="6"/>
      <c r="F353" s="6"/>
      <c r="G353" s="6"/>
      <c r="H353" s="6"/>
      <c r="I353" s="6"/>
    </row>
    <row r="354" spans="1:9" ht="16.5" customHeight="1">
      <c r="A354" s="42"/>
      <c r="B354" s="42"/>
      <c r="C354" s="77"/>
      <c r="D354" s="78"/>
      <c r="E354" s="6"/>
      <c r="F354" s="6"/>
      <c r="G354" s="6"/>
      <c r="H354" s="6"/>
      <c r="I354" s="6"/>
    </row>
    <row r="355" spans="1:9" ht="16.5" customHeight="1">
      <c r="A355" s="42"/>
      <c r="B355" s="42"/>
      <c r="C355" s="77"/>
      <c r="D355" s="78"/>
      <c r="E355" s="6"/>
      <c r="F355" s="6"/>
      <c r="G355" s="6"/>
      <c r="H355" s="6"/>
      <c r="I355" s="6"/>
    </row>
    <row r="356" spans="1:9" ht="16.5" customHeight="1">
      <c r="A356" s="42"/>
      <c r="B356" s="42"/>
      <c r="C356" s="77"/>
      <c r="D356" s="78"/>
      <c r="E356" s="6"/>
      <c r="F356" s="6"/>
      <c r="G356" s="6"/>
      <c r="H356" s="6"/>
      <c r="I356" s="6"/>
    </row>
    <row r="357" spans="1:9" ht="16.5" customHeight="1">
      <c r="A357" s="42"/>
      <c r="B357" s="42"/>
      <c r="C357" s="77"/>
      <c r="D357" s="78"/>
      <c r="E357" s="6"/>
      <c r="F357" s="6"/>
      <c r="G357" s="6"/>
      <c r="H357" s="6"/>
      <c r="I357" s="6"/>
    </row>
    <row r="358" spans="1:9" ht="16.5" customHeight="1">
      <c r="A358" s="42"/>
      <c r="B358" s="42"/>
      <c r="C358" s="77"/>
      <c r="D358" s="78"/>
      <c r="E358" s="6"/>
      <c r="F358" s="6"/>
      <c r="G358" s="6"/>
      <c r="H358" s="6"/>
      <c r="I358" s="6"/>
    </row>
    <row r="359" spans="1:9" ht="16.5" customHeight="1">
      <c r="A359" s="42"/>
      <c r="B359" s="42"/>
      <c r="C359" s="77"/>
      <c r="D359" s="78"/>
      <c r="E359" s="6"/>
      <c r="F359" s="6"/>
      <c r="G359" s="6"/>
      <c r="H359" s="6"/>
      <c r="I359" s="6"/>
    </row>
    <row r="360" spans="1:9" ht="16.5" customHeight="1">
      <c r="A360" s="42"/>
      <c r="B360" s="42"/>
      <c r="C360" s="77"/>
      <c r="D360" s="78"/>
      <c r="E360" s="6"/>
      <c r="F360" s="6"/>
      <c r="G360" s="6"/>
      <c r="H360" s="6"/>
      <c r="I360" s="6"/>
    </row>
    <row r="361" spans="1:9" ht="16.5" customHeight="1">
      <c r="A361" s="42"/>
      <c r="B361" s="42"/>
      <c r="C361" s="77"/>
      <c r="D361" s="78"/>
      <c r="E361" s="6"/>
      <c r="F361" s="6"/>
      <c r="G361" s="6"/>
      <c r="H361" s="6"/>
      <c r="I361" s="6"/>
    </row>
    <row r="362" spans="1:9" ht="16.5" customHeight="1">
      <c r="A362" s="42"/>
      <c r="B362" s="42"/>
      <c r="C362" s="77"/>
      <c r="D362" s="78"/>
      <c r="E362" s="6"/>
      <c r="F362" s="6"/>
      <c r="G362" s="6"/>
      <c r="H362" s="6"/>
      <c r="I362" s="6"/>
    </row>
    <row r="363" spans="1:9" ht="16.5" customHeight="1">
      <c r="A363" s="42"/>
      <c r="B363" s="42"/>
      <c r="C363" s="77"/>
      <c r="D363" s="78"/>
      <c r="E363" s="6"/>
      <c r="F363" s="6"/>
      <c r="G363" s="6"/>
      <c r="H363" s="6"/>
      <c r="I363" s="6"/>
    </row>
    <row r="364" spans="1:9" ht="16.5" customHeight="1">
      <c r="A364" s="42"/>
      <c r="B364" s="42"/>
      <c r="C364" s="77"/>
      <c r="D364" s="78"/>
      <c r="E364" s="6"/>
      <c r="F364" s="6"/>
      <c r="G364" s="6"/>
      <c r="H364" s="6"/>
      <c r="I364" s="6"/>
    </row>
    <row r="365" spans="1:9" ht="16.5" customHeight="1">
      <c r="A365" s="42"/>
      <c r="B365" s="42"/>
      <c r="C365" s="77"/>
      <c r="D365" s="78"/>
      <c r="E365" s="6"/>
      <c r="F365" s="6"/>
      <c r="G365" s="6"/>
      <c r="H365" s="6"/>
      <c r="I365" s="6"/>
    </row>
    <row r="366" spans="1:9" ht="16.5" customHeight="1">
      <c r="A366" s="42"/>
      <c r="B366" s="42"/>
      <c r="C366" s="77"/>
      <c r="D366" s="78"/>
      <c r="E366" s="6"/>
      <c r="F366" s="6"/>
      <c r="G366" s="6"/>
      <c r="H366" s="6"/>
      <c r="I366" s="6"/>
    </row>
    <row r="367" spans="1:9" ht="16.5" customHeight="1">
      <c r="A367" s="42"/>
      <c r="B367" s="42"/>
      <c r="C367" s="77"/>
      <c r="D367" s="78"/>
      <c r="E367" s="6"/>
      <c r="F367" s="6"/>
      <c r="G367" s="6"/>
      <c r="H367" s="6"/>
      <c r="I367" s="6"/>
    </row>
    <row r="368" spans="1:9" ht="16.5" customHeight="1">
      <c r="A368" s="42"/>
      <c r="B368" s="42"/>
      <c r="C368" s="77"/>
      <c r="D368" s="78"/>
      <c r="E368" s="6"/>
      <c r="F368" s="6"/>
      <c r="G368" s="6"/>
      <c r="H368" s="6"/>
      <c r="I368" s="6"/>
    </row>
    <row r="369" spans="1:9" ht="16.5" customHeight="1">
      <c r="A369" s="42"/>
      <c r="B369" s="42"/>
      <c r="C369" s="77"/>
      <c r="D369" s="78"/>
      <c r="E369" s="6"/>
      <c r="F369" s="6"/>
      <c r="G369" s="6"/>
      <c r="H369" s="6"/>
      <c r="I369" s="6"/>
    </row>
    <row r="370" spans="1:9" ht="16.5" customHeight="1">
      <c r="A370" s="42"/>
      <c r="B370" s="42"/>
      <c r="C370" s="77"/>
      <c r="D370" s="78"/>
      <c r="E370" s="6"/>
      <c r="F370" s="6"/>
      <c r="G370" s="6"/>
      <c r="H370" s="6"/>
      <c r="I370" s="6"/>
    </row>
    <row r="371" spans="1:9" ht="16.5" customHeight="1">
      <c r="A371" s="42"/>
      <c r="B371" s="42"/>
      <c r="C371" s="77"/>
      <c r="D371" s="78"/>
      <c r="E371" s="6"/>
      <c r="F371" s="6"/>
      <c r="G371" s="6"/>
      <c r="H371" s="6"/>
      <c r="I371" s="6"/>
    </row>
    <row r="372" spans="1:9" ht="16.5" customHeight="1">
      <c r="A372" s="42"/>
      <c r="B372" s="42"/>
      <c r="C372" s="77"/>
      <c r="D372" s="78"/>
      <c r="E372" s="6"/>
      <c r="F372" s="6"/>
      <c r="G372" s="6"/>
      <c r="H372" s="6"/>
      <c r="I372" s="6"/>
    </row>
    <row r="373" spans="1:9" ht="16.5" customHeight="1">
      <c r="A373" s="42"/>
      <c r="B373" s="42"/>
      <c r="C373" s="77"/>
      <c r="D373" s="78"/>
      <c r="E373" s="6"/>
      <c r="F373" s="6"/>
      <c r="G373" s="6"/>
      <c r="H373" s="6"/>
      <c r="I373" s="6"/>
    </row>
    <row r="374" spans="1:9" ht="16.5" customHeight="1">
      <c r="A374" s="42"/>
      <c r="B374" s="42"/>
      <c r="C374" s="77"/>
      <c r="D374" s="78"/>
      <c r="E374" s="6"/>
      <c r="F374" s="6"/>
      <c r="G374" s="6"/>
      <c r="H374" s="6"/>
      <c r="I374" s="6"/>
    </row>
    <row r="375" spans="1:9" ht="16.5" customHeight="1">
      <c r="A375" s="42"/>
      <c r="B375" s="42"/>
      <c r="C375" s="77"/>
      <c r="D375" s="78"/>
      <c r="E375" s="6"/>
      <c r="F375" s="6"/>
      <c r="G375" s="6"/>
      <c r="H375" s="6"/>
      <c r="I375" s="6"/>
    </row>
    <row r="376" spans="1:9" ht="16.5" customHeight="1">
      <c r="A376" s="42"/>
      <c r="B376" s="42"/>
      <c r="C376" s="77"/>
      <c r="D376" s="78"/>
      <c r="E376" s="6"/>
      <c r="F376" s="6"/>
      <c r="G376" s="6"/>
      <c r="H376" s="6"/>
      <c r="I376" s="6"/>
    </row>
    <row r="377" spans="1:9" ht="16.5" customHeight="1">
      <c r="A377" s="42"/>
      <c r="B377" s="42"/>
      <c r="C377" s="77"/>
      <c r="D377" s="78"/>
      <c r="E377" s="6"/>
      <c r="F377" s="6"/>
      <c r="G377" s="6"/>
      <c r="H377" s="6"/>
      <c r="I377" s="6"/>
    </row>
    <row r="378" spans="1:9" ht="16.5" customHeight="1">
      <c r="A378" s="42"/>
      <c r="B378" s="42"/>
      <c r="C378" s="77"/>
      <c r="D378" s="78"/>
      <c r="E378" s="6"/>
      <c r="F378" s="6"/>
      <c r="G378" s="6"/>
      <c r="H378" s="6"/>
      <c r="I378" s="6"/>
    </row>
    <row r="379" spans="1:9" ht="16.5" customHeight="1">
      <c r="A379" s="42"/>
      <c r="B379" s="42"/>
      <c r="C379" s="77"/>
      <c r="D379" s="78"/>
      <c r="E379" s="6"/>
      <c r="F379" s="6"/>
      <c r="G379" s="6"/>
      <c r="H379" s="6"/>
      <c r="I379" s="6"/>
    </row>
    <row r="380" spans="1:9" ht="16.5" customHeight="1">
      <c r="A380" s="42"/>
      <c r="B380" s="42"/>
      <c r="C380" s="77"/>
      <c r="D380" s="78"/>
      <c r="E380" s="6"/>
      <c r="F380" s="6"/>
      <c r="G380" s="6"/>
      <c r="H380" s="6"/>
      <c r="I380" s="6"/>
    </row>
    <row r="381" spans="1:9" ht="16.5" customHeight="1">
      <c r="A381" s="42"/>
      <c r="B381" s="42"/>
      <c r="C381" s="77"/>
      <c r="D381" s="78"/>
      <c r="E381" s="6"/>
      <c r="F381" s="6"/>
      <c r="G381" s="6"/>
      <c r="H381" s="6"/>
      <c r="I381" s="6"/>
    </row>
    <row r="382" spans="1:9" ht="16.5" customHeight="1">
      <c r="A382" s="42"/>
      <c r="B382" s="42"/>
      <c r="C382" s="77"/>
      <c r="D382" s="78"/>
      <c r="E382" s="6"/>
      <c r="F382" s="6"/>
      <c r="G382" s="6"/>
      <c r="H382" s="6"/>
      <c r="I382" s="6"/>
    </row>
    <row r="383" spans="1:9" ht="16.5" customHeight="1">
      <c r="A383" s="42"/>
      <c r="B383" s="42"/>
      <c r="C383" s="77"/>
      <c r="D383" s="78"/>
      <c r="E383" s="6"/>
      <c r="F383" s="6"/>
      <c r="G383" s="6"/>
      <c r="H383" s="6"/>
      <c r="I383" s="6"/>
    </row>
    <row r="384" spans="1:9" ht="16.5" customHeight="1">
      <c r="A384" s="42"/>
      <c r="B384" s="42"/>
      <c r="C384" s="77"/>
      <c r="D384" s="78"/>
      <c r="E384" s="6"/>
      <c r="F384" s="6"/>
      <c r="G384" s="6"/>
      <c r="H384" s="6"/>
      <c r="I384" s="6"/>
    </row>
    <row r="385" spans="1:9" ht="16.5" customHeight="1">
      <c r="A385" s="42"/>
      <c r="B385" s="42"/>
      <c r="C385" s="77"/>
      <c r="D385" s="78"/>
      <c r="E385" s="6"/>
      <c r="F385" s="6"/>
      <c r="G385" s="6"/>
      <c r="H385" s="6"/>
      <c r="I385" s="6"/>
    </row>
    <row r="386" spans="1:9" ht="16.5" customHeight="1">
      <c r="A386" s="42"/>
      <c r="B386" s="42"/>
      <c r="C386" s="77"/>
      <c r="D386" s="78"/>
      <c r="E386" s="6"/>
      <c r="F386" s="6"/>
      <c r="G386" s="6"/>
      <c r="H386" s="6"/>
      <c r="I386" s="6"/>
    </row>
    <row r="387" spans="1:9" ht="16.5" customHeight="1">
      <c r="A387" s="42"/>
      <c r="B387" s="42"/>
      <c r="C387" s="77"/>
      <c r="D387" s="78"/>
      <c r="E387" s="6"/>
      <c r="F387" s="6"/>
      <c r="G387" s="6"/>
      <c r="H387" s="6"/>
      <c r="I387" s="6"/>
    </row>
    <row r="388" spans="1:9" ht="16.5" customHeight="1">
      <c r="A388" s="42"/>
      <c r="B388" s="42"/>
      <c r="C388" s="77"/>
      <c r="D388" s="78"/>
      <c r="E388" s="6"/>
      <c r="F388" s="6"/>
      <c r="G388" s="6"/>
      <c r="H388" s="6"/>
      <c r="I388" s="6"/>
    </row>
    <row r="389" spans="1:9" ht="16.5" customHeight="1">
      <c r="A389" s="42"/>
      <c r="B389" s="42"/>
      <c r="C389" s="77"/>
      <c r="D389" s="78"/>
      <c r="E389" s="6"/>
      <c r="F389" s="6"/>
      <c r="G389" s="6"/>
      <c r="H389" s="6"/>
      <c r="I389" s="6"/>
    </row>
    <row r="390" spans="1:9" ht="16.5" customHeight="1">
      <c r="A390" s="42"/>
      <c r="B390" s="42"/>
      <c r="C390" s="77"/>
      <c r="D390" s="78"/>
      <c r="E390" s="6"/>
      <c r="F390" s="6"/>
      <c r="G390" s="6"/>
      <c r="H390" s="6"/>
      <c r="I390" s="6"/>
    </row>
    <row r="391" spans="1:9" ht="16.5" customHeight="1">
      <c r="A391" s="42"/>
      <c r="B391" s="42"/>
      <c r="C391" s="77"/>
      <c r="D391" s="78"/>
      <c r="E391" s="6"/>
      <c r="F391" s="6"/>
      <c r="G391" s="6"/>
      <c r="H391" s="6"/>
      <c r="I391" s="6"/>
    </row>
    <row r="392" spans="1:9" ht="16.5" customHeight="1">
      <c r="A392" s="42"/>
      <c r="B392" s="42"/>
      <c r="C392" s="77"/>
      <c r="D392" s="78"/>
      <c r="E392" s="6"/>
      <c r="F392" s="6"/>
      <c r="G392" s="6"/>
      <c r="H392" s="6"/>
      <c r="I392" s="6"/>
    </row>
    <row r="393" spans="1:9" ht="16.5" customHeight="1">
      <c r="A393" s="42"/>
      <c r="B393" s="42"/>
      <c r="C393" s="77"/>
      <c r="D393" s="78"/>
      <c r="E393" s="6"/>
      <c r="F393" s="6"/>
      <c r="G393" s="6"/>
      <c r="H393" s="6"/>
      <c r="I393" s="6"/>
    </row>
    <row r="394" spans="1:9" ht="16.5" customHeight="1">
      <c r="A394" s="42"/>
      <c r="B394" s="42"/>
      <c r="C394" s="77"/>
      <c r="D394" s="78"/>
      <c r="E394" s="6"/>
      <c r="F394" s="6"/>
      <c r="G394" s="6"/>
      <c r="H394" s="6"/>
      <c r="I394" s="6"/>
    </row>
    <row r="395" spans="1:9" ht="16.5" customHeight="1">
      <c r="A395" s="42"/>
      <c r="B395" s="42"/>
      <c r="C395" s="77"/>
      <c r="D395" s="78"/>
      <c r="E395" s="6"/>
      <c r="F395" s="6"/>
      <c r="G395" s="6"/>
      <c r="H395" s="6"/>
      <c r="I395" s="6"/>
    </row>
    <row r="396" spans="1:9" ht="16.5" customHeight="1">
      <c r="A396" s="42"/>
      <c r="B396" s="42"/>
      <c r="C396" s="77"/>
      <c r="D396" s="78"/>
      <c r="E396" s="6"/>
      <c r="F396" s="6"/>
      <c r="G396" s="6"/>
      <c r="H396" s="6"/>
      <c r="I396" s="6"/>
    </row>
    <row r="397" spans="1:9" ht="16.5" customHeight="1">
      <c r="A397" s="42"/>
      <c r="B397" s="42"/>
      <c r="C397" s="77"/>
      <c r="D397" s="78"/>
      <c r="E397" s="6"/>
      <c r="F397" s="6"/>
      <c r="G397" s="6"/>
      <c r="H397" s="6"/>
      <c r="I397" s="6"/>
    </row>
    <row r="398" spans="1:9" ht="16.5" customHeight="1">
      <c r="A398" s="42"/>
      <c r="B398" s="42"/>
      <c r="C398" s="77"/>
      <c r="D398" s="78"/>
      <c r="E398" s="6"/>
      <c r="F398" s="6"/>
      <c r="G398" s="6"/>
      <c r="H398" s="6"/>
      <c r="I398" s="6"/>
    </row>
    <row r="399" spans="1:9" ht="16.5" customHeight="1">
      <c r="A399" s="42"/>
      <c r="B399" s="42"/>
      <c r="C399" s="77"/>
      <c r="D399" s="78"/>
      <c r="E399" s="6"/>
      <c r="F399" s="6"/>
      <c r="G399" s="6"/>
      <c r="H399" s="6"/>
      <c r="I399" s="6"/>
    </row>
    <row r="400" spans="1:9" ht="16.5" customHeight="1">
      <c r="A400" s="42"/>
      <c r="B400" s="42"/>
      <c r="C400" s="77"/>
      <c r="D400" s="78"/>
      <c r="E400" s="6"/>
      <c r="F400" s="6"/>
      <c r="G400" s="6"/>
      <c r="H400" s="6"/>
      <c r="I400" s="6"/>
    </row>
    <row r="401" spans="1:9" ht="16.5" customHeight="1">
      <c r="A401" s="42"/>
      <c r="B401" s="42"/>
      <c r="C401" s="77"/>
      <c r="D401" s="78"/>
      <c r="E401" s="6"/>
      <c r="F401" s="6"/>
      <c r="G401" s="6"/>
      <c r="H401" s="6"/>
      <c r="I401" s="6"/>
    </row>
    <row r="402" spans="1:9" ht="16.5" customHeight="1">
      <c r="A402" s="42"/>
      <c r="B402" s="42"/>
      <c r="C402" s="77"/>
      <c r="D402" s="78"/>
      <c r="E402" s="6"/>
      <c r="F402" s="6"/>
      <c r="G402" s="6"/>
      <c r="H402" s="6"/>
      <c r="I402" s="6"/>
    </row>
    <row r="403" spans="1:9" ht="16.5" customHeight="1">
      <c r="A403" s="42"/>
      <c r="B403" s="42"/>
      <c r="C403" s="77"/>
      <c r="D403" s="78"/>
      <c r="E403" s="6"/>
      <c r="F403" s="6"/>
      <c r="G403" s="6"/>
      <c r="H403" s="6"/>
      <c r="I403" s="6"/>
    </row>
    <row r="404" spans="1:9" ht="16.5" customHeight="1">
      <c r="A404" s="42"/>
      <c r="B404" s="42"/>
      <c r="C404" s="77"/>
      <c r="D404" s="78"/>
      <c r="E404" s="6"/>
      <c r="F404" s="6"/>
      <c r="G404" s="6"/>
      <c r="H404" s="6"/>
      <c r="I404" s="6"/>
    </row>
    <row r="405" spans="1:9" ht="16.5" customHeight="1">
      <c r="A405" s="42"/>
      <c r="B405" s="42"/>
      <c r="C405" s="77"/>
      <c r="D405" s="78"/>
      <c r="E405" s="6"/>
      <c r="F405" s="6"/>
      <c r="G405" s="6"/>
      <c r="H405" s="6"/>
      <c r="I405" s="6"/>
    </row>
    <row r="406" spans="1:9" ht="16.5" customHeight="1">
      <c r="A406" s="42"/>
      <c r="B406" s="42"/>
      <c r="C406" s="77"/>
      <c r="D406" s="78"/>
      <c r="E406" s="6"/>
      <c r="F406" s="6"/>
      <c r="G406" s="6"/>
      <c r="H406" s="6"/>
      <c r="I406" s="6"/>
    </row>
    <row r="407" spans="1:9" ht="16.5" customHeight="1">
      <c r="A407" s="42"/>
      <c r="B407" s="42"/>
      <c r="C407" s="77"/>
      <c r="D407" s="78"/>
      <c r="E407" s="6"/>
      <c r="F407" s="6"/>
      <c r="G407" s="6"/>
      <c r="H407" s="6"/>
      <c r="I407" s="6"/>
    </row>
    <row r="408" spans="1:9" ht="16.5" customHeight="1">
      <c r="A408" s="42"/>
      <c r="B408" s="42"/>
      <c r="C408" s="77"/>
      <c r="D408" s="78"/>
      <c r="E408" s="6"/>
      <c r="F408" s="6"/>
      <c r="G408" s="6"/>
      <c r="H408" s="6"/>
      <c r="I408" s="6"/>
    </row>
    <row r="409" spans="1:9" ht="16.5" customHeight="1">
      <c r="A409" s="42"/>
      <c r="B409" s="42"/>
      <c r="C409" s="77"/>
      <c r="D409" s="78"/>
      <c r="E409" s="6"/>
      <c r="F409" s="6"/>
      <c r="G409" s="6"/>
      <c r="H409" s="6"/>
      <c r="I409" s="6"/>
    </row>
    <row r="410" spans="1:9" ht="16.5" customHeight="1">
      <c r="A410" s="42"/>
      <c r="B410" s="42"/>
      <c r="C410" s="77"/>
      <c r="D410" s="78"/>
      <c r="E410" s="6"/>
      <c r="F410" s="6"/>
      <c r="G410" s="6"/>
      <c r="H410" s="6"/>
      <c r="I410" s="6"/>
    </row>
    <row r="411" spans="1:9" ht="16.5" customHeight="1">
      <c r="A411" s="42"/>
      <c r="B411" s="42"/>
      <c r="C411" s="77"/>
      <c r="D411" s="78"/>
      <c r="E411" s="6"/>
      <c r="F411" s="6"/>
      <c r="G411" s="6"/>
      <c r="H411" s="6"/>
      <c r="I411" s="6"/>
    </row>
    <row r="412" spans="1:9" ht="16.5" customHeight="1">
      <c r="A412" s="42"/>
      <c r="B412" s="42"/>
      <c r="C412" s="77"/>
      <c r="D412" s="78"/>
      <c r="E412" s="6"/>
      <c r="F412" s="6"/>
      <c r="G412" s="6"/>
      <c r="H412" s="6"/>
      <c r="I412" s="6"/>
    </row>
    <row r="413" spans="1:9" ht="16.5" customHeight="1">
      <c r="A413" s="42"/>
      <c r="B413" s="42"/>
      <c r="C413" s="77"/>
      <c r="D413" s="78"/>
      <c r="E413" s="6"/>
      <c r="F413" s="6"/>
      <c r="G413" s="6"/>
      <c r="H413" s="6"/>
      <c r="I413" s="6"/>
    </row>
    <row r="414" spans="1:9" ht="16.5" customHeight="1">
      <c r="A414" s="42"/>
      <c r="B414" s="42"/>
      <c r="C414" s="77"/>
      <c r="D414" s="78"/>
      <c r="E414" s="6"/>
      <c r="F414" s="6"/>
      <c r="G414" s="6"/>
      <c r="H414" s="6"/>
      <c r="I414" s="6"/>
    </row>
    <row r="415" spans="1:9" ht="16.5" customHeight="1">
      <c r="A415" s="42"/>
      <c r="B415" s="42"/>
      <c r="C415" s="77"/>
      <c r="D415" s="78"/>
      <c r="E415" s="6"/>
      <c r="F415" s="6"/>
      <c r="G415" s="6"/>
      <c r="H415" s="6"/>
      <c r="I415" s="6"/>
    </row>
    <row r="416" spans="1:9" ht="16.5" customHeight="1">
      <c r="A416" s="42"/>
      <c r="B416" s="42"/>
      <c r="C416" s="77"/>
      <c r="D416" s="78"/>
      <c r="E416" s="6"/>
      <c r="F416" s="6"/>
      <c r="G416" s="6"/>
      <c r="H416" s="6"/>
      <c r="I416" s="6"/>
    </row>
    <row r="417" spans="1:9" ht="16.5" customHeight="1">
      <c r="A417" s="42"/>
      <c r="B417" s="42"/>
      <c r="C417" s="77"/>
      <c r="D417" s="78"/>
      <c r="E417" s="6"/>
      <c r="F417" s="6"/>
      <c r="G417" s="6"/>
      <c r="H417" s="6"/>
      <c r="I417" s="6"/>
    </row>
    <row r="418" spans="1:9" ht="16.5" customHeight="1">
      <c r="A418" s="42"/>
      <c r="B418" s="42"/>
      <c r="C418" s="77"/>
      <c r="D418" s="78"/>
      <c r="E418" s="6"/>
      <c r="F418" s="6"/>
      <c r="G418" s="6"/>
      <c r="H418" s="6"/>
      <c r="I418" s="6"/>
    </row>
    <row r="419" spans="1:9" ht="16.5" customHeight="1">
      <c r="A419" s="42"/>
      <c r="B419" s="42"/>
      <c r="C419" s="77"/>
      <c r="D419" s="78"/>
      <c r="E419" s="6"/>
      <c r="F419" s="6"/>
      <c r="G419" s="6"/>
      <c r="H419" s="6"/>
      <c r="I419" s="6"/>
    </row>
    <row r="420" spans="1:9" ht="16.5" customHeight="1">
      <c r="A420" s="42"/>
      <c r="B420" s="42"/>
      <c r="C420" s="77"/>
      <c r="D420" s="78"/>
      <c r="E420" s="6"/>
      <c r="F420" s="6"/>
      <c r="G420" s="6"/>
      <c r="H420" s="6"/>
      <c r="I420" s="6"/>
    </row>
    <row r="421" spans="1:9" ht="16.5" customHeight="1">
      <c r="A421" s="42"/>
      <c r="B421" s="42"/>
      <c r="C421" s="77"/>
      <c r="D421" s="78"/>
      <c r="E421" s="6"/>
      <c r="F421" s="6"/>
      <c r="G421" s="6"/>
      <c r="H421" s="6"/>
      <c r="I421" s="6"/>
    </row>
    <row r="422" spans="1:9" ht="16.5" customHeight="1">
      <c r="A422" s="42"/>
      <c r="B422" s="42"/>
      <c r="C422" s="77"/>
      <c r="D422" s="78"/>
      <c r="E422" s="6"/>
      <c r="F422" s="6"/>
      <c r="G422" s="6"/>
      <c r="H422" s="6"/>
      <c r="I422" s="6"/>
    </row>
    <row r="423" spans="1:9" ht="16.5" customHeight="1">
      <c r="A423" s="42"/>
      <c r="B423" s="42"/>
      <c r="C423" s="77"/>
      <c r="D423" s="78"/>
      <c r="E423" s="6"/>
      <c r="F423" s="6"/>
      <c r="G423" s="6"/>
      <c r="H423" s="6"/>
      <c r="I423" s="6"/>
    </row>
    <row r="424" spans="1:9" ht="16.5" customHeight="1">
      <c r="A424" s="42"/>
      <c r="B424" s="42"/>
      <c r="C424" s="77"/>
      <c r="D424" s="78"/>
      <c r="E424" s="6"/>
      <c r="F424" s="6"/>
      <c r="G424" s="6"/>
      <c r="H424" s="6"/>
      <c r="I424" s="6"/>
    </row>
    <row r="425" spans="1:9" ht="16.5" customHeight="1">
      <c r="A425" s="42"/>
      <c r="B425" s="42"/>
      <c r="C425" s="77"/>
      <c r="D425" s="78"/>
      <c r="E425" s="6"/>
      <c r="F425" s="6"/>
      <c r="G425" s="6"/>
      <c r="H425" s="6"/>
      <c r="I425" s="6"/>
    </row>
    <row r="426" spans="1:9" ht="16.5" customHeight="1">
      <c r="A426" s="42"/>
      <c r="B426" s="42"/>
      <c r="C426" s="77"/>
      <c r="D426" s="78"/>
      <c r="E426" s="6"/>
      <c r="F426" s="6"/>
      <c r="G426" s="6"/>
      <c r="H426" s="6"/>
      <c r="I426" s="6"/>
    </row>
    <row r="427" spans="1:9" ht="16.5" customHeight="1">
      <c r="A427" s="42"/>
      <c r="B427" s="42"/>
      <c r="C427" s="77"/>
      <c r="D427" s="78"/>
      <c r="E427" s="6"/>
      <c r="F427" s="6"/>
      <c r="G427" s="6"/>
      <c r="H427" s="6"/>
      <c r="I427" s="6"/>
    </row>
    <row r="428" spans="1:9" ht="16.5" customHeight="1">
      <c r="A428" s="42"/>
      <c r="B428" s="42"/>
      <c r="C428" s="77"/>
      <c r="D428" s="78"/>
      <c r="E428" s="6"/>
      <c r="F428" s="6"/>
      <c r="G428" s="6"/>
      <c r="H428" s="6"/>
      <c r="I428" s="6"/>
    </row>
    <row r="429" spans="1:9" ht="16.5" customHeight="1">
      <c r="A429" s="42"/>
      <c r="B429" s="42"/>
      <c r="C429" s="77"/>
      <c r="D429" s="78"/>
      <c r="E429" s="6"/>
      <c r="F429" s="6"/>
      <c r="G429" s="6"/>
      <c r="H429" s="6"/>
      <c r="I429" s="6"/>
    </row>
    <row r="430" spans="1:9" ht="16.5" customHeight="1">
      <c r="A430" s="42"/>
      <c r="B430" s="42"/>
      <c r="C430" s="77"/>
      <c r="D430" s="78"/>
      <c r="E430" s="6"/>
      <c r="F430" s="6"/>
      <c r="G430" s="6"/>
      <c r="H430" s="6"/>
      <c r="I430" s="6"/>
    </row>
    <row r="431" spans="1:9" ht="16.5" customHeight="1">
      <c r="A431" s="42"/>
      <c r="B431" s="42"/>
      <c r="C431" s="77"/>
      <c r="D431" s="78"/>
      <c r="E431" s="6"/>
      <c r="F431" s="6"/>
      <c r="G431" s="6"/>
      <c r="H431" s="6"/>
      <c r="I431" s="6"/>
    </row>
    <row r="432" spans="1:9" ht="16.5" customHeight="1">
      <c r="A432" s="42"/>
      <c r="B432" s="42"/>
      <c r="C432" s="77"/>
      <c r="D432" s="78"/>
      <c r="E432" s="6"/>
      <c r="F432" s="6"/>
      <c r="G432" s="6"/>
      <c r="H432" s="6"/>
      <c r="I432" s="6"/>
    </row>
    <row r="433" spans="1:9" ht="16.5" customHeight="1">
      <c r="A433" s="42"/>
      <c r="B433" s="42"/>
      <c r="C433" s="77"/>
      <c r="D433" s="78"/>
      <c r="E433" s="6"/>
      <c r="F433" s="6"/>
      <c r="G433" s="6"/>
      <c r="H433" s="6"/>
      <c r="I433" s="6"/>
    </row>
    <row r="434" spans="1:9" ht="16.5" customHeight="1">
      <c r="A434" s="42"/>
      <c r="B434" s="42"/>
      <c r="C434" s="77"/>
      <c r="D434" s="78"/>
      <c r="E434" s="6"/>
      <c r="F434" s="6"/>
      <c r="G434" s="6"/>
      <c r="H434" s="6"/>
      <c r="I434" s="6"/>
    </row>
    <row r="435" spans="1:9" ht="16.5" customHeight="1">
      <c r="A435" s="42"/>
      <c r="B435" s="42"/>
      <c r="C435" s="77"/>
      <c r="D435" s="78"/>
      <c r="E435" s="6"/>
      <c r="F435" s="6"/>
      <c r="G435" s="6"/>
      <c r="H435" s="6"/>
      <c r="I435" s="6"/>
    </row>
    <row r="436" spans="1:9" ht="16.5" customHeight="1">
      <c r="A436" s="42"/>
      <c r="B436" s="42"/>
      <c r="C436" s="77"/>
      <c r="D436" s="78"/>
      <c r="E436" s="6"/>
      <c r="F436" s="6"/>
      <c r="G436" s="6"/>
      <c r="H436" s="6"/>
      <c r="I436" s="6"/>
    </row>
    <row r="437" spans="1:9" ht="16.5" customHeight="1">
      <c r="A437" s="42"/>
      <c r="B437" s="42"/>
      <c r="C437" s="77"/>
      <c r="D437" s="78"/>
      <c r="E437" s="6"/>
      <c r="F437" s="6"/>
      <c r="G437" s="6"/>
      <c r="H437" s="6"/>
      <c r="I437" s="6"/>
    </row>
    <row r="438" spans="1:9" ht="16.5" customHeight="1">
      <c r="A438" s="42"/>
      <c r="B438" s="42"/>
      <c r="C438" s="77"/>
      <c r="D438" s="78"/>
      <c r="E438" s="6"/>
      <c r="F438" s="6"/>
      <c r="G438" s="6"/>
      <c r="H438" s="6"/>
      <c r="I438" s="6"/>
    </row>
    <row r="439" spans="1:9" ht="16.5" customHeight="1">
      <c r="A439" s="42"/>
      <c r="B439" s="42"/>
      <c r="C439" s="77"/>
      <c r="D439" s="78"/>
      <c r="E439" s="6"/>
      <c r="F439" s="6"/>
      <c r="G439" s="6"/>
      <c r="H439" s="6"/>
      <c r="I439" s="6"/>
    </row>
    <row r="440" spans="1:9" ht="16.5" customHeight="1">
      <c r="A440" s="42"/>
      <c r="B440" s="42"/>
      <c r="C440" s="77"/>
      <c r="D440" s="78"/>
      <c r="E440" s="6"/>
      <c r="F440" s="6"/>
      <c r="G440" s="6"/>
      <c r="H440" s="6"/>
      <c r="I440" s="6"/>
    </row>
    <row r="441" spans="1:9" ht="16.5" customHeight="1">
      <c r="A441" s="42"/>
      <c r="B441" s="42"/>
      <c r="C441" s="77"/>
      <c r="D441" s="78"/>
      <c r="E441" s="6"/>
      <c r="F441" s="6"/>
      <c r="G441" s="6"/>
      <c r="H441" s="6"/>
      <c r="I441" s="6"/>
    </row>
    <row r="442" spans="1:9" ht="16.5" customHeight="1">
      <c r="A442" s="42"/>
      <c r="B442" s="42"/>
      <c r="C442" s="77"/>
      <c r="D442" s="78"/>
      <c r="E442" s="6"/>
      <c r="F442" s="6"/>
      <c r="G442" s="6"/>
      <c r="H442" s="6"/>
      <c r="I442" s="6"/>
    </row>
    <row r="443" spans="1:9" ht="16.5" customHeight="1">
      <c r="A443" s="42"/>
      <c r="B443" s="42"/>
      <c r="C443" s="77"/>
      <c r="D443" s="78"/>
      <c r="E443" s="6"/>
      <c r="F443" s="6"/>
      <c r="G443" s="6"/>
      <c r="H443" s="6"/>
      <c r="I443" s="6"/>
    </row>
    <row r="444" spans="1:9" ht="16.5" customHeight="1">
      <c r="A444" s="42"/>
      <c r="B444" s="42"/>
      <c r="C444" s="77"/>
      <c r="D444" s="78"/>
      <c r="E444" s="6"/>
      <c r="F444" s="6"/>
      <c r="G444" s="6"/>
      <c r="H444" s="6"/>
      <c r="I444" s="6"/>
    </row>
    <row r="445" spans="1:9" ht="16.5" customHeight="1">
      <c r="A445" s="42"/>
      <c r="B445" s="42"/>
      <c r="C445" s="77"/>
      <c r="D445" s="78"/>
      <c r="E445" s="6"/>
      <c r="F445" s="6"/>
      <c r="G445" s="6"/>
      <c r="H445" s="6"/>
      <c r="I445" s="6"/>
    </row>
    <row r="446" spans="1:9" ht="16.5" customHeight="1">
      <c r="A446" s="42"/>
      <c r="B446" s="42"/>
      <c r="C446" s="77"/>
      <c r="D446" s="78"/>
      <c r="E446" s="6"/>
      <c r="F446" s="6"/>
      <c r="G446" s="6"/>
      <c r="H446" s="6"/>
      <c r="I446" s="6"/>
    </row>
    <row r="447" spans="1:9" ht="16.5" customHeight="1">
      <c r="A447" s="42"/>
      <c r="B447" s="42"/>
      <c r="C447" s="77"/>
      <c r="D447" s="78"/>
      <c r="E447" s="6"/>
      <c r="F447" s="6"/>
      <c r="G447" s="6"/>
      <c r="H447" s="6"/>
      <c r="I447" s="6"/>
    </row>
    <row r="448" spans="1:9" ht="16.5" customHeight="1">
      <c r="A448" s="42"/>
      <c r="B448" s="42"/>
      <c r="C448" s="77"/>
      <c r="D448" s="78"/>
      <c r="E448" s="6"/>
      <c r="F448" s="6"/>
      <c r="G448" s="6"/>
      <c r="H448" s="6"/>
      <c r="I448" s="6"/>
    </row>
    <row r="449" spans="1:9" ht="16.5" customHeight="1">
      <c r="A449" s="42"/>
      <c r="B449" s="42"/>
      <c r="C449" s="77"/>
      <c r="D449" s="78"/>
      <c r="E449" s="6"/>
      <c r="F449" s="6"/>
      <c r="G449" s="6"/>
      <c r="H449" s="6"/>
      <c r="I449" s="6"/>
    </row>
    <row r="450" spans="1:9" ht="16.5" customHeight="1">
      <c r="A450" s="42"/>
      <c r="B450" s="42"/>
      <c r="C450" s="77"/>
      <c r="D450" s="78"/>
      <c r="E450" s="6"/>
      <c r="F450" s="6"/>
      <c r="G450" s="6"/>
      <c r="H450" s="6"/>
      <c r="I450" s="6"/>
    </row>
    <row r="451" spans="1:9" ht="16.5" customHeight="1">
      <c r="A451" s="42"/>
      <c r="B451" s="42"/>
      <c r="C451" s="77"/>
      <c r="D451" s="78"/>
      <c r="E451" s="6"/>
      <c r="F451" s="6"/>
      <c r="G451" s="6"/>
      <c r="H451" s="6"/>
      <c r="I451" s="6"/>
    </row>
    <row r="452" spans="1:9" ht="16.5" customHeight="1">
      <c r="A452" s="42"/>
      <c r="B452" s="42"/>
      <c r="C452" s="77"/>
      <c r="D452" s="78"/>
      <c r="E452" s="6"/>
      <c r="F452" s="6"/>
      <c r="G452" s="6"/>
      <c r="H452" s="6"/>
      <c r="I452" s="6"/>
    </row>
    <row r="453" spans="1:9" ht="16.5" customHeight="1">
      <c r="A453" s="42"/>
      <c r="B453" s="42"/>
      <c r="C453" s="77"/>
      <c r="D453" s="78"/>
      <c r="E453" s="6"/>
      <c r="F453" s="6"/>
      <c r="G453" s="6"/>
      <c r="H453" s="6"/>
      <c r="I453" s="6"/>
    </row>
    <row r="454" spans="1:9" ht="16.5" customHeight="1">
      <c r="A454" s="42"/>
      <c r="B454" s="42"/>
      <c r="C454" s="77"/>
      <c r="D454" s="78"/>
      <c r="E454" s="6"/>
      <c r="F454" s="6"/>
      <c r="G454" s="6"/>
      <c r="H454" s="6"/>
      <c r="I454" s="6"/>
    </row>
    <row r="455" spans="1:9" ht="16.5" customHeight="1">
      <c r="A455" s="42"/>
      <c r="B455" s="42"/>
      <c r="C455" s="77"/>
      <c r="D455" s="78"/>
      <c r="E455" s="6"/>
      <c r="F455" s="6"/>
      <c r="G455" s="6"/>
      <c r="H455" s="6"/>
      <c r="I455" s="6"/>
    </row>
    <row r="456" spans="1:9" ht="16.5" customHeight="1">
      <c r="A456" s="42"/>
      <c r="B456" s="42"/>
      <c r="C456" s="77"/>
      <c r="D456" s="78"/>
      <c r="E456" s="6"/>
      <c r="F456" s="6"/>
      <c r="G456" s="6"/>
      <c r="H456" s="6"/>
      <c r="I456" s="6"/>
    </row>
    <row r="457" spans="1:9" ht="16.5" customHeight="1">
      <c r="A457" s="42"/>
      <c r="B457" s="42"/>
      <c r="C457" s="77"/>
      <c r="D457" s="78"/>
      <c r="E457" s="6"/>
      <c r="F457" s="6"/>
      <c r="G457" s="6"/>
      <c r="H457" s="6"/>
      <c r="I457" s="6"/>
    </row>
    <row r="458" spans="1:9" ht="16.5" customHeight="1">
      <c r="A458" s="42"/>
      <c r="B458" s="42"/>
      <c r="C458" s="77"/>
      <c r="D458" s="78"/>
      <c r="E458" s="6"/>
      <c r="F458" s="6"/>
      <c r="G458" s="6"/>
      <c r="H458" s="6"/>
      <c r="I458" s="6"/>
    </row>
    <row r="459" spans="1:9" ht="16.5" customHeight="1">
      <c r="A459" s="42"/>
      <c r="B459" s="42"/>
      <c r="C459" s="77"/>
      <c r="D459" s="78"/>
      <c r="E459" s="6"/>
      <c r="F459" s="6"/>
      <c r="G459" s="6"/>
      <c r="H459" s="6"/>
      <c r="I459" s="6"/>
    </row>
    <row r="460" spans="1:9" ht="16.5" customHeight="1">
      <c r="A460" s="42"/>
      <c r="B460" s="42"/>
      <c r="C460" s="77"/>
      <c r="D460" s="78"/>
      <c r="E460" s="6"/>
      <c r="F460" s="6"/>
      <c r="G460" s="6"/>
      <c r="H460" s="6"/>
      <c r="I460" s="6"/>
    </row>
    <row r="461" spans="1:9" ht="16.5" customHeight="1">
      <c r="A461" s="42"/>
      <c r="B461" s="42"/>
      <c r="C461" s="77"/>
      <c r="D461" s="78"/>
      <c r="E461" s="6"/>
      <c r="F461" s="6"/>
      <c r="G461" s="6"/>
      <c r="H461" s="6"/>
      <c r="I461" s="6"/>
    </row>
    <row r="462" spans="1:9" ht="16.5" customHeight="1">
      <c r="A462" s="42"/>
      <c r="B462" s="42"/>
      <c r="C462" s="77"/>
      <c r="D462" s="78"/>
      <c r="E462" s="6"/>
      <c r="F462" s="6"/>
      <c r="G462" s="6"/>
      <c r="H462" s="6"/>
      <c r="I462" s="6"/>
    </row>
    <row r="463" spans="1:9" ht="16.5" customHeight="1">
      <c r="A463" s="42"/>
      <c r="B463" s="42"/>
      <c r="C463" s="77"/>
      <c r="D463" s="78"/>
      <c r="E463" s="6"/>
      <c r="F463" s="6"/>
      <c r="G463" s="6"/>
      <c r="H463" s="6"/>
      <c r="I463" s="6"/>
    </row>
    <row r="464" spans="1:9" ht="16.5" customHeight="1">
      <c r="A464" s="42"/>
      <c r="B464" s="42"/>
      <c r="C464" s="77"/>
      <c r="D464" s="78"/>
      <c r="E464" s="6"/>
      <c r="F464" s="6"/>
      <c r="G464" s="6"/>
      <c r="H464" s="6"/>
      <c r="I464" s="6"/>
    </row>
    <row r="465" spans="1:9" ht="16.5" customHeight="1">
      <c r="A465" s="42"/>
      <c r="B465" s="42"/>
      <c r="C465" s="77"/>
      <c r="D465" s="78"/>
      <c r="E465" s="6"/>
      <c r="F465" s="6"/>
      <c r="G465" s="6"/>
      <c r="H465" s="6"/>
      <c r="I465" s="6"/>
    </row>
    <row r="466" spans="1:9" ht="16.5" customHeight="1">
      <c r="A466" s="42"/>
      <c r="B466" s="42"/>
      <c r="C466" s="77"/>
      <c r="D466" s="78"/>
      <c r="E466" s="6"/>
      <c r="F466" s="6"/>
      <c r="G466" s="6"/>
      <c r="H466" s="6"/>
      <c r="I466" s="6"/>
    </row>
    <row r="467" spans="1:9" ht="16.5" customHeight="1">
      <c r="A467" s="42"/>
      <c r="B467" s="42"/>
      <c r="C467" s="77"/>
      <c r="D467" s="78"/>
      <c r="E467" s="6"/>
      <c r="F467" s="6"/>
      <c r="G467" s="6"/>
      <c r="H467" s="6"/>
      <c r="I467" s="6"/>
    </row>
    <row r="468" spans="1:9" ht="16.5" customHeight="1">
      <c r="A468" s="42"/>
      <c r="B468" s="42"/>
      <c r="C468" s="77"/>
      <c r="D468" s="78"/>
      <c r="E468" s="6"/>
      <c r="F468" s="6"/>
      <c r="G468" s="6"/>
      <c r="H468" s="6"/>
      <c r="I468" s="6"/>
    </row>
    <row r="469" spans="1:9" ht="16.5" customHeight="1">
      <c r="A469" s="42"/>
      <c r="B469" s="42"/>
      <c r="C469" s="77"/>
      <c r="D469" s="78"/>
      <c r="E469" s="6"/>
      <c r="F469" s="6"/>
      <c r="G469" s="6"/>
      <c r="H469" s="6"/>
      <c r="I469" s="6"/>
    </row>
    <row r="470" spans="1:9" ht="16.5" customHeight="1">
      <c r="A470" s="42"/>
      <c r="B470" s="42"/>
      <c r="C470" s="77"/>
      <c r="D470" s="78"/>
      <c r="E470" s="6"/>
      <c r="F470" s="6"/>
      <c r="G470" s="6"/>
      <c r="H470" s="6"/>
      <c r="I470" s="6"/>
    </row>
    <row r="471" spans="1:9" ht="16.5" customHeight="1">
      <c r="A471" s="42"/>
      <c r="B471" s="42"/>
      <c r="C471" s="77"/>
      <c r="D471" s="78"/>
      <c r="E471" s="6"/>
      <c r="F471" s="6"/>
      <c r="G471" s="6"/>
      <c r="H471" s="6"/>
      <c r="I471" s="6"/>
    </row>
    <row r="472" spans="1:9" ht="16.5" customHeight="1">
      <c r="A472" s="42"/>
      <c r="B472" s="42"/>
      <c r="C472" s="77"/>
      <c r="D472" s="78"/>
      <c r="E472" s="6"/>
      <c r="F472" s="6"/>
      <c r="G472" s="6"/>
      <c r="H472" s="6"/>
      <c r="I472" s="6"/>
    </row>
    <row r="473" spans="1:9" ht="16.5" customHeight="1">
      <c r="A473" s="42"/>
      <c r="B473" s="42"/>
      <c r="C473" s="77"/>
      <c r="D473" s="78"/>
      <c r="E473" s="6"/>
      <c r="F473" s="6"/>
      <c r="G473" s="6"/>
      <c r="H473" s="6"/>
      <c r="I473" s="6"/>
    </row>
    <row r="474" spans="1:9" ht="16.5" customHeight="1">
      <c r="A474" s="42"/>
      <c r="B474" s="42"/>
      <c r="C474" s="77"/>
      <c r="D474" s="78"/>
      <c r="E474" s="6"/>
      <c r="F474" s="6"/>
      <c r="G474" s="6"/>
      <c r="H474" s="6"/>
      <c r="I474" s="6"/>
    </row>
    <row r="475" spans="1:9" ht="16.5" customHeight="1">
      <c r="A475" s="42"/>
      <c r="B475" s="42"/>
      <c r="C475" s="77"/>
      <c r="D475" s="78"/>
      <c r="E475" s="6"/>
      <c r="F475" s="6"/>
      <c r="G475" s="6"/>
      <c r="H475" s="6"/>
      <c r="I475" s="6"/>
    </row>
    <row r="476" spans="1:9" ht="16.5" customHeight="1">
      <c r="A476" s="42"/>
      <c r="B476" s="42"/>
      <c r="C476" s="77"/>
      <c r="D476" s="78"/>
      <c r="E476" s="6"/>
      <c r="F476" s="6"/>
      <c r="G476" s="6"/>
      <c r="H476" s="6"/>
      <c r="I476" s="6"/>
    </row>
    <row r="477" spans="1:9" ht="16.5" customHeight="1">
      <c r="A477" s="42"/>
      <c r="B477" s="42"/>
      <c r="C477" s="77"/>
      <c r="D477" s="78"/>
      <c r="E477" s="6"/>
      <c r="F477" s="6"/>
      <c r="G477" s="6"/>
      <c r="H477" s="6"/>
      <c r="I477" s="6"/>
    </row>
    <row r="478" spans="1:9" ht="16.5" customHeight="1">
      <c r="A478" s="42"/>
      <c r="B478" s="42"/>
      <c r="C478" s="77"/>
      <c r="D478" s="78"/>
      <c r="E478" s="6"/>
      <c r="F478" s="6"/>
      <c r="G478" s="6"/>
      <c r="H478" s="6"/>
      <c r="I478" s="6"/>
    </row>
    <row r="479" spans="1:9" ht="16.5" customHeight="1">
      <c r="A479" s="42"/>
      <c r="B479" s="42"/>
      <c r="C479" s="77"/>
      <c r="D479" s="78"/>
      <c r="E479" s="6"/>
      <c r="F479" s="6"/>
      <c r="G479" s="6"/>
      <c r="H479" s="6"/>
      <c r="I479" s="6"/>
    </row>
    <row r="480" spans="1:9" ht="16.5" customHeight="1">
      <c r="A480" s="42"/>
      <c r="B480" s="42"/>
      <c r="C480" s="77"/>
      <c r="D480" s="78"/>
      <c r="E480" s="6"/>
      <c r="F480" s="6"/>
      <c r="G480" s="6"/>
      <c r="H480" s="6"/>
      <c r="I480" s="6"/>
    </row>
    <row r="481" spans="1:9" ht="16.5" customHeight="1">
      <c r="A481" s="42"/>
      <c r="B481" s="42"/>
      <c r="C481" s="77"/>
      <c r="D481" s="78"/>
      <c r="E481" s="6"/>
      <c r="F481" s="6"/>
      <c r="G481" s="6"/>
      <c r="H481" s="6"/>
      <c r="I481" s="6"/>
    </row>
    <row r="482" spans="1:9" ht="16.5" customHeight="1">
      <c r="A482" s="42"/>
      <c r="B482" s="42"/>
      <c r="C482" s="77"/>
      <c r="D482" s="78"/>
      <c r="E482" s="6"/>
      <c r="F482" s="6"/>
      <c r="G482" s="6"/>
      <c r="H482" s="6"/>
      <c r="I482" s="6"/>
    </row>
    <row r="483" spans="1:9" ht="16.5" customHeight="1">
      <c r="A483" s="42"/>
      <c r="B483" s="42"/>
      <c r="C483" s="77"/>
      <c r="D483" s="78"/>
      <c r="E483" s="6"/>
      <c r="F483" s="6"/>
      <c r="G483" s="6"/>
      <c r="H483" s="6"/>
      <c r="I483" s="6"/>
    </row>
    <row r="484" spans="1:9" ht="16.5" customHeight="1">
      <c r="A484" s="42"/>
      <c r="B484" s="42"/>
      <c r="C484" s="77"/>
      <c r="D484" s="78"/>
      <c r="E484" s="6"/>
      <c r="F484" s="6"/>
      <c r="G484" s="6"/>
      <c r="H484" s="6"/>
      <c r="I484" s="6"/>
    </row>
    <row r="485" spans="1:9" ht="16.5" customHeight="1">
      <c r="A485" s="42"/>
      <c r="B485" s="42"/>
      <c r="C485" s="77"/>
      <c r="D485" s="78"/>
      <c r="E485" s="6"/>
      <c r="F485" s="6"/>
      <c r="G485" s="6"/>
      <c r="H485" s="6"/>
      <c r="I485" s="6"/>
    </row>
    <row r="486" spans="1:9" ht="16.5" customHeight="1">
      <c r="A486" s="42"/>
      <c r="B486" s="42"/>
      <c r="C486" s="77"/>
      <c r="D486" s="78"/>
      <c r="E486" s="6"/>
      <c r="F486" s="6"/>
      <c r="G486" s="6"/>
      <c r="H486" s="6"/>
      <c r="I486" s="6"/>
    </row>
    <row r="487" spans="1:9" ht="16.5" customHeight="1">
      <c r="A487" s="42"/>
      <c r="B487" s="42"/>
      <c r="C487" s="77"/>
      <c r="D487" s="78"/>
      <c r="E487" s="6"/>
      <c r="F487" s="6"/>
      <c r="G487" s="6"/>
      <c r="H487" s="6"/>
      <c r="I487" s="6"/>
    </row>
    <row r="488" spans="1:9" ht="16.5" customHeight="1">
      <c r="A488" s="42"/>
      <c r="B488" s="42"/>
      <c r="C488" s="77"/>
      <c r="D488" s="78"/>
      <c r="E488" s="6"/>
      <c r="F488" s="6"/>
      <c r="G488" s="6"/>
      <c r="H488" s="6"/>
      <c r="I488" s="6"/>
    </row>
    <row r="489" spans="1:9" ht="16.5" customHeight="1">
      <c r="A489" s="42"/>
      <c r="B489" s="42"/>
      <c r="C489" s="77"/>
      <c r="D489" s="78"/>
      <c r="E489" s="6"/>
      <c r="F489" s="6"/>
      <c r="G489" s="6"/>
      <c r="H489" s="6"/>
      <c r="I489" s="6"/>
    </row>
    <row r="490" spans="1:9" ht="16.5" customHeight="1">
      <c r="A490" s="42"/>
      <c r="B490" s="42"/>
      <c r="C490" s="77"/>
      <c r="D490" s="78"/>
      <c r="E490" s="6"/>
      <c r="F490" s="6"/>
      <c r="G490" s="6"/>
      <c r="H490" s="6"/>
      <c r="I490" s="6"/>
    </row>
    <row r="491" spans="1:9" ht="16.5" customHeight="1">
      <c r="A491" s="42"/>
      <c r="B491" s="42"/>
      <c r="C491" s="77"/>
      <c r="D491" s="78"/>
      <c r="E491" s="6"/>
      <c r="F491" s="6"/>
      <c r="G491" s="6"/>
      <c r="H491" s="6"/>
      <c r="I491" s="6"/>
    </row>
    <row r="492" spans="1:9" ht="16.5" customHeight="1">
      <c r="A492" s="42"/>
      <c r="B492" s="42"/>
      <c r="C492" s="77"/>
      <c r="D492" s="78"/>
      <c r="E492" s="6"/>
      <c r="F492" s="6"/>
      <c r="G492" s="6"/>
      <c r="H492" s="6"/>
      <c r="I492" s="6"/>
    </row>
    <row r="493" spans="1:9" ht="16.5" customHeight="1">
      <c r="A493" s="42"/>
      <c r="B493" s="42"/>
      <c r="C493" s="77"/>
      <c r="D493" s="78"/>
      <c r="E493" s="6"/>
      <c r="F493" s="6"/>
      <c r="G493" s="6"/>
      <c r="H493" s="6"/>
      <c r="I493" s="6"/>
    </row>
    <row r="494" spans="1:9" ht="16.5" customHeight="1">
      <c r="A494" s="42"/>
      <c r="B494" s="42"/>
      <c r="C494" s="77"/>
      <c r="D494" s="78"/>
      <c r="E494" s="6"/>
      <c r="F494" s="6"/>
      <c r="G494" s="6"/>
      <c r="H494" s="6"/>
      <c r="I494" s="6"/>
    </row>
    <row r="495" spans="1:9" ht="16.5" customHeight="1">
      <c r="A495" s="42"/>
      <c r="B495" s="42"/>
      <c r="C495" s="77"/>
      <c r="D495" s="78"/>
      <c r="E495" s="6"/>
      <c r="F495" s="6"/>
      <c r="G495" s="6"/>
      <c r="H495" s="6"/>
      <c r="I495" s="6"/>
    </row>
    <row r="496" spans="1:9" ht="16.5" customHeight="1">
      <c r="A496" s="42"/>
      <c r="B496" s="42"/>
      <c r="C496" s="77"/>
      <c r="D496" s="78"/>
      <c r="E496" s="6"/>
      <c r="F496" s="6"/>
      <c r="G496" s="6"/>
      <c r="H496" s="6"/>
      <c r="I496" s="6"/>
    </row>
    <row r="497" spans="1:9" ht="16.5" customHeight="1">
      <c r="A497" s="42"/>
      <c r="B497" s="42"/>
      <c r="C497" s="77"/>
      <c r="D497" s="78"/>
      <c r="E497" s="6"/>
      <c r="F497" s="6"/>
      <c r="G497" s="6"/>
      <c r="H497" s="6"/>
      <c r="I497" s="6"/>
    </row>
    <row r="498" spans="1:9" ht="16.5" customHeight="1">
      <c r="A498" s="42"/>
      <c r="B498" s="42"/>
      <c r="C498" s="77"/>
      <c r="D498" s="78"/>
      <c r="E498" s="6"/>
      <c r="F498" s="6"/>
      <c r="G498" s="6"/>
      <c r="H498" s="6"/>
      <c r="I498" s="6"/>
    </row>
    <row r="499" spans="1:9" ht="16.5" customHeight="1">
      <c r="A499" s="42"/>
      <c r="B499" s="42"/>
      <c r="C499" s="77"/>
      <c r="D499" s="78"/>
      <c r="E499" s="6"/>
      <c r="F499" s="6"/>
      <c r="G499" s="6"/>
      <c r="H499" s="6"/>
      <c r="I499" s="6"/>
    </row>
    <row r="500" spans="1:9" ht="16.5" customHeight="1">
      <c r="A500" s="42"/>
      <c r="B500" s="42"/>
      <c r="C500" s="77"/>
      <c r="D500" s="78"/>
      <c r="E500" s="6"/>
      <c r="F500" s="6"/>
      <c r="G500" s="6"/>
      <c r="H500" s="6"/>
      <c r="I500" s="6"/>
    </row>
    <row r="501" spans="1:9" ht="16.5" customHeight="1">
      <c r="A501" s="42"/>
      <c r="B501" s="42"/>
      <c r="C501" s="77"/>
      <c r="D501" s="78"/>
      <c r="E501" s="6"/>
      <c r="F501" s="6"/>
      <c r="G501" s="6"/>
      <c r="H501" s="6"/>
      <c r="I501" s="6"/>
    </row>
    <row r="502" spans="1:9" ht="16.5" customHeight="1">
      <c r="A502" s="42"/>
      <c r="B502" s="42"/>
      <c r="C502" s="77"/>
      <c r="D502" s="78"/>
      <c r="E502" s="6"/>
      <c r="F502" s="6"/>
      <c r="G502" s="6"/>
      <c r="H502" s="6"/>
      <c r="I502" s="6"/>
    </row>
    <row r="503" spans="1:9" ht="16.5" customHeight="1">
      <c r="A503" s="42"/>
      <c r="B503" s="42"/>
      <c r="C503" s="77"/>
      <c r="D503" s="78"/>
      <c r="E503" s="6"/>
      <c r="F503" s="6"/>
      <c r="G503" s="6"/>
      <c r="H503" s="6"/>
      <c r="I503" s="6"/>
    </row>
    <row r="504" spans="1:9" ht="16.5" customHeight="1">
      <c r="A504" s="42"/>
      <c r="B504" s="42"/>
      <c r="C504" s="77"/>
      <c r="D504" s="78"/>
      <c r="E504" s="6"/>
      <c r="F504" s="6"/>
      <c r="G504" s="6"/>
      <c r="H504" s="6"/>
      <c r="I504" s="6"/>
    </row>
    <row r="505" spans="1:9" ht="16.5" customHeight="1">
      <c r="A505" s="42"/>
      <c r="B505" s="42"/>
      <c r="C505" s="77"/>
      <c r="D505" s="78"/>
      <c r="E505" s="6"/>
      <c r="F505" s="6"/>
      <c r="G505" s="6"/>
      <c r="H505" s="6"/>
      <c r="I505" s="6"/>
    </row>
    <row r="506" spans="1:9" ht="16.5" customHeight="1">
      <c r="A506" s="42"/>
      <c r="B506" s="42"/>
      <c r="C506" s="77"/>
      <c r="D506" s="78"/>
      <c r="E506" s="6"/>
      <c r="F506" s="6"/>
      <c r="G506" s="6"/>
      <c r="H506" s="6"/>
      <c r="I506" s="6"/>
    </row>
    <row r="507" spans="1:9" ht="16.5" customHeight="1">
      <c r="A507" s="42"/>
      <c r="B507" s="42"/>
      <c r="C507" s="77"/>
      <c r="D507" s="78"/>
      <c r="E507" s="6"/>
      <c r="F507" s="6"/>
      <c r="G507" s="6"/>
      <c r="H507" s="6"/>
      <c r="I507" s="6"/>
    </row>
    <row r="508" spans="1:9" ht="16.5" customHeight="1">
      <c r="A508" s="42"/>
      <c r="B508" s="42"/>
      <c r="C508" s="77"/>
      <c r="D508" s="78"/>
      <c r="E508" s="6"/>
      <c r="F508" s="6"/>
      <c r="G508" s="6"/>
      <c r="H508" s="6"/>
      <c r="I508" s="6"/>
    </row>
    <row r="509" spans="1:9" ht="16.5" customHeight="1">
      <c r="A509" s="42"/>
      <c r="B509" s="42"/>
      <c r="C509" s="77"/>
      <c r="D509" s="78"/>
      <c r="E509" s="6"/>
      <c r="F509" s="6"/>
      <c r="G509" s="6"/>
      <c r="H509" s="6"/>
      <c r="I509" s="6"/>
    </row>
    <row r="510" spans="1:9" ht="16.5" customHeight="1">
      <c r="A510" s="42"/>
      <c r="B510" s="42"/>
      <c r="C510" s="77"/>
      <c r="D510" s="78"/>
      <c r="E510" s="6"/>
      <c r="F510" s="6"/>
      <c r="G510" s="6"/>
      <c r="H510" s="6"/>
      <c r="I510" s="6"/>
    </row>
    <row r="511" spans="1:9" ht="16.5" customHeight="1">
      <c r="A511" s="42"/>
      <c r="B511" s="42"/>
      <c r="C511" s="77"/>
      <c r="D511" s="78"/>
      <c r="E511" s="6"/>
      <c r="F511" s="6"/>
      <c r="G511" s="6"/>
      <c r="H511" s="6"/>
      <c r="I511" s="6"/>
    </row>
    <row r="512" spans="1:9" ht="16.5" customHeight="1">
      <c r="A512" s="42"/>
      <c r="B512" s="42"/>
      <c r="C512" s="77"/>
      <c r="D512" s="78"/>
      <c r="E512" s="6"/>
      <c r="F512" s="6"/>
      <c r="G512" s="6"/>
      <c r="H512" s="6"/>
      <c r="I512" s="6"/>
    </row>
    <row r="513" spans="1:9" ht="16.5" customHeight="1">
      <c r="A513" s="42"/>
      <c r="B513" s="42"/>
      <c r="C513" s="77"/>
      <c r="D513" s="78"/>
      <c r="E513" s="6"/>
      <c r="F513" s="6"/>
      <c r="G513" s="6"/>
      <c r="H513" s="6"/>
      <c r="I513" s="6"/>
    </row>
    <row r="514" spans="1:9" ht="16.5" customHeight="1">
      <c r="A514" s="42"/>
      <c r="B514" s="42"/>
      <c r="C514" s="77"/>
      <c r="D514" s="78"/>
      <c r="E514" s="6"/>
      <c r="F514" s="6"/>
      <c r="G514" s="6"/>
      <c r="H514" s="6"/>
      <c r="I514" s="6"/>
    </row>
    <row r="515" spans="1:9" ht="16.5" customHeight="1">
      <c r="A515" s="42"/>
      <c r="B515" s="42"/>
      <c r="C515" s="77"/>
      <c r="D515" s="78"/>
      <c r="E515" s="6"/>
      <c r="F515" s="6"/>
      <c r="G515" s="6"/>
      <c r="H515" s="6"/>
      <c r="I515" s="6"/>
    </row>
    <row r="516" spans="1:9" ht="16.5" customHeight="1">
      <c r="A516" s="42"/>
      <c r="B516" s="42"/>
      <c r="C516" s="77"/>
      <c r="D516" s="78"/>
      <c r="E516" s="6"/>
      <c r="F516" s="6"/>
      <c r="G516" s="6"/>
      <c r="H516" s="6"/>
      <c r="I516" s="6"/>
    </row>
    <row r="517" spans="1:9" ht="16.5" customHeight="1">
      <c r="A517" s="42"/>
      <c r="B517" s="42"/>
      <c r="C517" s="77"/>
      <c r="D517" s="78"/>
      <c r="E517" s="6"/>
      <c r="F517" s="6"/>
      <c r="G517" s="6"/>
      <c r="H517" s="6"/>
      <c r="I517" s="6"/>
    </row>
    <row r="518" spans="1:9" ht="16.5" customHeight="1">
      <c r="A518" s="42"/>
      <c r="B518" s="42"/>
      <c r="C518" s="77"/>
      <c r="D518" s="78"/>
      <c r="E518" s="6"/>
      <c r="F518" s="6"/>
      <c r="G518" s="6"/>
      <c r="H518" s="6"/>
      <c r="I518" s="6"/>
    </row>
    <row r="519" spans="1:9" ht="16.5" customHeight="1">
      <c r="A519" s="42"/>
      <c r="B519" s="42"/>
      <c r="C519" s="77"/>
      <c r="D519" s="78"/>
      <c r="E519" s="6"/>
      <c r="F519" s="6"/>
      <c r="G519" s="6"/>
      <c r="H519" s="6"/>
      <c r="I519" s="6"/>
    </row>
    <row r="520" spans="1:9" ht="16.5" customHeight="1">
      <c r="A520" s="42"/>
      <c r="B520" s="42"/>
      <c r="C520" s="77"/>
      <c r="D520" s="78"/>
      <c r="E520" s="6"/>
      <c r="F520" s="6"/>
      <c r="G520" s="6"/>
      <c r="H520" s="6"/>
      <c r="I520" s="6"/>
    </row>
    <row r="521" spans="1:9" ht="16.5" customHeight="1">
      <c r="A521" s="42"/>
      <c r="B521" s="42"/>
      <c r="C521" s="77"/>
      <c r="D521" s="78"/>
      <c r="E521" s="6"/>
      <c r="F521" s="6"/>
      <c r="G521" s="6"/>
      <c r="H521" s="6"/>
      <c r="I521" s="6"/>
    </row>
    <row r="522" spans="1:9" ht="16.5" customHeight="1">
      <c r="A522" s="42"/>
      <c r="B522" s="42"/>
      <c r="C522" s="77"/>
      <c r="D522" s="78"/>
      <c r="E522" s="6"/>
      <c r="F522" s="6"/>
      <c r="G522" s="6"/>
      <c r="H522" s="6"/>
      <c r="I522" s="6"/>
    </row>
    <row r="523" spans="1:9" ht="16.5" customHeight="1">
      <c r="A523" s="42"/>
      <c r="B523" s="42"/>
      <c r="C523" s="77"/>
      <c r="D523" s="78"/>
      <c r="E523" s="6"/>
      <c r="F523" s="6"/>
      <c r="G523" s="6"/>
      <c r="H523" s="6"/>
      <c r="I523" s="6"/>
    </row>
    <row r="524" spans="1:9" ht="16.5" customHeight="1">
      <c r="A524" s="42"/>
      <c r="B524" s="42"/>
      <c r="C524" s="77"/>
      <c r="D524" s="78"/>
      <c r="E524" s="6"/>
      <c r="F524" s="6"/>
      <c r="G524" s="6"/>
      <c r="H524" s="6"/>
      <c r="I524" s="6"/>
    </row>
    <row r="525" spans="1:9" ht="16.5" customHeight="1">
      <c r="A525" s="42"/>
      <c r="B525" s="42"/>
      <c r="C525" s="77"/>
      <c r="D525" s="78"/>
      <c r="E525" s="6"/>
      <c r="F525" s="6"/>
      <c r="G525" s="6"/>
      <c r="H525" s="6"/>
      <c r="I525" s="6"/>
    </row>
    <row r="526" spans="1:9" ht="16.5" customHeight="1">
      <c r="A526" s="42"/>
      <c r="B526" s="42"/>
      <c r="C526" s="77"/>
      <c r="D526" s="78"/>
      <c r="E526" s="6"/>
      <c r="F526" s="6"/>
      <c r="G526" s="6"/>
      <c r="H526" s="6"/>
      <c r="I526" s="6"/>
    </row>
    <row r="527" spans="1:9" ht="16.5" customHeight="1">
      <c r="A527" s="42"/>
      <c r="B527" s="42"/>
      <c r="C527" s="77"/>
      <c r="D527" s="78"/>
      <c r="E527" s="6"/>
      <c r="F527" s="6"/>
      <c r="G527" s="6"/>
      <c r="H527" s="6"/>
      <c r="I527" s="6"/>
    </row>
    <row r="528" spans="1:9" ht="16.5" customHeight="1">
      <c r="A528" s="42"/>
      <c r="B528" s="42"/>
      <c r="C528" s="77"/>
      <c r="D528" s="78"/>
      <c r="E528" s="6"/>
      <c r="F528" s="6"/>
      <c r="G528" s="6"/>
      <c r="H528" s="6"/>
      <c r="I528" s="6"/>
    </row>
    <row r="529" spans="1:9" ht="16.5" customHeight="1">
      <c r="A529" s="42"/>
      <c r="B529" s="42"/>
      <c r="C529" s="77"/>
      <c r="D529" s="78"/>
      <c r="E529" s="6"/>
      <c r="F529" s="6"/>
      <c r="G529" s="6"/>
      <c r="H529" s="6"/>
      <c r="I529" s="6"/>
    </row>
    <row r="530" spans="1:9" ht="16.5" customHeight="1">
      <c r="A530" s="42"/>
      <c r="B530" s="42"/>
      <c r="C530" s="77"/>
      <c r="D530" s="78"/>
      <c r="E530" s="6"/>
      <c r="F530" s="6"/>
      <c r="G530" s="6"/>
      <c r="H530" s="6"/>
      <c r="I530" s="6"/>
    </row>
    <row r="531" spans="1:9" ht="16.5" customHeight="1">
      <c r="A531" s="42"/>
      <c r="B531" s="42"/>
      <c r="C531" s="77"/>
      <c r="D531" s="78"/>
      <c r="E531" s="6"/>
      <c r="F531" s="6"/>
      <c r="G531" s="6"/>
      <c r="H531" s="6"/>
      <c r="I531" s="6"/>
    </row>
    <row r="532" spans="1:9" ht="16.5" customHeight="1">
      <c r="A532" s="42"/>
      <c r="B532" s="42"/>
      <c r="C532" s="77"/>
      <c r="D532" s="78"/>
      <c r="E532" s="6"/>
      <c r="F532" s="6"/>
      <c r="G532" s="6"/>
      <c r="H532" s="6"/>
      <c r="I532" s="6"/>
    </row>
    <row r="533" spans="1:9" ht="16.5" customHeight="1">
      <c r="A533" s="42"/>
      <c r="B533" s="42"/>
      <c r="C533" s="77"/>
      <c r="D533" s="78"/>
      <c r="E533" s="6"/>
      <c r="F533" s="6"/>
      <c r="G533" s="6"/>
      <c r="H533" s="6"/>
      <c r="I533" s="6"/>
    </row>
    <row r="534" spans="1:9" ht="16.5" customHeight="1">
      <c r="A534" s="42"/>
      <c r="B534" s="42"/>
      <c r="C534" s="77"/>
      <c r="D534" s="78"/>
      <c r="E534" s="6"/>
      <c r="F534" s="6"/>
      <c r="G534" s="6"/>
      <c r="H534" s="6"/>
      <c r="I534" s="6"/>
    </row>
    <row r="535" spans="1:9" ht="16.5" customHeight="1">
      <c r="A535" s="42"/>
      <c r="B535" s="42"/>
      <c r="C535" s="77"/>
      <c r="D535" s="78"/>
      <c r="E535" s="6"/>
      <c r="F535" s="6"/>
      <c r="G535" s="6"/>
      <c r="H535" s="6"/>
      <c r="I535" s="6"/>
    </row>
    <row r="536" spans="1:9" ht="16.5" customHeight="1">
      <c r="A536" s="42"/>
      <c r="B536" s="42"/>
      <c r="C536" s="77"/>
      <c r="D536" s="78"/>
      <c r="E536" s="6"/>
      <c r="F536" s="6"/>
      <c r="G536" s="6"/>
      <c r="H536" s="6"/>
      <c r="I536" s="6"/>
    </row>
    <row r="537" spans="1:9" ht="16.5" customHeight="1">
      <c r="A537" s="42"/>
      <c r="B537" s="42"/>
      <c r="C537" s="77"/>
      <c r="D537" s="78"/>
      <c r="E537" s="6"/>
      <c r="F537" s="6"/>
      <c r="G537" s="6"/>
      <c r="H537" s="6"/>
      <c r="I537" s="6"/>
    </row>
    <row r="538" spans="1:9" ht="16.5" customHeight="1">
      <c r="A538" s="42"/>
      <c r="B538" s="42"/>
      <c r="C538" s="77"/>
      <c r="D538" s="78"/>
      <c r="E538" s="6"/>
      <c r="F538" s="6"/>
      <c r="G538" s="6"/>
      <c r="H538" s="6"/>
      <c r="I538" s="6"/>
    </row>
    <row r="539" spans="1:9" ht="16.5" customHeight="1">
      <c r="A539" s="42"/>
      <c r="B539" s="42"/>
      <c r="C539" s="77"/>
      <c r="D539" s="78"/>
      <c r="E539" s="6"/>
      <c r="F539" s="6"/>
      <c r="G539" s="6"/>
      <c r="H539" s="6"/>
      <c r="I539" s="6"/>
    </row>
    <row r="540" spans="1:9" ht="16.5" customHeight="1">
      <c r="A540" s="42"/>
      <c r="B540" s="42"/>
      <c r="C540" s="77"/>
      <c r="D540" s="78"/>
      <c r="E540" s="6"/>
      <c r="F540" s="6"/>
      <c r="G540" s="6"/>
      <c r="H540" s="6"/>
      <c r="I540" s="6"/>
    </row>
    <row r="541" spans="1:9" ht="16.5" customHeight="1">
      <c r="A541" s="42"/>
      <c r="B541" s="42"/>
      <c r="C541" s="77"/>
      <c r="D541" s="78"/>
      <c r="E541" s="6"/>
      <c r="F541" s="6"/>
      <c r="G541" s="6"/>
      <c r="H541" s="6"/>
      <c r="I541" s="6"/>
    </row>
    <row r="542" spans="1:9" ht="16.5" customHeight="1">
      <c r="A542" s="42"/>
      <c r="B542" s="42"/>
      <c r="C542" s="77"/>
      <c r="D542" s="78"/>
      <c r="E542" s="6"/>
      <c r="F542" s="6"/>
      <c r="G542" s="6"/>
      <c r="H542" s="6"/>
      <c r="I542" s="6"/>
    </row>
    <row r="543" spans="1:9" ht="16.5" customHeight="1">
      <c r="A543" s="42"/>
      <c r="B543" s="42"/>
      <c r="C543" s="77"/>
      <c r="D543" s="78"/>
      <c r="E543" s="6"/>
      <c r="F543" s="6"/>
      <c r="G543" s="6"/>
      <c r="H543" s="6"/>
      <c r="I543" s="6"/>
    </row>
    <row r="544" spans="1:9" ht="16.5" customHeight="1">
      <c r="A544" s="42"/>
      <c r="B544" s="42"/>
      <c r="C544" s="77"/>
      <c r="D544" s="78"/>
      <c r="E544" s="6"/>
      <c r="F544" s="6"/>
      <c r="G544" s="6"/>
      <c r="H544" s="6"/>
      <c r="I544" s="6"/>
    </row>
    <row r="545" spans="1:9" ht="16.5" customHeight="1">
      <c r="A545" s="42"/>
      <c r="B545" s="42"/>
      <c r="C545" s="77"/>
      <c r="D545" s="78"/>
      <c r="E545" s="6"/>
      <c r="F545" s="6"/>
      <c r="G545" s="6"/>
      <c r="H545" s="6"/>
      <c r="I545" s="6"/>
    </row>
    <row r="546" spans="1:9" ht="16.5" customHeight="1">
      <c r="A546" s="42"/>
      <c r="B546" s="42"/>
      <c r="C546" s="77"/>
      <c r="D546" s="78"/>
      <c r="E546" s="6"/>
      <c r="F546" s="6"/>
      <c r="G546" s="6"/>
      <c r="H546" s="6"/>
      <c r="I546" s="6"/>
    </row>
    <row r="547" spans="1:9" ht="16.5" customHeight="1">
      <c r="A547" s="42"/>
      <c r="B547" s="42"/>
      <c r="C547" s="77"/>
      <c r="D547" s="78"/>
      <c r="E547" s="6"/>
      <c r="F547" s="6"/>
      <c r="G547" s="6"/>
      <c r="H547" s="6"/>
      <c r="I547" s="6"/>
    </row>
    <row r="548" spans="1:9" ht="16.5" customHeight="1">
      <c r="A548" s="42"/>
      <c r="B548" s="42"/>
      <c r="C548" s="77"/>
      <c r="D548" s="78"/>
      <c r="E548" s="6"/>
      <c r="F548" s="6"/>
      <c r="G548" s="6"/>
      <c r="H548" s="6"/>
      <c r="I548" s="6"/>
    </row>
    <row r="549" spans="1:9" ht="16.5" customHeight="1">
      <c r="A549" s="42"/>
      <c r="B549" s="42"/>
      <c r="C549" s="77"/>
      <c r="D549" s="78"/>
      <c r="E549" s="6"/>
      <c r="F549" s="6"/>
      <c r="G549" s="6"/>
      <c r="H549" s="6"/>
      <c r="I549" s="6"/>
    </row>
    <row r="550" spans="1:9" ht="16.5" customHeight="1">
      <c r="A550" s="42"/>
      <c r="B550" s="42"/>
      <c r="C550" s="77"/>
      <c r="D550" s="78"/>
      <c r="E550" s="6"/>
      <c r="F550" s="6"/>
      <c r="G550" s="6"/>
      <c r="H550" s="6"/>
      <c r="I550" s="6"/>
    </row>
    <row r="551" spans="1:9" ht="16.5" customHeight="1">
      <c r="A551" s="42"/>
      <c r="B551" s="42"/>
      <c r="C551" s="77"/>
      <c r="D551" s="78"/>
      <c r="E551" s="6"/>
      <c r="F551" s="6"/>
      <c r="G551" s="6"/>
      <c r="H551" s="6"/>
      <c r="I551" s="6"/>
    </row>
    <row r="552" spans="1:9" ht="16.5" customHeight="1">
      <c r="A552" s="42"/>
      <c r="B552" s="42"/>
      <c r="C552" s="77"/>
      <c r="D552" s="78"/>
      <c r="E552" s="6"/>
      <c r="F552" s="6"/>
      <c r="G552" s="6"/>
      <c r="H552" s="6"/>
      <c r="I552" s="6"/>
    </row>
    <row r="553" spans="1:9" ht="16.5" customHeight="1">
      <c r="A553" s="42"/>
      <c r="B553" s="42"/>
      <c r="C553" s="77"/>
      <c r="D553" s="78"/>
      <c r="E553" s="6"/>
      <c r="F553" s="6"/>
      <c r="G553" s="6"/>
      <c r="H553" s="6"/>
      <c r="I553" s="6"/>
    </row>
    <row r="554" spans="1:9" ht="16.5" customHeight="1">
      <c r="A554" s="42"/>
      <c r="B554" s="42"/>
      <c r="C554" s="77"/>
      <c r="D554" s="78"/>
      <c r="E554" s="6"/>
      <c r="F554" s="6"/>
      <c r="G554" s="6"/>
      <c r="H554" s="6"/>
      <c r="I554" s="6"/>
    </row>
    <row r="555" spans="1:9" ht="16.5" customHeight="1">
      <c r="A555" s="42"/>
      <c r="B555" s="42"/>
      <c r="C555" s="77"/>
      <c r="D555" s="78"/>
      <c r="E555" s="6"/>
      <c r="F555" s="6"/>
      <c r="G555" s="6"/>
      <c r="H555" s="6"/>
      <c r="I555" s="6"/>
    </row>
    <row r="556" spans="1:9" ht="16.5" customHeight="1">
      <c r="A556" s="42"/>
      <c r="B556" s="42"/>
      <c r="C556" s="77"/>
      <c r="D556" s="78"/>
      <c r="E556" s="6"/>
      <c r="F556" s="6"/>
      <c r="G556" s="6"/>
      <c r="H556" s="6"/>
      <c r="I556" s="6"/>
    </row>
    <row r="557" spans="1:9" ht="16.5" customHeight="1">
      <c r="A557" s="42"/>
      <c r="B557" s="42"/>
      <c r="C557" s="77"/>
      <c r="D557" s="78"/>
      <c r="E557" s="6"/>
      <c r="F557" s="6"/>
      <c r="G557" s="6"/>
      <c r="H557" s="6"/>
      <c r="I557" s="6"/>
    </row>
    <row r="558" spans="1:9" ht="16.5" customHeight="1">
      <c r="A558" s="42"/>
      <c r="B558" s="42"/>
      <c r="C558" s="77"/>
      <c r="D558" s="78"/>
      <c r="E558" s="6"/>
      <c r="F558" s="6"/>
      <c r="G558" s="6"/>
      <c r="H558" s="6"/>
      <c r="I558" s="6"/>
    </row>
    <row r="559" spans="1:9" ht="16.5" customHeight="1">
      <c r="A559" s="42"/>
      <c r="B559" s="42"/>
      <c r="C559" s="77"/>
      <c r="D559" s="78"/>
      <c r="E559" s="6"/>
      <c r="F559" s="6"/>
      <c r="G559" s="6"/>
      <c r="H559" s="6"/>
      <c r="I559" s="6"/>
    </row>
    <row r="560" spans="1:9" ht="16.5" customHeight="1">
      <c r="A560" s="42"/>
      <c r="B560" s="42"/>
      <c r="C560" s="77"/>
      <c r="D560" s="78"/>
      <c r="E560" s="6"/>
      <c r="F560" s="6"/>
      <c r="G560" s="6"/>
      <c r="H560" s="6"/>
      <c r="I560" s="6"/>
    </row>
    <row r="561" spans="1:9" ht="16.5" customHeight="1">
      <c r="A561" s="42"/>
      <c r="B561" s="42"/>
      <c r="C561" s="77"/>
      <c r="D561" s="78"/>
      <c r="E561" s="6"/>
      <c r="F561" s="6"/>
      <c r="G561" s="6"/>
      <c r="H561" s="6"/>
      <c r="I561" s="6"/>
    </row>
    <row r="562" spans="1:9" ht="16.5" customHeight="1">
      <c r="A562" s="42"/>
      <c r="B562" s="42"/>
      <c r="C562" s="77"/>
      <c r="D562" s="78"/>
      <c r="E562" s="6"/>
      <c r="F562" s="6"/>
      <c r="G562" s="6"/>
      <c r="H562" s="6"/>
      <c r="I562" s="6"/>
    </row>
    <row r="563" spans="1:9" ht="16.5" customHeight="1">
      <c r="A563" s="42"/>
      <c r="B563" s="42"/>
      <c r="C563" s="77"/>
      <c r="D563" s="78"/>
      <c r="E563" s="6"/>
      <c r="F563" s="6"/>
      <c r="G563" s="6"/>
      <c r="H563" s="6"/>
      <c r="I563" s="6"/>
    </row>
    <row r="564" spans="1:9" ht="16.5" customHeight="1">
      <c r="A564" s="42"/>
      <c r="B564" s="42"/>
      <c r="C564" s="77"/>
      <c r="D564" s="78"/>
      <c r="E564" s="6"/>
      <c r="F564" s="6"/>
      <c r="G564" s="6"/>
      <c r="H564" s="6"/>
      <c r="I564" s="6"/>
    </row>
    <row r="565" spans="1:9" ht="16.5" customHeight="1">
      <c r="A565" s="42"/>
      <c r="B565" s="42"/>
      <c r="C565" s="77"/>
      <c r="D565" s="78"/>
      <c r="E565" s="6"/>
      <c r="F565" s="6"/>
      <c r="G565" s="6"/>
      <c r="H565" s="6"/>
      <c r="I565" s="6"/>
    </row>
    <row r="566" spans="1:9" ht="16.5" customHeight="1">
      <c r="A566" s="42"/>
      <c r="B566" s="42"/>
      <c r="C566" s="77"/>
      <c r="D566" s="78"/>
      <c r="E566" s="6"/>
      <c r="F566" s="6"/>
      <c r="G566" s="6"/>
      <c r="H566" s="6"/>
      <c r="I566" s="6"/>
    </row>
    <row r="567" spans="1:9" ht="16.5" customHeight="1">
      <c r="A567" s="42"/>
      <c r="B567" s="42"/>
      <c r="C567" s="77"/>
      <c r="D567" s="78"/>
      <c r="E567" s="6"/>
      <c r="F567" s="6"/>
      <c r="G567" s="6"/>
      <c r="H567" s="6"/>
      <c r="I567" s="6"/>
    </row>
    <row r="568" spans="1:9" ht="16.5" customHeight="1">
      <c r="A568" s="42"/>
      <c r="B568" s="42"/>
      <c r="C568" s="77"/>
      <c r="D568" s="78"/>
      <c r="E568" s="6"/>
      <c r="F568" s="6"/>
      <c r="G568" s="6"/>
      <c r="H568" s="6"/>
      <c r="I568" s="6"/>
    </row>
    <row r="569" spans="1:9" ht="16.5" customHeight="1">
      <c r="A569" s="42"/>
      <c r="B569" s="42"/>
      <c r="C569" s="77"/>
      <c r="D569" s="78"/>
      <c r="E569" s="6"/>
      <c r="F569" s="6"/>
      <c r="G569" s="6"/>
      <c r="H569" s="6"/>
      <c r="I569" s="6"/>
    </row>
    <row r="570" spans="1:9" ht="16.5" customHeight="1">
      <c r="A570" s="42"/>
      <c r="B570" s="42"/>
      <c r="C570" s="77"/>
      <c r="D570" s="78"/>
      <c r="E570" s="6"/>
      <c r="F570" s="6"/>
      <c r="G570" s="6"/>
      <c r="H570" s="6"/>
      <c r="I570" s="6"/>
    </row>
    <row r="571" spans="1:9" ht="16.5" customHeight="1">
      <c r="A571" s="42"/>
      <c r="B571" s="42"/>
      <c r="C571" s="77"/>
      <c r="D571" s="78"/>
      <c r="E571" s="6"/>
      <c r="F571" s="6"/>
      <c r="G571" s="6"/>
      <c r="H571" s="6"/>
      <c r="I571" s="6"/>
    </row>
    <row r="572" spans="1:9" ht="16.5" customHeight="1">
      <c r="A572" s="42"/>
      <c r="B572" s="42"/>
      <c r="C572" s="77"/>
      <c r="D572" s="78"/>
      <c r="E572" s="6"/>
      <c r="F572" s="6"/>
      <c r="G572" s="6"/>
      <c r="H572" s="6"/>
      <c r="I572" s="6"/>
    </row>
    <row r="573" spans="1:9" ht="16.5" customHeight="1">
      <c r="A573" s="42"/>
      <c r="B573" s="42"/>
      <c r="C573" s="77"/>
      <c r="D573" s="78"/>
      <c r="E573" s="6"/>
      <c r="F573" s="6"/>
      <c r="G573" s="6"/>
      <c r="H573" s="6"/>
      <c r="I573" s="6"/>
    </row>
    <row r="574" spans="1:9" ht="18.95" customHeight="1">
      <c r="A574" s="42"/>
      <c r="B574" s="42"/>
      <c r="C574" s="77"/>
      <c r="D574" s="78"/>
      <c r="E574" s="6"/>
      <c r="F574" s="6"/>
      <c r="G574" s="6"/>
      <c r="H574" s="6"/>
      <c r="I574" s="6"/>
    </row>
    <row r="575" spans="1:9" ht="16.5" customHeight="1">
      <c r="A575" s="42"/>
      <c r="B575" s="42"/>
      <c r="C575" s="77"/>
      <c r="D575" s="78"/>
      <c r="E575" s="6"/>
      <c r="F575" s="6"/>
      <c r="G575" s="6"/>
      <c r="H575" s="6"/>
      <c r="I575" s="6"/>
    </row>
    <row r="576" spans="1:9" ht="16.5" customHeight="1">
      <c r="A576" s="42"/>
      <c r="B576" s="42"/>
      <c r="C576" s="77"/>
      <c r="D576" s="78"/>
      <c r="E576" s="6"/>
      <c r="F576" s="6"/>
      <c r="G576" s="6"/>
      <c r="H576" s="6"/>
      <c r="I576" s="6"/>
    </row>
    <row r="577" spans="1:9" ht="16.5" customHeight="1">
      <c r="A577" s="42"/>
      <c r="B577" s="42"/>
      <c r="C577" s="77"/>
      <c r="D577" s="78"/>
      <c r="E577" s="6"/>
      <c r="F577" s="6"/>
      <c r="G577" s="6"/>
      <c r="H577" s="6"/>
      <c r="I577" s="6"/>
    </row>
    <row r="578" spans="1:9" ht="16.5" customHeight="1">
      <c r="A578" s="42"/>
      <c r="B578" s="42"/>
      <c r="C578" s="77"/>
      <c r="D578" s="78"/>
      <c r="E578" s="6"/>
      <c r="F578" s="6"/>
      <c r="G578" s="6"/>
      <c r="H578" s="6"/>
      <c r="I578" s="6"/>
    </row>
    <row r="579" spans="1:9" ht="16.5" customHeight="1">
      <c r="A579" s="42"/>
      <c r="B579" s="42"/>
      <c r="C579" s="77"/>
      <c r="D579" s="78"/>
      <c r="E579" s="6"/>
      <c r="F579" s="6"/>
      <c r="G579" s="6"/>
      <c r="H579" s="6"/>
      <c r="I579" s="6"/>
    </row>
    <row r="580" spans="1:9" ht="16.5" customHeight="1">
      <c r="A580" s="42"/>
      <c r="B580" s="42"/>
      <c r="C580" s="77"/>
      <c r="D580" s="78"/>
      <c r="E580" s="6"/>
      <c r="F580" s="6"/>
      <c r="G580" s="6"/>
      <c r="H580" s="6"/>
      <c r="I580" s="6"/>
    </row>
    <row r="581" spans="1:9" ht="16.5" customHeight="1">
      <c r="A581" s="42"/>
      <c r="B581" s="42"/>
      <c r="C581" s="77"/>
      <c r="D581" s="78"/>
      <c r="E581" s="6"/>
      <c r="F581" s="6"/>
      <c r="G581" s="6"/>
      <c r="H581" s="6"/>
      <c r="I581" s="6"/>
    </row>
    <row r="582" spans="1:9" ht="16.5" customHeight="1">
      <c r="A582" s="42"/>
      <c r="B582" s="42"/>
      <c r="C582" s="77"/>
      <c r="D582" s="78"/>
      <c r="E582" s="6"/>
      <c r="F582" s="6"/>
      <c r="G582" s="6"/>
      <c r="H582" s="6"/>
      <c r="I582" s="6"/>
    </row>
    <row r="583" spans="1:9" ht="16.5" customHeight="1">
      <c r="A583" s="42"/>
      <c r="B583" s="42"/>
      <c r="C583" s="77"/>
      <c r="D583" s="78"/>
      <c r="E583" s="6"/>
      <c r="F583" s="6"/>
      <c r="G583" s="6"/>
      <c r="H583" s="6"/>
      <c r="I583" s="6"/>
    </row>
    <row r="584" spans="1:9" ht="16.5" customHeight="1">
      <c r="A584" s="42"/>
      <c r="B584" s="42"/>
      <c r="C584" s="77"/>
      <c r="D584" s="78"/>
      <c r="E584" s="6"/>
      <c r="F584" s="6"/>
      <c r="G584" s="6"/>
      <c r="H584" s="6"/>
      <c r="I584" s="6"/>
    </row>
    <row r="585" spans="1:9" ht="16.5" customHeight="1">
      <c r="A585" s="42"/>
      <c r="B585" s="42"/>
      <c r="C585" s="77"/>
      <c r="D585" s="78"/>
      <c r="E585" s="6"/>
      <c r="F585" s="6"/>
      <c r="G585" s="6"/>
      <c r="H585" s="6"/>
      <c r="I585" s="6"/>
    </row>
    <row r="586" spans="1:9" ht="16.5" customHeight="1">
      <c r="A586" s="42"/>
      <c r="B586" s="42"/>
      <c r="C586" s="77"/>
      <c r="D586" s="78"/>
      <c r="E586" s="6"/>
      <c r="F586" s="6"/>
      <c r="G586" s="6"/>
      <c r="H586" s="6"/>
      <c r="I586" s="6"/>
    </row>
    <row r="587" spans="1:9" ht="16.5" customHeight="1">
      <c r="A587" s="42"/>
      <c r="B587" s="42"/>
      <c r="C587" s="77"/>
      <c r="D587" s="78"/>
      <c r="E587" s="6"/>
      <c r="F587" s="6"/>
      <c r="G587" s="6"/>
      <c r="H587" s="6"/>
      <c r="I587" s="6"/>
    </row>
    <row r="588" spans="1:9" ht="16.5" customHeight="1">
      <c r="A588" s="42"/>
      <c r="B588" s="42"/>
      <c r="C588" s="77"/>
      <c r="D588" s="78"/>
      <c r="E588" s="6"/>
      <c r="F588" s="6"/>
      <c r="G588" s="6"/>
      <c r="H588" s="6"/>
      <c r="I588" s="6"/>
    </row>
    <row r="589" spans="1:9" ht="16.5" customHeight="1">
      <c r="A589" s="42"/>
      <c r="B589" s="42"/>
      <c r="C589" s="77"/>
      <c r="D589" s="78"/>
      <c r="E589" s="6"/>
      <c r="F589" s="6"/>
      <c r="G589" s="6"/>
      <c r="H589" s="6"/>
      <c r="I589" s="6"/>
    </row>
    <row r="590" spans="1:9" ht="16.5" customHeight="1">
      <c r="A590" s="42"/>
      <c r="B590" s="42"/>
      <c r="C590" s="77"/>
      <c r="D590" s="78"/>
      <c r="E590" s="6"/>
      <c r="F590" s="6"/>
      <c r="G590" s="6"/>
      <c r="H590" s="6"/>
      <c r="I590" s="6"/>
    </row>
    <row r="591" spans="1:9" ht="16.5" customHeight="1">
      <c r="A591" s="42"/>
      <c r="B591" s="42"/>
      <c r="C591" s="77"/>
      <c r="D591" s="78"/>
      <c r="E591" s="6"/>
      <c r="F591" s="6"/>
      <c r="G591" s="6"/>
      <c r="H591" s="6"/>
      <c r="I591" s="6"/>
    </row>
    <row r="592" spans="1:9" ht="16.5" customHeight="1">
      <c r="A592" s="42"/>
      <c r="B592" s="42"/>
      <c r="C592" s="77"/>
      <c r="D592" s="78"/>
      <c r="E592" s="6"/>
      <c r="F592" s="6"/>
      <c r="G592" s="6"/>
      <c r="H592" s="6"/>
      <c r="I592" s="6"/>
    </row>
    <row r="593" spans="1:9" ht="16.5" customHeight="1">
      <c r="A593" s="42"/>
      <c r="B593" s="42"/>
      <c r="C593" s="77"/>
      <c r="D593" s="78"/>
      <c r="E593" s="6"/>
      <c r="F593" s="6"/>
      <c r="G593" s="6"/>
      <c r="H593" s="6"/>
      <c r="I593" s="6"/>
    </row>
    <row r="594" spans="1:9" ht="16.5" customHeight="1">
      <c r="A594" s="42"/>
      <c r="B594" s="42"/>
      <c r="C594" s="77"/>
      <c r="D594" s="78"/>
      <c r="E594" s="6"/>
      <c r="F594" s="6"/>
      <c r="G594" s="6"/>
      <c r="H594" s="6"/>
      <c r="I594" s="6"/>
    </row>
    <row r="595" spans="1:9" ht="16.5" customHeight="1">
      <c r="A595" s="42"/>
      <c r="B595" s="42"/>
      <c r="C595" s="77"/>
      <c r="D595" s="78"/>
      <c r="E595" s="6"/>
      <c r="F595" s="6"/>
      <c r="G595" s="6"/>
      <c r="H595" s="6"/>
      <c r="I595" s="6"/>
    </row>
    <row r="596" spans="1:9" ht="16.5" customHeight="1">
      <c r="A596" s="42"/>
      <c r="B596" s="42"/>
      <c r="C596" s="77"/>
      <c r="D596" s="78"/>
      <c r="E596" s="6"/>
      <c r="F596" s="6"/>
      <c r="G596" s="6"/>
      <c r="H596" s="6"/>
      <c r="I596" s="6"/>
    </row>
    <row r="597" spans="1:9" ht="16.5" customHeight="1">
      <c r="A597" s="42"/>
      <c r="B597" s="42"/>
      <c r="C597" s="77"/>
      <c r="D597" s="78"/>
      <c r="E597" s="6"/>
      <c r="F597" s="6"/>
      <c r="G597" s="6"/>
      <c r="H597" s="6"/>
      <c r="I597" s="6"/>
    </row>
    <row r="598" spans="1:9" ht="16.5" customHeight="1">
      <c r="A598" s="42"/>
      <c r="B598" s="42"/>
      <c r="C598" s="77"/>
      <c r="D598" s="78"/>
      <c r="E598" s="6"/>
      <c r="F598" s="6"/>
      <c r="G598" s="6"/>
      <c r="H598" s="6"/>
      <c r="I598" s="6"/>
    </row>
    <row r="599" spans="1:9" ht="16.5" customHeight="1">
      <c r="A599" s="42"/>
      <c r="B599" s="42"/>
      <c r="C599" s="77"/>
      <c r="D599" s="78"/>
      <c r="E599" s="6"/>
      <c r="F599" s="6"/>
      <c r="G599" s="6"/>
      <c r="H599" s="6"/>
      <c r="I599" s="6"/>
    </row>
    <row r="600" spans="1:9" ht="16.5" customHeight="1">
      <c r="A600" s="42"/>
      <c r="B600" s="42"/>
      <c r="C600" s="77"/>
      <c r="D600" s="78"/>
      <c r="E600" s="6"/>
      <c r="F600" s="6"/>
      <c r="G600" s="6"/>
      <c r="H600" s="6"/>
      <c r="I600" s="6"/>
    </row>
    <row r="601" spans="1:9" ht="16.5" customHeight="1">
      <c r="A601" s="42"/>
      <c r="B601" s="42"/>
      <c r="C601" s="77"/>
      <c r="D601" s="78"/>
      <c r="E601" s="6"/>
      <c r="F601" s="6"/>
      <c r="G601" s="6"/>
      <c r="H601" s="6"/>
      <c r="I601" s="6"/>
    </row>
    <row r="602" spans="1:9" ht="16.5" customHeight="1">
      <c r="A602" s="42"/>
      <c r="B602" s="42"/>
      <c r="C602" s="77"/>
      <c r="D602" s="78"/>
      <c r="E602" s="6"/>
      <c r="F602" s="6"/>
      <c r="G602" s="6"/>
      <c r="H602" s="6"/>
      <c r="I602" s="6"/>
    </row>
    <row r="603" spans="1:9" ht="16.5" customHeight="1">
      <c r="A603" s="42"/>
      <c r="B603" s="42"/>
      <c r="C603" s="77"/>
      <c r="D603" s="78"/>
      <c r="E603" s="6"/>
      <c r="F603" s="6"/>
      <c r="G603" s="6"/>
      <c r="H603" s="6"/>
      <c r="I603" s="6"/>
    </row>
    <row r="604" spans="1:9" ht="16.5" customHeight="1">
      <c r="A604" s="42"/>
      <c r="B604" s="42"/>
      <c r="C604" s="77"/>
      <c r="D604" s="78"/>
      <c r="E604" s="6"/>
      <c r="F604" s="6"/>
      <c r="G604" s="6"/>
      <c r="H604" s="6"/>
      <c r="I604" s="6"/>
    </row>
    <row r="605" spans="1:9" ht="16.5" customHeight="1">
      <c r="A605" s="42"/>
      <c r="B605" s="42"/>
      <c r="C605" s="77"/>
      <c r="D605" s="78"/>
      <c r="E605" s="6"/>
      <c r="F605" s="6"/>
      <c r="G605" s="6"/>
      <c r="H605" s="6"/>
      <c r="I605" s="6"/>
    </row>
    <row r="606" spans="1:9" ht="16.5" customHeight="1">
      <c r="A606" s="42"/>
      <c r="B606" s="42"/>
      <c r="C606" s="77"/>
      <c r="D606" s="78"/>
      <c r="E606" s="6"/>
      <c r="F606" s="6"/>
      <c r="G606" s="6"/>
      <c r="H606" s="6"/>
      <c r="I606" s="6"/>
    </row>
    <row r="607" spans="1:9" ht="16.5" customHeight="1">
      <c r="A607" s="42"/>
      <c r="B607" s="42"/>
      <c r="C607" s="77"/>
      <c r="D607" s="78"/>
      <c r="E607" s="6"/>
      <c r="F607" s="6"/>
      <c r="G607" s="6"/>
      <c r="H607" s="6"/>
      <c r="I607" s="6"/>
    </row>
    <row r="608" spans="1:9" ht="16.5" customHeight="1">
      <c r="A608" s="42"/>
      <c r="B608" s="42"/>
      <c r="C608" s="77"/>
      <c r="D608" s="78"/>
      <c r="E608" s="6"/>
      <c r="F608" s="6"/>
      <c r="G608" s="6"/>
      <c r="H608" s="6"/>
      <c r="I608" s="6"/>
    </row>
    <row r="609" spans="1:9" ht="16.5" customHeight="1">
      <c r="A609" s="42"/>
      <c r="B609" s="42"/>
      <c r="C609" s="77"/>
      <c r="D609" s="78"/>
      <c r="E609" s="6"/>
      <c r="F609" s="6"/>
      <c r="G609" s="6"/>
      <c r="H609" s="6"/>
      <c r="I609" s="6"/>
    </row>
    <row r="610" spans="1:9" ht="16.5" customHeight="1">
      <c r="A610" s="42"/>
      <c r="B610" s="42"/>
      <c r="C610" s="77"/>
      <c r="D610" s="78"/>
      <c r="E610" s="6"/>
      <c r="F610" s="6"/>
      <c r="G610" s="6"/>
      <c r="H610" s="6"/>
      <c r="I610" s="6"/>
    </row>
    <row r="611" spans="1:9" ht="16.5" customHeight="1">
      <c r="A611" s="42"/>
      <c r="B611" s="42"/>
      <c r="C611" s="77"/>
      <c r="D611" s="78"/>
      <c r="E611" s="6"/>
      <c r="F611" s="6"/>
      <c r="G611" s="6"/>
      <c r="H611" s="6"/>
      <c r="I611" s="6"/>
    </row>
    <row r="612" spans="1:9" ht="16.5" customHeight="1">
      <c r="A612" s="42"/>
      <c r="B612" s="42"/>
      <c r="C612" s="77"/>
      <c r="D612" s="78"/>
      <c r="E612" s="6"/>
      <c r="F612" s="6"/>
      <c r="G612" s="6"/>
      <c r="H612" s="6"/>
      <c r="I612" s="6"/>
    </row>
    <row r="613" spans="1:9" ht="16.5" customHeight="1">
      <c r="A613" s="42"/>
      <c r="B613" s="42"/>
      <c r="C613" s="77"/>
      <c r="D613" s="78"/>
      <c r="E613" s="6"/>
      <c r="F613" s="6"/>
      <c r="G613" s="6"/>
      <c r="H613" s="6"/>
      <c r="I613" s="6"/>
    </row>
    <row r="614" spans="1:9" ht="16.5" customHeight="1">
      <c r="A614" s="42"/>
      <c r="B614" s="42"/>
      <c r="C614" s="77"/>
      <c r="D614" s="78"/>
      <c r="E614" s="6"/>
      <c r="F614" s="6"/>
      <c r="G614" s="6"/>
      <c r="H614" s="6"/>
      <c r="I614" s="6"/>
    </row>
    <row r="615" spans="1:9" ht="16.5" customHeight="1">
      <c r="A615" s="42"/>
      <c r="B615" s="42"/>
      <c r="C615" s="77"/>
      <c r="D615" s="78"/>
      <c r="E615" s="6"/>
      <c r="F615" s="6"/>
      <c r="G615" s="6"/>
      <c r="H615" s="6"/>
      <c r="I615" s="6"/>
    </row>
    <row r="616" spans="1:9" ht="16.5" customHeight="1">
      <c r="A616" s="42"/>
      <c r="B616" s="42"/>
      <c r="C616" s="77"/>
      <c r="D616" s="78"/>
      <c r="E616" s="6"/>
      <c r="F616" s="6"/>
      <c r="G616" s="6"/>
      <c r="H616" s="6"/>
      <c r="I616" s="6"/>
    </row>
    <row r="617" spans="1:9" ht="16.5" customHeight="1">
      <c r="A617" s="42"/>
      <c r="B617" s="42"/>
      <c r="C617" s="77"/>
      <c r="D617" s="78"/>
      <c r="E617" s="6"/>
      <c r="F617" s="6"/>
      <c r="G617" s="6"/>
      <c r="H617" s="6"/>
      <c r="I617" s="6"/>
    </row>
    <row r="618" spans="1:9" ht="16.5" customHeight="1">
      <c r="A618" s="42"/>
      <c r="B618" s="42"/>
      <c r="C618" s="77"/>
      <c r="D618" s="78"/>
      <c r="E618" s="6"/>
      <c r="F618" s="6"/>
      <c r="G618" s="6"/>
      <c r="H618" s="6"/>
      <c r="I618" s="6"/>
    </row>
    <row r="619" spans="1:9" ht="16.5" customHeight="1">
      <c r="A619" s="42"/>
      <c r="B619" s="42"/>
      <c r="C619" s="77"/>
      <c r="D619" s="78"/>
      <c r="E619" s="6"/>
      <c r="F619" s="6"/>
      <c r="G619" s="6"/>
      <c r="H619" s="6"/>
      <c r="I619" s="6"/>
    </row>
    <row r="620" spans="1:9" ht="16.5" customHeight="1">
      <c r="A620" s="42"/>
      <c r="B620" s="42"/>
      <c r="C620" s="77"/>
      <c r="D620" s="78"/>
      <c r="E620" s="6"/>
      <c r="F620" s="6"/>
      <c r="G620" s="6"/>
      <c r="H620" s="6"/>
      <c r="I620" s="6"/>
    </row>
    <row r="621" spans="1:9" ht="16.5" customHeight="1">
      <c r="A621" s="42"/>
      <c r="B621" s="42"/>
      <c r="C621" s="77"/>
      <c r="D621" s="78"/>
      <c r="E621" s="6"/>
      <c r="F621" s="6"/>
      <c r="G621" s="6"/>
      <c r="H621" s="6"/>
      <c r="I621" s="6"/>
    </row>
    <row r="622" spans="1:9" ht="16.5" customHeight="1">
      <c r="A622" s="42"/>
      <c r="B622" s="42"/>
      <c r="C622" s="77"/>
      <c r="D622" s="78"/>
      <c r="E622" s="6"/>
      <c r="F622" s="6"/>
      <c r="G622" s="6"/>
      <c r="H622" s="6"/>
      <c r="I622" s="6"/>
    </row>
    <row r="623" spans="1:9" ht="16.5" customHeight="1">
      <c r="A623" s="42"/>
      <c r="B623" s="42"/>
      <c r="C623" s="77"/>
      <c r="D623" s="78"/>
      <c r="E623" s="6"/>
      <c r="F623" s="6"/>
      <c r="G623" s="6"/>
      <c r="H623" s="6"/>
      <c r="I623" s="6"/>
    </row>
    <row r="624" spans="1:9" ht="16.5" customHeight="1">
      <c r="A624" s="42"/>
      <c r="B624" s="42"/>
      <c r="C624" s="77"/>
      <c r="D624" s="78"/>
      <c r="E624" s="6"/>
      <c r="F624" s="6"/>
      <c r="G624" s="6"/>
      <c r="H624" s="6"/>
      <c r="I624" s="6"/>
    </row>
    <row r="625" spans="1:9" ht="16.5" customHeight="1">
      <c r="A625" s="42"/>
      <c r="B625" s="42"/>
      <c r="C625" s="77"/>
      <c r="D625" s="78"/>
      <c r="E625" s="6"/>
      <c r="F625" s="6"/>
      <c r="G625" s="6"/>
      <c r="H625" s="6"/>
      <c r="I625" s="6"/>
    </row>
    <row r="626" spans="1:9" ht="16.5" customHeight="1">
      <c r="A626" s="42"/>
      <c r="B626" s="42"/>
      <c r="C626" s="77"/>
      <c r="D626" s="78"/>
      <c r="E626" s="6"/>
      <c r="F626" s="6"/>
      <c r="G626" s="6"/>
      <c r="H626" s="6"/>
      <c r="I626" s="6"/>
    </row>
    <row r="627" spans="1:9" ht="16.5" customHeight="1">
      <c r="A627" s="42"/>
      <c r="B627" s="42"/>
      <c r="C627" s="77"/>
      <c r="D627" s="78"/>
      <c r="E627" s="6"/>
      <c r="F627" s="6"/>
      <c r="G627" s="6"/>
      <c r="H627" s="6"/>
      <c r="I627" s="6"/>
    </row>
    <row r="628" spans="1:9" ht="16.5" customHeight="1">
      <c r="A628" s="42"/>
      <c r="B628" s="42"/>
      <c r="C628" s="77"/>
      <c r="D628" s="78"/>
      <c r="E628" s="6"/>
      <c r="F628" s="6"/>
      <c r="G628" s="6"/>
      <c r="H628" s="6"/>
      <c r="I628" s="6"/>
    </row>
    <row r="629" spans="1:9" ht="16.5" customHeight="1">
      <c r="A629" s="42"/>
      <c r="B629" s="42"/>
      <c r="C629" s="77"/>
      <c r="D629" s="78"/>
      <c r="E629" s="6"/>
      <c r="F629" s="6"/>
      <c r="G629" s="6"/>
      <c r="H629" s="6"/>
      <c r="I629" s="6"/>
    </row>
    <row r="630" spans="1:9" ht="16.5" customHeight="1">
      <c r="A630" s="42"/>
      <c r="B630" s="42"/>
      <c r="C630" s="77"/>
      <c r="D630" s="78"/>
      <c r="E630" s="6"/>
      <c r="F630" s="6"/>
      <c r="G630" s="6"/>
      <c r="H630" s="6"/>
      <c r="I630" s="6"/>
    </row>
    <row r="631" spans="1:9" ht="16.5" customHeight="1">
      <c r="A631" s="42"/>
      <c r="B631" s="42"/>
      <c r="C631" s="77"/>
      <c r="D631" s="78"/>
      <c r="E631" s="6"/>
      <c r="F631" s="6"/>
      <c r="G631" s="6"/>
      <c r="H631" s="6"/>
      <c r="I631" s="6"/>
    </row>
    <row r="632" spans="1:9" ht="16.5" customHeight="1">
      <c r="A632" s="42"/>
      <c r="B632" s="42"/>
      <c r="C632" s="77"/>
      <c r="D632" s="78"/>
      <c r="E632" s="6"/>
      <c r="F632" s="6"/>
      <c r="G632" s="6"/>
      <c r="H632" s="6"/>
      <c r="I632" s="6"/>
    </row>
    <row r="633" spans="1:9" ht="16.5" customHeight="1">
      <c r="A633" s="42"/>
      <c r="B633" s="42"/>
      <c r="C633" s="77"/>
      <c r="D633" s="78"/>
      <c r="E633" s="6"/>
      <c r="F633" s="6"/>
      <c r="G633" s="6"/>
      <c r="H633" s="6"/>
      <c r="I633" s="6"/>
    </row>
    <row r="634" spans="1:9" ht="16.5" customHeight="1">
      <c r="A634" s="42"/>
      <c r="B634" s="42"/>
      <c r="C634" s="77"/>
      <c r="D634" s="78"/>
      <c r="E634" s="6"/>
      <c r="F634" s="6"/>
      <c r="G634" s="6"/>
      <c r="H634" s="6"/>
      <c r="I634" s="6"/>
    </row>
    <row r="635" spans="1:9" ht="16.5" customHeight="1">
      <c r="A635" s="42"/>
      <c r="B635" s="42"/>
      <c r="C635" s="77"/>
      <c r="D635" s="78"/>
      <c r="E635" s="6"/>
      <c r="F635" s="6"/>
      <c r="G635" s="6"/>
      <c r="H635" s="6"/>
      <c r="I635" s="6"/>
    </row>
    <row r="636" spans="1:9" ht="16.5" customHeight="1">
      <c r="A636" s="42"/>
      <c r="B636" s="42"/>
      <c r="C636" s="77"/>
      <c r="D636" s="78"/>
      <c r="E636" s="6"/>
      <c r="F636" s="6"/>
      <c r="G636" s="6"/>
      <c r="H636" s="6"/>
      <c r="I636" s="6"/>
    </row>
    <row r="637" spans="1:9" ht="16.5" customHeight="1">
      <c r="A637" s="42"/>
      <c r="B637" s="42"/>
      <c r="C637" s="77"/>
      <c r="D637" s="78"/>
      <c r="E637" s="6"/>
      <c r="F637" s="6"/>
      <c r="G637" s="6"/>
      <c r="H637" s="6"/>
      <c r="I637" s="6"/>
    </row>
    <row r="638" spans="1:9" ht="16.5" customHeight="1">
      <c r="A638" s="42"/>
      <c r="B638" s="42"/>
      <c r="C638" s="77"/>
      <c r="D638" s="78"/>
      <c r="E638" s="6"/>
      <c r="F638" s="6"/>
      <c r="G638" s="6"/>
      <c r="H638" s="6"/>
      <c r="I638" s="6"/>
    </row>
    <row r="639" spans="1:9" ht="16.5" customHeight="1">
      <c r="A639" s="42"/>
      <c r="B639" s="42"/>
      <c r="C639" s="77"/>
      <c r="D639" s="78"/>
      <c r="E639" s="6"/>
      <c r="F639" s="6"/>
      <c r="G639" s="6"/>
      <c r="H639" s="6"/>
      <c r="I639" s="6"/>
    </row>
    <row r="640" spans="1:9" ht="16.5" customHeight="1">
      <c r="A640" s="42"/>
      <c r="B640" s="42"/>
      <c r="C640" s="77"/>
      <c r="D640" s="78"/>
      <c r="E640" s="6"/>
      <c r="F640" s="6"/>
      <c r="G640" s="6"/>
      <c r="H640" s="6"/>
      <c r="I640" s="6"/>
    </row>
    <row r="641" spans="1:9" ht="16.5" customHeight="1">
      <c r="A641" s="42"/>
      <c r="B641" s="42"/>
      <c r="C641" s="77"/>
      <c r="D641" s="78"/>
      <c r="E641" s="6"/>
      <c r="F641" s="6"/>
      <c r="G641" s="6"/>
      <c r="H641" s="6"/>
      <c r="I641" s="6"/>
    </row>
    <row r="642" spans="1:9" ht="16.5" customHeight="1">
      <c r="A642" s="42"/>
      <c r="B642" s="42"/>
      <c r="C642" s="77"/>
      <c r="D642" s="78"/>
      <c r="E642" s="6"/>
      <c r="F642" s="6"/>
      <c r="G642" s="6"/>
      <c r="H642" s="6"/>
      <c r="I642" s="6"/>
    </row>
    <row r="643" spans="1:9" ht="16.5" customHeight="1">
      <c r="A643" s="42"/>
      <c r="B643" s="42"/>
      <c r="C643" s="77"/>
      <c r="D643" s="78"/>
      <c r="E643" s="6"/>
      <c r="F643" s="6"/>
      <c r="G643" s="6"/>
      <c r="H643" s="6"/>
      <c r="I643" s="6"/>
    </row>
    <row r="644" spans="1:9" ht="16.5" customHeight="1">
      <c r="A644" s="42"/>
      <c r="B644" s="42"/>
      <c r="C644" s="77"/>
      <c r="D644" s="78"/>
      <c r="E644" s="6"/>
      <c r="F644" s="6"/>
      <c r="G644" s="6"/>
      <c r="H644" s="6"/>
      <c r="I644" s="6"/>
    </row>
    <row r="645" spans="1:9" ht="16.5" customHeight="1">
      <c r="A645" s="42"/>
      <c r="B645" s="42"/>
      <c r="C645" s="77"/>
      <c r="D645" s="78"/>
      <c r="E645" s="6"/>
      <c r="F645" s="6"/>
      <c r="G645" s="6"/>
      <c r="H645" s="6"/>
      <c r="I645" s="6"/>
    </row>
    <row r="646" spans="1:9" ht="16.5" customHeight="1">
      <c r="A646" s="42"/>
      <c r="B646" s="42"/>
      <c r="C646" s="77"/>
      <c r="D646" s="78"/>
      <c r="E646" s="6"/>
      <c r="F646" s="6"/>
      <c r="G646" s="6"/>
      <c r="H646" s="6"/>
      <c r="I646" s="6"/>
    </row>
    <row r="647" spans="1:9" ht="16.5" customHeight="1">
      <c r="A647" s="42"/>
      <c r="B647" s="42"/>
      <c r="C647" s="77"/>
      <c r="D647" s="78"/>
      <c r="E647" s="6"/>
      <c r="F647" s="6"/>
      <c r="G647" s="6"/>
      <c r="H647" s="6"/>
      <c r="I647" s="6"/>
    </row>
    <row r="648" spans="1:9" ht="16.5" customHeight="1">
      <c r="A648" s="42"/>
      <c r="B648" s="42"/>
      <c r="C648" s="77"/>
      <c r="D648" s="78"/>
      <c r="E648" s="6"/>
      <c r="F648" s="6"/>
      <c r="G648" s="6"/>
      <c r="H648" s="6"/>
      <c r="I648" s="6"/>
    </row>
    <row r="649" spans="1:9" ht="16.5" customHeight="1">
      <c r="A649" s="42"/>
      <c r="B649" s="42"/>
      <c r="C649" s="77"/>
      <c r="D649" s="78"/>
      <c r="E649" s="6"/>
      <c r="F649" s="6"/>
      <c r="G649" s="6"/>
      <c r="H649" s="6"/>
      <c r="I649" s="6"/>
    </row>
    <row r="650" spans="1:9" ht="16.5" customHeight="1">
      <c r="A650" s="42"/>
      <c r="B650" s="42"/>
      <c r="C650" s="77"/>
      <c r="D650" s="78"/>
      <c r="E650" s="6"/>
      <c r="F650" s="6"/>
      <c r="G650" s="6"/>
      <c r="H650" s="6"/>
      <c r="I650" s="6"/>
    </row>
    <row r="651" spans="1:9" ht="16.5" customHeight="1">
      <c r="A651" s="42"/>
      <c r="B651" s="42"/>
      <c r="C651" s="77"/>
      <c r="D651" s="78"/>
      <c r="E651" s="6"/>
      <c r="F651" s="6"/>
      <c r="G651" s="6"/>
      <c r="H651" s="6"/>
      <c r="I651" s="6"/>
    </row>
    <row r="652" spans="1:9" ht="16.5" customHeight="1">
      <c r="A652" s="42"/>
      <c r="B652" s="42"/>
      <c r="C652" s="77"/>
      <c r="D652" s="78"/>
      <c r="E652" s="6"/>
      <c r="F652" s="6"/>
      <c r="G652" s="6"/>
      <c r="H652" s="6"/>
      <c r="I652" s="6"/>
    </row>
    <row r="653" spans="1:9" ht="16.5" customHeight="1">
      <c r="A653" s="42"/>
      <c r="B653" s="42"/>
      <c r="C653" s="77"/>
      <c r="D653" s="78"/>
      <c r="E653" s="6"/>
      <c r="F653" s="6"/>
      <c r="G653" s="6"/>
      <c r="H653" s="6"/>
      <c r="I653" s="6"/>
    </row>
    <row r="654" spans="1:9" ht="16.5" customHeight="1">
      <c r="A654" s="42"/>
      <c r="B654" s="42"/>
      <c r="C654" s="77"/>
      <c r="D654" s="78"/>
      <c r="E654" s="6"/>
      <c r="F654" s="6"/>
      <c r="G654" s="6"/>
      <c r="H654" s="6"/>
      <c r="I654" s="6"/>
    </row>
    <row r="655" spans="1:9" ht="16.5" customHeight="1">
      <c r="A655" s="42"/>
      <c r="B655" s="42"/>
      <c r="C655" s="77"/>
      <c r="D655" s="78"/>
      <c r="E655" s="6"/>
      <c r="F655" s="6"/>
      <c r="G655" s="6"/>
      <c r="H655" s="6"/>
      <c r="I655" s="6"/>
    </row>
    <row r="656" spans="1:9" ht="16.5" customHeight="1">
      <c r="A656" s="42"/>
      <c r="B656" s="42"/>
      <c r="C656" s="77"/>
      <c r="D656" s="78"/>
      <c r="E656" s="6"/>
      <c r="F656" s="6"/>
      <c r="G656" s="6"/>
      <c r="H656" s="6"/>
      <c r="I656" s="6"/>
    </row>
    <row r="657" spans="1:9" ht="16.5" customHeight="1">
      <c r="A657" s="42"/>
      <c r="B657" s="42"/>
      <c r="C657" s="77"/>
      <c r="D657" s="78"/>
      <c r="E657" s="6"/>
      <c r="F657" s="6"/>
      <c r="G657" s="6"/>
      <c r="H657" s="6"/>
      <c r="I657" s="6"/>
    </row>
    <row r="658" spans="1:9" ht="16.5" customHeight="1">
      <c r="A658" s="42"/>
      <c r="B658" s="42"/>
      <c r="C658" s="77"/>
      <c r="D658" s="78"/>
      <c r="E658" s="6"/>
      <c r="F658" s="6"/>
      <c r="G658" s="6"/>
      <c r="H658" s="6"/>
      <c r="I658" s="6"/>
    </row>
    <row r="659" spans="1:9" ht="16.5" customHeight="1">
      <c r="A659" s="42"/>
      <c r="B659" s="42"/>
      <c r="C659" s="77"/>
      <c r="D659" s="78"/>
      <c r="E659" s="6"/>
      <c r="F659" s="6"/>
      <c r="G659" s="6"/>
      <c r="H659" s="6"/>
      <c r="I659" s="6"/>
    </row>
    <row r="660" spans="1:9" ht="16.5" customHeight="1">
      <c r="A660" s="42"/>
      <c r="B660" s="42"/>
      <c r="C660" s="77"/>
      <c r="D660" s="78"/>
      <c r="E660" s="6"/>
      <c r="F660" s="6"/>
      <c r="G660" s="6"/>
      <c r="H660" s="6"/>
      <c r="I660" s="6"/>
    </row>
    <row r="661" spans="1:9" ht="16.5" customHeight="1">
      <c r="A661" s="42"/>
      <c r="B661" s="42"/>
      <c r="C661" s="77"/>
      <c r="D661" s="78"/>
      <c r="E661" s="6"/>
      <c r="F661" s="6"/>
      <c r="G661" s="6"/>
      <c r="H661" s="6"/>
      <c r="I661" s="6"/>
    </row>
    <row r="662" spans="1:9" ht="16.5" customHeight="1">
      <c r="A662" s="42"/>
      <c r="B662" s="42"/>
      <c r="C662" s="77"/>
      <c r="D662" s="78"/>
      <c r="E662" s="6"/>
      <c r="F662" s="6"/>
      <c r="G662" s="6"/>
      <c r="H662" s="6"/>
      <c r="I662" s="6"/>
    </row>
    <row r="663" spans="1:9" ht="16.5" customHeight="1">
      <c r="A663" s="42"/>
      <c r="B663" s="42"/>
      <c r="C663" s="77"/>
      <c r="D663" s="78"/>
      <c r="E663" s="6"/>
      <c r="F663" s="6"/>
      <c r="G663" s="6"/>
      <c r="H663" s="6"/>
      <c r="I663" s="6"/>
    </row>
    <row r="664" spans="1:9" ht="16.5" customHeight="1">
      <c r="A664" s="42"/>
      <c r="B664" s="42"/>
      <c r="C664" s="77"/>
      <c r="D664" s="78"/>
      <c r="E664" s="6"/>
      <c r="F664" s="6"/>
      <c r="G664" s="6"/>
      <c r="H664" s="6"/>
      <c r="I664" s="6"/>
    </row>
    <row r="665" spans="1:9" ht="16.5" customHeight="1">
      <c r="A665" s="42"/>
      <c r="B665" s="42"/>
      <c r="C665" s="77"/>
      <c r="D665" s="78"/>
      <c r="E665" s="6"/>
      <c r="F665" s="6"/>
      <c r="G665" s="6"/>
      <c r="H665" s="6"/>
      <c r="I665" s="6"/>
    </row>
    <row r="666" spans="1:9" ht="16.5" customHeight="1">
      <c r="A666" s="42"/>
      <c r="B666" s="42"/>
      <c r="C666" s="77"/>
      <c r="D666" s="78"/>
      <c r="E666" s="6"/>
      <c r="F666" s="6"/>
      <c r="G666" s="6"/>
      <c r="H666" s="6"/>
      <c r="I666" s="6"/>
    </row>
    <row r="667" spans="1:9" ht="16.5" customHeight="1">
      <c r="A667" s="42"/>
      <c r="B667" s="42"/>
      <c r="C667" s="77"/>
      <c r="D667" s="78"/>
      <c r="E667" s="6"/>
      <c r="F667" s="6"/>
      <c r="G667" s="6"/>
      <c r="H667" s="6"/>
      <c r="I667" s="6"/>
    </row>
    <row r="668" spans="1:9" ht="16.5" customHeight="1">
      <c r="A668" s="42"/>
      <c r="B668" s="42"/>
      <c r="C668" s="77"/>
      <c r="D668" s="78"/>
      <c r="E668" s="6"/>
      <c r="F668" s="6"/>
      <c r="G668" s="6"/>
      <c r="H668" s="6"/>
      <c r="I668" s="6"/>
    </row>
  </sheetData>
  <phoneticPr fontId="8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zoomScale="118" zoomScaleNormal="120" workbookViewId="0">
      <selection activeCell="F2" sqref="F2"/>
    </sheetView>
  </sheetViews>
  <sheetFormatPr defaultColWidth="8.875" defaultRowHeight="13.5"/>
  <cols>
    <col min="4" max="4" width="14.375" style="154" customWidth="1"/>
    <col min="5" max="5" width="16.625" style="154" customWidth="1"/>
    <col min="6" max="6" width="13.625" style="154" customWidth="1"/>
    <col min="7" max="7" width="11.625" style="154" customWidth="1"/>
    <col min="8" max="8" width="47.625" style="154" customWidth="1"/>
    <col min="9" max="9" width="12.125" style="154" customWidth="1"/>
    <col min="10" max="10" width="16" style="154" customWidth="1"/>
    <col min="11" max="11" width="10.625" style="154" customWidth="1"/>
    <col min="12" max="12" width="20.375" style="154" customWidth="1"/>
    <col min="13" max="13" width="19.625" style="154" customWidth="1"/>
  </cols>
  <sheetData>
    <row r="1" spans="1:13" ht="22.5" customHeight="1">
      <c r="A1" s="90" t="s">
        <v>154</v>
      </c>
      <c r="B1" s="90" t="s">
        <v>152</v>
      </c>
      <c r="C1" s="90" t="s">
        <v>1277</v>
      </c>
      <c r="D1" s="90" t="s">
        <v>1278</v>
      </c>
      <c r="E1" s="90" t="s">
        <v>1279</v>
      </c>
      <c r="F1" s="90" t="s">
        <v>1280</v>
      </c>
      <c r="G1" s="90" t="s">
        <v>1281</v>
      </c>
      <c r="H1" s="90" t="s">
        <v>155</v>
      </c>
      <c r="I1" s="90" t="s">
        <v>1282</v>
      </c>
      <c r="J1" s="90" t="s">
        <v>1283</v>
      </c>
      <c r="K1" s="90" t="s">
        <v>1284</v>
      </c>
      <c r="L1" s="90" t="s">
        <v>1285</v>
      </c>
      <c r="M1" s="90" t="s">
        <v>1286</v>
      </c>
    </row>
    <row r="2" spans="1:13" ht="16.5" customHeight="1">
      <c r="A2" s="74">
        <v>2018</v>
      </c>
      <c r="B2" s="74">
        <v>9</v>
      </c>
      <c r="C2" s="74">
        <v>158</v>
      </c>
      <c r="D2" s="93">
        <v>38522573120</v>
      </c>
      <c r="E2" s="93" t="s">
        <v>1287</v>
      </c>
      <c r="F2" s="91" t="s">
        <v>1288</v>
      </c>
      <c r="G2" s="92" t="s">
        <v>1289</v>
      </c>
      <c r="H2" s="93" t="s">
        <v>1290</v>
      </c>
      <c r="I2" s="93">
        <v>158</v>
      </c>
      <c r="J2" s="93">
        <v>0</v>
      </c>
      <c r="K2" s="93">
        <v>0</v>
      </c>
      <c r="L2" s="93" t="s">
        <v>220</v>
      </c>
      <c r="M2" s="93" t="s">
        <v>1291</v>
      </c>
    </row>
    <row r="3" spans="1:13" ht="16.5" customHeight="1">
      <c r="A3" s="74">
        <v>2018</v>
      </c>
      <c r="B3" s="74">
        <v>9</v>
      </c>
      <c r="C3" s="74">
        <v>129</v>
      </c>
      <c r="D3" s="93">
        <v>9116044365</v>
      </c>
      <c r="E3" s="93" t="s">
        <v>1292</v>
      </c>
      <c r="F3" s="91" t="s">
        <v>1288</v>
      </c>
      <c r="G3" s="92" t="s">
        <v>1293</v>
      </c>
      <c r="H3" s="93" t="s">
        <v>1294</v>
      </c>
      <c r="I3" s="93">
        <v>129</v>
      </c>
      <c r="J3" s="93">
        <v>0</v>
      </c>
      <c r="K3" s="93">
        <v>0</v>
      </c>
      <c r="L3" s="93" t="s">
        <v>220</v>
      </c>
      <c r="M3" s="93" t="s">
        <v>1291</v>
      </c>
    </row>
    <row r="4" spans="1:13" ht="16.5" customHeight="1">
      <c r="A4" s="74">
        <v>2018</v>
      </c>
      <c r="B4" s="74">
        <v>9</v>
      </c>
      <c r="C4" s="74">
        <v>1299</v>
      </c>
      <c r="D4" s="93">
        <v>74498305096</v>
      </c>
      <c r="E4" s="93" t="s">
        <v>1292</v>
      </c>
      <c r="F4" s="91" t="s">
        <v>1288</v>
      </c>
      <c r="G4" s="92" t="s">
        <v>1295</v>
      </c>
      <c r="H4" s="93" t="s">
        <v>1296</v>
      </c>
      <c r="I4" s="93">
        <v>1299</v>
      </c>
      <c r="J4" s="93">
        <v>0</v>
      </c>
      <c r="K4" s="93">
        <v>0</v>
      </c>
      <c r="L4" s="93" t="s">
        <v>220</v>
      </c>
      <c r="M4" s="93" t="s">
        <v>1291</v>
      </c>
    </row>
    <row r="5" spans="1:13" ht="16.5" customHeight="1">
      <c r="A5" s="74">
        <v>2018</v>
      </c>
      <c r="B5" s="74">
        <v>9</v>
      </c>
      <c r="C5" s="74">
        <v>1580</v>
      </c>
      <c r="D5" s="93">
        <v>33989610782</v>
      </c>
      <c r="E5" s="93" t="s">
        <v>1297</v>
      </c>
      <c r="F5" s="91" t="s">
        <v>1298</v>
      </c>
      <c r="G5" s="92" t="s">
        <v>1299</v>
      </c>
      <c r="H5" s="93" t="s">
        <v>1300</v>
      </c>
      <c r="I5" s="93">
        <v>1580</v>
      </c>
      <c r="J5" s="93">
        <v>0</v>
      </c>
      <c r="K5" s="93">
        <v>0</v>
      </c>
      <c r="L5" s="93" t="s">
        <v>220</v>
      </c>
      <c r="M5" s="93" t="s">
        <v>1291</v>
      </c>
    </row>
    <row r="6" spans="1:13" ht="16.5" customHeight="1">
      <c r="A6" s="74">
        <v>2018</v>
      </c>
      <c r="B6" s="74">
        <v>9</v>
      </c>
      <c r="C6" s="74">
        <v>158</v>
      </c>
      <c r="D6" s="93">
        <v>55491963443</v>
      </c>
      <c r="E6" s="93" t="s">
        <v>1301</v>
      </c>
      <c r="F6" s="91" t="s">
        <v>1298</v>
      </c>
      <c r="G6" s="92" t="s">
        <v>1302</v>
      </c>
      <c r="H6" s="93" t="s">
        <v>1290</v>
      </c>
      <c r="I6" s="93">
        <v>158</v>
      </c>
      <c r="J6" s="93">
        <v>0</v>
      </c>
      <c r="K6" s="93">
        <v>0</v>
      </c>
      <c r="L6" s="93" t="s">
        <v>220</v>
      </c>
      <c r="M6" s="93" t="s">
        <v>1291</v>
      </c>
    </row>
    <row r="7" spans="1:13" ht="16.5" customHeight="1">
      <c r="A7" s="74">
        <v>2018</v>
      </c>
      <c r="B7" s="74">
        <v>9</v>
      </c>
      <c r="C7" s="74">
        <v>129</v>
      </c>
      <c r="D7" s="93">
        <v>22179899602</v>
      </c>
      <c r="E7" s="93" t="s">
        <v>1303</v>
      </c>
      <c r="F7" s="91" t="s">
        <v>1298</v>
      </c>
      <c r="G7" s="92" t="s">
        <v>1304</v>
      </c>
      <c r="H7" s="93" t="s">
        <v>1294</v>
      </c>
      <c r="I7" s="93">
        <v>129</v>
      </c>
      <c r="J7" s="93">
        <v>0</v>
      </c>
      <c r="K7" s="93">
        <v>0</v>
      </c>
      <c r="L7" s="93" t="s">
        <v>220</v>
      </c>
      <c r="M7" s="93" t="s">
        <v>1291</v>
      </c>
    </row>
    <row r="8" spans="1:13" ht="16.5" customHeight="1">
      <c r="A8" s="74">
        <v>2018</v>
      </c>
      <c r="B8" s="74">
        <v>9</v>
      </c>
      <c r="C8" s="74">
        <v>1299</v>
      </c>
      <c r="D8" s="93">
        <v>43415802050</v>
      </c>
      <c r="E8" s="93" t="s">
        <v>1305</v>
      </c>
      <c r="F8" s="91" t="s">
        <v>1306</v>
      </c>
      <c r="G8" s="92" t="s">
        <v>1307</v>
      </c>
      <c r="H8" s="93" t="s">
        <v>1296</v>
      </c>
      <c r="I8" s="93">
        <v>1299</v>
      </c>
      <c r="J8" s="93">
        <v>0</v>
      </c>
      <c r="K8" s="93">
        <v>0</v>
      </c>
      <c r="L8" s="93" t="s">
        <v>220</v>
      </c>
      <c r="M8" s="93" t="s">
        <v>1291</v>
      </c>
    </row>
    <row r="9" spans="1:13" ht="16.5" customHeight="1">
      <c r="A9" s="74">
        <v>2018</v>
      </c>
      <c r="B9" s="74">
        <v>9</v>
      </c>
      <c r="C9" s="74">
        <v>380</v>
      </c>
      <c r="D9" s="93">
        <v>17504696958</v>
      </c>
      <c r="E9" s="93" t="s">
        <v>1305</v>
      </c>
      <c r="F9" s="91" t="s">
        <v>1306</v>
      </c>
      <c r="G9" s="92" t="s">
        <v>1308</v>
      </c>
      <c r="H9" s="93" t="s">
        <v>1309</v>
      </c>
      <c r="I9" s="93">
        <v>380</v>
      </c>
      <c r="J9" s="93">
        <v>0</v>
      </c>
      <c r="K9" s="93">
        <v>0</v>
      </c>
      <c r="L9" s="93" t="s">
        <v>220</v>
      </c>
      <c r="M9" s="93" t="s">
        <v>1291</v>
      </c>
    </row>
    <row r="10" spans="1:13" ht="16.5" customHeight="1">
      <c r="A10" s="74">
        <v>2018</v>
      </c>
      <c r="B10" s="74">
        <v>9</v>
      </c>
      <c r="C10" s="74">
        <v>59</v>
      </c>
      <c r="D10" s="93">
        <v>45996597402</v>
      </c>
      <c r="E10" s="93" t="s">
        <v>1310</v>
      </c>
      <c r="F10" s="91" t="s">
        <v>1311</v>
      </c>
      <c r="G10" s="92" t="s">
        <v>1312</v>
      </c>
      <c r="H10" s="93" t="s">
        <v>1313</v>
      </c>
      <c r="I10" s="93">
        <v>59</v>
      </c>
      <c r="J10" s="93">
        <v>0</v>
      </c>
      <c r="K10" s="93">
        <v>0</v>
      </c>
      <c r="L10" s="93" t="s">
        <v>220</v>
      </c>
      <c r="M10" s="93" t="s">
        <v>1291</v>
      </c>
    </row>
    <row r="11" spans="1:13" ht="16.5" customHeight="1">
      <c r="A11" s="74">
        <v>2018</v>
      </c>
      <c r="B11" s="74">
        <v>9</v>
      </c>
      <c r="C11" s="74">
        <v>19.899999999999999</v>
      </c>
      <c r="D11" s="93">
        <v>6582147133</v>
      </c>
      <c r="E11" s="93" t="s">
        <v>1314</v>
      </c>
      <c r="F11" s="91" t="s">
        <v>1315</v>
      </c>
      <c r="G11" s="92" t="s">
        <v>1316</v>
      </c>
      <c r="H11" s="93" t="s">
        <v>1317</v>
      </c>
      <c r="I11" s="93">
        <v>19.899999999999999</v>
      </c>
      <c r="J11" s="93">
        <v>0</v>
      </c>
      <c r="K11" s="93">
        <v>17.91</v>
      </c>
      <c r="L11" s="93" t="s">
        <v>220</v>
      </c>
      <c r="M11" s="93" t="s">
        <v>1291</v>
      </c>
    </row>
    <row r="12" spans="1:13" ht="16.5" customHeight="1">
      <c r="A12" s="74">
        <v>2018</v>
      </c>
      <c r="B12" s="74">
        <v>9</v>
      </c>
      <c r="C12" s="74">
        <v>19.899999999999999</v>
      </c>
      <c r="D12" s="93">
        <v>6403526214</v>
      </c>
      <c r="E12" s="93" t="s">
        <v>1318</v>
      </c>
      <c r="F12" s="91" t="s">
        <v>1315</v>
      </c>
      <c r="G12" s="92" t="s">
        <v>1319</v>
      </c>
      <c r="H12" s="93" t="s">
        <v>1317</v>
      </c>
      <c r="I12" s="93">
        <v>19.899999999999999</v>
      </c>
      <c r="J12" s="93">
        <v>0</v>
      </c>
      <c r="K12" s="93">
        <v>17.91</v>
      </c>
      <c r="L12" s="93" t="s">
        <v>220</v>
      </c>
      <c r="M12" s="93" t="s">
        <v>1291</v>
      </c>
    </row>
    <row r="13" spans="1:13" ht="16.5" customHeight="1">
      <c r="A13" s="74">
        <v>2018</v>
      </c>
      <c r="B13" s="74">
        <v>9</v>
      </c>
      <c r="C13" s="74">
        <v>19.899999999999999</v>
      </c>
      <c r="D13" s="93">
        <v>6772718456</v>
      </c>
      <c r="E13" s="93" t="s">
        <v>1320</v>
      </c>
      <c r="F13" s="91" t="s">
        <v>1315</v>
      </c>
      <c r="G13" s="92" t="s">
        <v>1321</v>
      </c>
      <c r="H13" s="93" t="s">
        <v>1317</v>
      </c>
      <c r="I13" s="93">
        <v>19.899999999999999</v>
      </c>
      <c r="J13" s="93">
        <v>0</v>
      </c>
      <c r="K13" s="93">
        <v>17.91</v>
      </c>
      <c r="L13" s="93" t="s">
        <v>220</v>
      </c>
      <c r="M13" s="93" t="s">
        <v>1291</v>
      </c>
    </row>
    <row r="14" spans="1:13" ht="16.5" customHeight="1">
      <c r="A14" s="74">
        <v>2018</v>
      </c>
      <c r="B14" s="74">
        <v>9</v>
      </c>
      <c r="C14" s="74">
        <v>19.899999999999999</v>
      </c>
      <c r="D14" s="93">
        <v>6394495911</v>
      </c>
      <c r="E14" s="93" t="s">
        <v>1322</v>
      </c>
      <c r="F14" s="91" t="s">
        <v>1323</v>
      </c>
      <c r="G14" s="92" t="s">
        <v>1324</v>
      </c>
      <c r="H14" s="93" t="s">
        <v>1317</v>
      </c>
      <c r="I14" s="93">
        <v>19.899999999999999</v>
      </c>
      <c r="J14" s="93">
        <v>0</v>
      </c>
      <c r="K14" s="93">
        <v>17.91</v>
      </c>
      <c r="L14" s="93" t="s">
        <v>220</v>
      </c>
      <c r="M14" s="93" t="s">
        <v>1291</v>
      </c>
    </row>
    <row r="15" spans="1:13" ht="16.5" customHeight="1">
      <c r="A15" s="74">
        <v>2018</v>
      </c>
      <c r="B15" s="74">
        <v>8</v>
      </c>
      <c r="C15" s="74">
        <v>88</v>
      </c>
      <c r="D15" s="93">
        <v>2596056910</v>
      </c>
      <c r="E15" s="93" t="s">
        <v>1325</v>
      </c>
      <c r="F15" s="91" t="s">
        <v>1326</v>
      </c>
      <c r="G15" s="92" t="s">
        <v>1327</v>
      </c>
      <c r="H15" s="93" t="s">
        <v>94</v>
      </c>
      <c r="I15" s="93">
        <v>88</v>
      </c>
      <c r="J15" s="93">
        <v>0</v>
      </c>
      <c r="K15" s="93">
        <v>79.2</v>
      </c>
      <c r="L15" s="93" t="s">
        <v>220</v>
      </c>
      <c r="M15" s="93" t="s">
        <v>1291</v>
      </c>
    </row>
    <row r="16" spans="1:13" ht="16.5" customHeight="1">
      <c r="A16" s="74">
        <v>2018</v>
      </c>
      <c r="B16" s="74">
        <v>8</v>
      </c>
      <c r="C16" s="74">
        <v>129</v>
      </c>
      <c r="D16" s="93">
        <v>7745740114</v>
      </c>
      <c r="E16" s="93" t="s">
        <v>1328</v>
      </c>
      <c r="F16" s="91" t="s">
        <v>1329</v>
      </c>
      <c r="G16" s="92" t="s">
        <v>1330</v>
      </c>
      <c r="H16" s="93" t="s">
        <v>88</v>
      </c>
      <c r="I16" s="93">
        <v>129</v>
      </c>
      <c r="J16" s="93">
        <v>0</v>
      </c>
      <c r="K16" s="93">
        <v>116.1</v>
      </c>
      <c r="L16" s="93" t="s">
        <v>220</v>
      </c>
      <c r="M16" s="93" t="s">
        <v>1291</v>
      </c>
    </row>
    <row r="17" spans="1:13" ht="16.5" customHeight="1">
      <c r="A17" s="74">
        <v>2018</v>
      </c>
      <c r="B17" s="74">
        <v>8</v>
      </c>
      <c r="C17" s="74">
        <v>129</v>
      </c>
      <c r="D17" s="93">
        <v>9091096474</v>
      </c>
      <c r="E17" s="93" t="s">
        <v>1328</v>
      </c>
      <c r="F17" s="91" t="s">
        <v>1329</v>
      </c>
      <c r="G17" s="92" t="s">
        <v>1331</v>
      </c>
      <c r="H17" s="93" t="s">
        <v>86</v>
      </c>
      <c r="I17" s="93">
        <v>129</v>
      </c>
      <c r="J17" s="93">
        <v>0</v>
      </c>
      <c r="K17" s="93">
        <v>116.1</v>
      </c>
      <c r="L17" s="93" t="s">
        <v>220</v>
      </c>
      <c r="M17" s="93" t="s">
        <v>1291</v>
      </c>
    </row>
    <row r="18" spans="1:13" ht="16.5" customHeight="1">
      <c r="A18" s="74">
        <v>2018</v>
      </c>
      <c r="B18" s="74">
        <v>8</v>
      </c>
      <c r="C18" s="74">
        <v>9.8999999999999986</v>
      </c>
      <c r="D18" s="93">
        <v>6872837803</v>
      </c>
      <c r="E18" s="93" t="s">
        <v>1332</v>
      </c>
      <c r="F18" s="91" t="s">
        <v>1333</v>
      </c>
      <c r="G18" s="92" t="s">
        <v>873</v>
      </c>
      <c r="H18" s="93" t="s">
        <v>1317</v>
      </c>
      <c r="I18" s="93">
        <v>19.899999999999999</v>
      </c>
      <c r="J18" s="93">
        <v>10</v>
      </c>
      <c r="K18" s="93">
        <v>17.91</v>
      </c>
      <c r="L18" s="93" t="s">
        <v>220</v>
      </c>
      <c r="M18" s="93" t="s">
        <v>1291</v>
      </c>
    </row>
    <row r="19" spans="1:13" ht="16.5" customHeight="1">
      <c r="A19" s="74">
        <v>2018</v>
      </c>
      <c r="B19" s="74">
        <v>8</v>
      </c>
      <c r="C19" s="74">
        <v>78</v>
      </c>
      <c r="D19" s="93">
        <v>1900665752</v>
      </c>
      <c r="E19" s="93" t="s">
        <v>1332</v>
      </c>
      <c r="F19" s="91" t="s">
        <v>1333</v>
      </c>
      <c r="G19" s="92" t="s">
        <v>1334</v>
      </c>
      <c r="H19" s="93" t="s">
        <v>96</v>
      </c>
      <c r="I19" s="93">
        <v>278</v>
      </c>
      <c r="J19" s="93">
        <v>200</v>
      </c>
      <c r="K19" s="93">
        <v>250.2</v>
      </c>
      <c r="L19" s="93" t="s">
        <v>220</v>
      </c>
      <c r="M19" s="93" t="s">
        <v>1291</v>
      </c>
    </row>
    <row r="20" spans="1:13" ht="16.5" customHeight="1">
      <c r="A20" s="74">
        <v>2018</v>
      </c>
      <c r="B20" s="74">
        <v>8</v>
      </c>
      <c r="C20" s="74">
        <v>19.900000000000009</v>
      </c>
      <c r="D20" s="93">
        <v>7108553509</v>
      </c>
      <c r="E20" s="93" t="s">
        <v>1335</v>
      </c>
      <c r="F20" s="91" t="s">
        <v>1336</v>
      </c>
      <c r="G20" s="92" t="s">
        <v>1337</v>
      </c>
      <c r="H20" s="93" t="s">
        <v>91</v>
      </c>
      <c r="I20" s="93">
        <v>98</v>
      </c>
      <c r="J20" s="93">
        <v>78.099999999999994</v>
      </c>
      <c r="K20" s="93">
        <v>88.2</v>
      </c>
      <c r="L20" s="93" t="s">
        <v>220</v>
      </c>
      <c r="M20" s="93" t="s">
        <v>1291</v>
      </c>
    </row>
    <row r="21" spans="1:13" ht="16.5" customHeight="1">
      <c r="A21" s="74">
        <v>2018</v>
      </c>
      <c r="B21" s="74">
        <v>8</v>
      </c>
      <c r="C21" s="74">
        <v>980</v>
      </c>
      <c r="D21" s="93">
        <v>9704630285</v>
      </c>
      <c r="E21" s="93" t="s">
        <v>1338</v>
      </c>
      <c r="F21" s="91" t="s">
        <v>1336</v>
      </c>
      <c r="G21" s="92" t="s">
        <v>1339</v>
      </c>
      <c r="H21" s="93" t="s">
        <v>90</v>
      </c>
      <c r="I21" s="93">
        <v>980</v>
      </c>
      <c r="J21" s="93">
        <v>0</v>
      </c>
      <c r="K21" s="93">
        <v>970.2</v>
      </c>
      <c r="L21" s="93" t="s">
        <v>220</v>
      </c>
      <c r="M21" s="93" t="s">
        <v>1291</v>
      </c>
    </row>
    <row r="22" spans="1:13" ht="16.5" customHeight="1">
      <c r="A22" s="74">
        <v>2018</v>
      </c>
      <c r="B22" s="74">
        <v>9</v>
      </c>
      <c r="C22" s="74">
        <v>158</v>
      </c>
      <c r="D22" s="93">
        <v>47422539690</v>
      </c>
      <c r="E22" s="93" t="s">
        <v>1340</v>
      </c>
      <c r="F22" s="91" t="s">
        <v>1311</v>
      </c>
      <c r="G22" s="92" t="s">
        <v>1341</v>
      </c>
      <c r="H22" s="93" t="s">
        <v>1290</v>
      </c>
      <c r="I22" s="93">
        <v>158</v>
      </c>
      <c r="J22" s="93">
        <v>0</v>
      </c>
      <c r="K22" s="93">
        <v>0</v>
      </c>
      <c r="L22" s="93" t="s">
        <v>220</v>
      </c>
      <c r="M22" s="93" t="s">
        <v>1291</v>
      </c>
    </row>
    <row r="23" spans="1:13" ht="16.5" customHeight="1">
      <c r="A23" s="74">
        <v>2018</v>
      </c>
      <c r="B23" s="74">
        <v>9</v>
      </c>
      <c r="C23" s="74">
        <v>278</v>
      </c>
      <c r="D23" s="93">
        <v>67327960709</v>
      </c>
      <c r="E23" s="93" t="s">
        <v>1342</v>
      </c>
      <c r="F23" s="91" t="s">
        <v>1343</v>
      </c>
      <c r="G23" s="92" t="s">
        <v>1344</v>
      </c>
      <c r="H23" s="93" t="s">
        <v>1345</v>
      </c>
      <c r="I23" s="93">
        <v>278</v>
      </c>
      <c r="J23" s="93">
        <v>0</v>
      </c>
      <c r="K23" s="93">
        <v>0</v>
      </c>
      <c r="L23" s="93" t="s">
        <v>220</v>
      </c>
      <c r="M23" s="93" t="s">
        <v>1291</v>
      </c>
    </row>
    <row r="24" spans="1:13" ht="16.5" customHeight="1">
      <c r="A24" s="74">
        <v>2018</v>
      </c>
      <c r="B24" s="74">
        <v>9</v>
      </c>
      <c r="C24" s="74">
        <v>4600</v>
      </c>
      <c r="D24" s="93">
        <v>56683346688</v>
      </c>
      <c r="E24" s="93" t="s">
        <v>1346</v>
      </c>
      <c r="F24" s="91" t="s">
        <v>1343</v>
      </c>
      <c r="G24" s="92" t="s">
        <v>1347</v>
      </c>
      <c r="H24" s="93" t="s">
        <v>1348</v>
      </c>
      <c r="I24" s="93">
        <v>4600</v>
      </c>
      <c r="J24" s="93">
        <v>0</v>
      </c>
      <c r="K24" s="93">
        <v>0</v>
      </c>
      <c r="L24" s="93" t="s">
        <v>220</v>
      </c>
      <c r="M24" s="93" t="s">
        <v>1291</v>
      </c>
    </row>
    <row r="25" spans="1:13" ht="16.5" customHeight="1">
      <c r="A25" s="74">
        <v>2018</v>
      </c>
      <c r="B25" s="74">
        <v>9</v>
      </c>
      <c r="C25" s="74">
        <v>159</v>
      </c>
      <c r="D25" s="93">
        <v>98595537752</v>
      </c>
      <c r="E25" s="93" t="s">
        <v>1349</v>
      </c>
      <c r="F25" s="91" t="s">
        <v>1350</v>
      </c>
      <c r="G25" s="92" t="s">
        <v>1351</v>
      </c>
      <c r="H25" s="93" t="s">
        <v>1352</v>
      </c>
      <c r="I25" s="93">
        <v>159</v>
      </c>
      <c r="J25" s="93">
        <v>0</v>
      </c>
      <c r="K25" s="93">
        <v>0</v>
      </c>
      <c r="L25" s="93" t="s">
        <v>220</v>
      </c>
      <c r="M25" s="93" t="s">
        <v>1291</v>
      </c>
    </row>
    <row r="26" spans="1:13" ht="16.5" customHeight="1">
      <c r="A26" s="74">
        <v>2018</v>
      </c>
      <c r="B26" s="74">
        <v>9</v>
      </c>
      <c r="C26" s="74">
        <v>159</v>
      </c>
      <c r="D26" s="93">
        <v>39618328698</v>
      </c>
      <c r="E26" s="93" t="s">
        <v>1353</v>
      </c>
      <c r="F26" s="91" t="s">
        <v>1350</v>
      </c>
      <c r="G26" s="92" t="s">
        <v>1354</v>
      </c>
      <c r="H26" s="93" t="s">
        <v>1352</v>
      </c>
      <c r="I26" s="93">
        <v>159</v>
      </c>
      <c r="J26" s="93">
        <v>0</v>
      </c>
      <c r="K26" s="93">
        <v>0</v>
      </c>
      <c r="L26" s="93" t="s">
        <v>220</v>
      </c>
      <c r="M26" s="93" t="s">
        <v>1291</v>
      </c>
    </row>
    <row r="27" spans="1:13" ht="16.5" customHeight="1">
      <c r="A27" s="74">
        <v>2018</v>
      </c>
      <c r="B27" s="74">
        <v>9</v>
      </c>
      <c r="C27" s="74">
        <v>129</v>
      </c>
      <c r="D27" s="93">
        <v>10210675276</v>
      </c>
      <c r="E27" s="93" t="s">
        <v>1355</v>
      </c>
      <c r="F27" s="91" t="s">
        <v>1350</v>
      </c>
      <c r="G27" s="92" t="s">
        <v>1356</v>
      </c>
      <c r="H27" s="93" t="s">
        <v>1294</v>
      </c>
      <c r="I27" s="93">
        <v>129</v>
      </c>
      <c r="J27" s="93">
        <v>0</v>
      </c>
      <c r="K27" s="93">
        <v>0</v>
      </c>
      <c r="L27" s="93" t="s">
        <v>220</v>
      </c>
      <c r="M27" s="93" t="s">
        <v>1291</v>
      </c>
    </row>
    <row r="28" spans="1:13" ht="16.5" customHeight="1">
      <c r="A28" s="74">
        <v>2018</v>
      </c>
      <c r="B28" s="74">
        <v>9</v>
      </c>
      <c r="C28" s="74">
        <v>159</v>
      </c>
      <c r="D28" s="93">
        <v>64830759244</v>
      </c>
      <c r="E28" s="93" t="s">
        <v>1355</v>
      </c>
      <c r="F28" s="91" t="s">
        <v>1350</v>
      </c>
      <c r="G28" s="92" t="s">
        <v>1357</v>
      </c>
      <c r="H28" s="93" t="s">
        <v>1352</v>
      </c>
      <c r="I28" s="93">
        <v>159</v>
      </c>
      <c r="J28" s="93">
        <v>0</v>
      </c>
      <c r="K28" s="93">
        <v>0</v>
      </c>
      <c r="L28" s="93" t="s">
        <v>220</v>
      </c>
      <c r="M28" s="93" t="s">
        <v>1291</v>
      </c>
    </row>
    <row r="29" spans="1:13" ht="16.5" customHeight="1">
      <c r="A29" s="74">
        <v>2018</v>
      </c>
      <c r="B29" s="74">
        <v>9</v>
      </c>
      <c r="C29" s="74">
        <v>59</v>
      </c>
      <c r="D29" s="93">
        <v>86956887478</v>
      </c>
      <c r="E29" s="93" t="s">
        <v>1358</v>
      </c>
      <c r="F29" s="91" t="s">
        <v>1350</v>
      </c>
      <c r="G29" s="92" t="s">
        <v>1359</v>
      </c>
      <c r="H29" s="93" t="s">
        <v>1313</v>
      </c>
      <c r="I29" s="93">
        <v>59</v>
      </c>
      <c r="J29" s="93">
        <v>0</v>
      </c>
      <c r="K29" s="93">
        <v>0</v>
      </c>
      <c r="L29" s="93" t="s">
        <v>220</v>
      </c>
      <c r="M29" s="93" t="s">
        <v>1291</v>
      </c>
    </row>
    <row r="30" spans="1:13" ht="16.5" customHeight="1">
      <c r="A30" s="74">
        <v>2018</v>
      </c>
      <c r="B30" s="74">
        <v>9</v>
      </c>
      <c r="C30" s="74">
        <v>1580</v>
      </c>
      <c r="D30" s="93">
        <v>45318856653</v>
      </c>
      <c r="E30" s="93" t="s">
        <v>1360</v>
      </c>
      <c r="F30" s="91" t="s">
        <v>1361</v>
      </c>
      <c r="G30" s="92" t="s">
        <v>1362</v>
      </c>
      <c r="H30" s="93" t="s">
        <v>1300</v>
      </c>
      <c r="I30" s="93">
        <v>1580</v>
      </c>
      <c r="J30" s="93">
        <v>0</v>
      </c>
      <c r="K30" s="93">
        <v>0</v>
      </c>
      <c r="L30" s="93" t="s">
        <v>220</v>
      </c>
      <c r="M30" s="93" t="s">
        <v>1291</v>
      </c>
    </row>
    <row r="31" spans="1:13" ht="16.5" customHeight="1">
      <c r="A31" s="74">
        <v>2018</v>
      </c>
      <c r="B31" s="74">
        <v>9</v>
      </c>
      <c r="C31" s="74">
        <v>129</v>
      </c>
      <c r="D31" s="93">
        <v>90763188490</v>
      </c>
      <c r="E31" s="93" t="s">
        <v>1363</v>
      </c>
      <c r="F31" s="91" t="s">
        <v>1364</v>
      </c>
      <c r="G31" s="92" t="s">
        <v>1365</v>
      </c>
      <c r="H31" s="93" t="s">
        <v>1294</v>
      </c>
      <c r="I31" s="93">
        <v>129</v>
      </c>
      <c r="J31" s="93">
        <v>0</v>
      </c>
      <c r="K31" s="93">
        <v>0</v>
      </c>
      <c r="L31" s="93" t="s">
        <v>220</v>
      </c>
      <c r="M31" s="93" t="s">
        <v>1291</v>
      </c>
    </row>
    <row r="32" spans="1:13" ht="16.5" customHeight="1">
      <c r="A32" s="74">
        <v>2018</v>
      </c>
      <c r="B32" s="74">
        <v>9</v>
      </c>
      <c r="C32" s="74">
        <v>129</v>
      </c>
      <c r="D32" s="93">
        <v>53701736815</v>
      </c>
      <c r="E32" s="93" t="s">
        <v>1366</v>
      </c>
      <c r="F32" s="91" t="s">
        <v>1364</v>
      </c>
      <c r="G32" s="92" t="s">
        <v>1367</v>
      </c>
      <c r="H32" s="93" t="s">
        <v>1294</v>
      </c>
      <c r="I32" s="93">
        <v>129</v>
      </c>
      <c r="J32" s="93">
        <v>0</v>
      </c>
      <c r="K32" s="93">
        <v>0</v>
      </c>
      <c r="L32" s="93" t="s">
        <v>220</v>
      </c>
      <c r="M32" s="93" t="s">
        <v>1291</v>
      </c>
    </row>
    <row r="33" spans="1:13" ht="16.5" customHeight="1">
      <c r="A33" s="74">
        <v>2018</v>
      </c>
      <c r="B33" s="74">
        <v>9</v>
      </c>
      <c r="C33" s="74">
        <v>59</v>
      </c>
      <c r="D33" s="93">
        <v>12363736354</v>
      </c>
      <c r="E33" s="93" t="s">
        <v>1368</v>
      </c>
      <c r="F33" s="91" t="s">
        <v>1364</v>
      </c>
      <c r="G33" s="92" t="s">
        <v>1369</v>
      </c>
      <c r="H33" s="93" t="s">
        <v>1313</v>
      </c>
      <c r="I33" s="93">
        <v>59</v>
      </c>
      <c r="J33" s="93">
        <v>0</v>
      </c>
      <c r="K33" s="93">
        <v>0</v>
      </c>
      <c r="L33" s="93" t="s">
        <v>220</v>
      </c>
      <c r="M33" s="93" t="s">
        <v>1291</v>
      </c>
    </row>
    <row r="34" spans="1:13" ht="16.5" customHeight="1">
      <c r="A34" s="74">
        <v>2018</v>
      </c>
      <c r="B34" s="74">
        <v>9</v>
      </c>
      <c r="C34" s="74">
        <v>159</v>
      </c>
      <c r="D34" s="93">
        <v>14590264011</v>
      </c>
      <c r="E34" s="93" t="s">
        <v>1370</v>
      </c>
      <c r="F34" s="91" t="s">
        <v>1364</v>
      </c>
      <c r="G34" s="92" t="s">
        <v>1371</v>
      </c>
      <c r="H34" s="93" t="s">
        <v>1352</v>
      </c>
      <c r="I34" s="93">
        <v>159</v>
      </c>
      <c r="J34" s="93">
        <v>0</v>
      </c>
      <c r="K34" s="93">
        <v>0</v>
      </c>
      <c r="L34" s="93" t="s">
        <v>220</v>
      </c>
      <c r="M34" s="93" t="s">
        <v>1291</v>
      </c>
    </row>
    <row r="35" spans="1:13" ht="16.5" customHeight="1">
      <c r="A35" s="74">
        <v>2018</v>
      </c>
      <c r="B35" s="74">
        <v>9</v>
      </c>
      <c r="C35" s="74">
        <v>129</v>
      </c>
      <c r="D35" s="93">
        <v>79334076352</v>
      </c>
      <c r="E35" s="93" t="s">
        <v>1370</v>
      </c>
      <c r="F35" s="91" t="s">
        <v>1364</v>
      </c>
      <c r="G35" s="92" t="s">
        <v>1372</v>
      </c>
      <c r="H35" s="93" t="s">
        <v>1294</v>
      </c>
      <c r="I35" s="93">
        <v>129</v>
      </c>
      <c r="J35" s="93">
        <v>0</v>
      </c>
      <c r="K35" s="93">
        <v>0</v>
      </c>
      <c r="L35" s="93" t="s">
        <v>220</v>
      </c>
      <c r="M35" s="93" t="s">
        <v>1291</v>
      </c>
    </row>
    <row r="36" spans="1:13" ht="16.5" customHeight="1">
      <c r="A36" s="74">
        <v>2018</v>
      </c>
      <c r="B36" s="74">
        <v>9</v>
      </c>
      <c r="C36" s="74">
        <v>59</v>
      </c>
      <c r="D36" s="93">
        <v>29988700783</v>
      </c>
      <c r="E36" s="93" t="s">
        <v>1373</v>
      </c>
      <c r="F36" s="91" t="s">
        <v>1364</v>
      </c>
      <c r="G36" s="92" t="s">
        <v>1374</v>
      </c>
      <c r="H36" s="93" t="s">
        <v>1313</v>
      </c>
      <c r="I36" s="93">
        <v>59</v>
      </c>
      <c r="J36" s="93">
        <v>0</v>
      </c>
      <c r="K36" s="93">
        <v>0</v>
      </c>
      <c r="L36" s="93" t="s">
        <v>220</v>
      </c>
      <c r="M36" s="93" t="s">
        <v>1291</v>
      </c>
    </row>
    <row r="37" spans="1:13" ht="16.5" customHeight="1">
      <c r="A37" s="74">
        <v>2018</v>
      </c>
      <c r="B37" s="74">
        <v>9</v>
      </c>
      <c r="C37" s="74">
        <v>129</v>
      </c>
      <c r="D37" s="93">
        <v>58390316711</v>
      </c>
      <c r="E37" s="93" t="s">
        <v>1375</v>
      </c>
      <c r="F37" s="91" t="s">
        <v>1376</v>
      </c>
      <c r="G37" s="92" t="s">
        <v>1377</v>
      </c>
      <c r="H37" s="93" t="s">
        <v>1294</v>
      </c>
      <c r="I37" s="93">
        <v>129</v>
      </c>
      <c r="J37" s="93">
        <v>0</v>
      </c>
      <c r="K37" s="93">
        <v>0</v>
      </c>
      <c r="L37" s="93" t="s">
        <v>220</v>
      </c>
      <c r="M37" s="93" t="s">
        <v>1291</v>
      </c>
    </row>
    <row r="38" spans="1:13" ht="16.5" customHeight="1">
      <c r="A38" s="74">
        <v>2018</v>
      </c>
      <c r="B38" s="74">
        <v>9</v>
      </c>
      <c r="C38" s="74">
        <v>129</v>
      </c>
      <c r="D38" s="93">
        <v>60047503152</v>
      </c>
      <c r="E38" s="93" t="s">
        <v>1378</v>
      </c>
      <c r="F38" s="91" t="s">
        <v>1376</v>
      </c>
      <c r="G38" s="92" t="s">
        <v>1379</v>
      </c>
      <c r="H38" s="93" t="s">
        <v>1294</v>
      </c>
      <c r="I38" s="93">
        <v>129</v>
      </c>
      <c r="J38" s="93">
        <v>0</v>
      </c>
      <c r="K38" s="93">
        <v>0</v>
      </c>
      <c r="L38" s="93" t="s">
        <v>220</v>
      </c>
      <c r="M38" s="93" t="s">
        <v>1291</v>
      </c>
    </row>
    <row r="39" spans="1:13" ht="16.5" customHeight="1">
      <c r="A39" s="74">
        <v>2018</v>
      </c>
      <c r="B39" s="74">
        <v>9</v>
      </c>
      <c r="C39" s="74">
        <v>59</v>
      </c>
      <c r="D39" s="93">
        <v>34409902340</v>
      </c>
      <c r="E39" s="93" t="s">
        <v>1380</v>
      </c>
      <c r="F39" s="91" t="s">
        <v>1381</v>
      </c>
      <c r="G39" s="92" t="s">
        <v>1382</v>
      </c>
      <c r="H39" s="93" t="s">
        <v>1313</v>
      </c>
      <c r="I39" s="93">
        <v>59</v>
      </c>
      <c r="J39" s="93">
        <v>0</v>
      </c>
      <c r="K39" s="93">
        <v>0</v>
      </c>
      <c r="L39" s="93" t="s">
        <v>220</v>
      </c>
      <c r="M39" s="93" t="s">
        <v>1291</v>
      </c>
    </row>
    <row r="40" spans="1:13" ht="16.5" customHeight="1">
      <c r="A40" s="74">
        <v>2018</v>
      </c>
      <c r="B40" s="74">
        <v>9</v>
      </c>
      <c r="C40" s="74">
        <v>59</v>
      </c>
      <c r="D40" s="93">
        <v>31200848988</v>
      </c>
      <c r="E40" s="93" t="s">
        <v>1383</v>
      </c>
      <c r="F40" s="91" t="s">
        <v>1384</v>
      </c>
      <c r="G40" s="92" t="s">
        <v>1385</v>
      </c>
      <c r="H40" s="93" t="s">
        <v>1313</v>
      </c>
      <c r="I40" s="93">
        <v>59</v>
      </c>
      <c r="J40" s="93">
        <v>0</v>
      </c>
      <c r="K40" s="93">
        <v>0</v>
      </c>
      <c r="L40" s="93" t="s">
        <v>220</v>
      </c>
      <c r="M40" s="93" t="s">
        <v>1291</v>
      </c>
    </row>
    <row r="41" spans="1:13" ht="16.5" customHeight="1">
      <c r="A41" s="74">
        <v>2018</v>
      </c>
      <c r="B41" s="74">
        <v>9</v>
      </c>
      <c r="C41" s="74">
        <v>278</v>
      </c>
      <c r="D41" s="93">
        <v>7068609142</v>
      </c>
      <c r="E41" s="93" t="s">
        <v>1386</v>
      </c>
      <c r="F41" s="91" t="s">
        <v>1387</v>
      </c>
      <c r="G41" s="92" t="s">
        <v>1388</v>
      </c>
      <c r="H41" s="93" t="s">
        <v>1345</v>
      </c>
      <c r="I41" s="93">
        <v>278</v>
      </c>
      <c r="J41" s="93">
        <v>0</v>
      </c>
      <c r="K41" s="93">
        <v>0</v>
      </c>
      <c r="L41" s="93" t="s">
        <v>220</v>
      </c>
      <c r="M41" s="93" t="s">
        <v>1291</v>
      </c>
    </row>
    <row r="42" spans="1:13" ht="16.5" customHeight="1">
      <c r="A42" s="74">
        <v>2018</v>
      </c>
      <c r="B42" s="74">
        <v>9</v>
      </c>
      <c r="C42" s="74">
        <v>129</v>
      </c>
      <c r="D42" s="93">
        <v>92053382631</v>
      </c>
      <c r="E42" s="93" t="s">
        <v>1389</v>
      </c>
      <c r="F42" s="91" t="s">
        <v>1390</v>
      </c>
      <c r="G42" s="92" t="s">
        <v>1391</v>
      </c>
      <c r="H42" s="93" t="s">
        <v>1294</v>
      </c>
      <c r="I42" s="93">
        <v>129</v>
      </c>
      <c r="J42" s="93">
        <v>0</v>
      </c>
      <c r="K42" s="93">
        <v>0</v>
      </c>
      <c r="L42" s="93" t="s">
        <v>220</v>
      </c>
      <c r="M42" s="93" t="s">
        <v>1291</v>
      </c>
    </row>
    <row r="43" spans="1:13" ht="16.5" customHeight="1">
      <c r="A43" s="74">
        <v>2018</v>
      </c>
      <c r="B43" s="74">
        <v>9</v>
      </c>
      <c r="C43" s="74">
        <v>59</v>
      </c>
      <c r="D43" s="93">
        <v>39632750736</v>
      </c>
      <c r="E43" s="93" t="s">
        <v>1389</v>
      </c>
      <c r="F43" s="91" t="s">
        <v>1390</v>
      </c>
      <c r="G43" s="92" t="s">
        <v>1392</v>
      </c>
      <c r="H43" s="93" t="s">
        <v>1313</v>
      </c>
      <c r="I43" s="93">
        <v>59</v>
      </c>
      <c r="J43" s="93">
        <v>0</v>
      </c>
      <c r="K43" s="93">
        <v>0</v>
      </c>
      <c r="L43" s="93" t="s">
        <v>220</v>
      </c>
      <c r="M43" s="93" t="s">
        <v>1291</v>
      </c>
    </row>
    <row r="44" spans="1:13" ht="16.5" customHeight="1">
      <c r="A44" s="74">
        <v>2018</v>
      </c>
      <c r="B44" s="74">
        <v>9</v>
      </c>
      <c r="C44" s="74">
        <v>159</v>
      </c>
      <c r="D44" s="93">
        <v>2458712115</v>
      </c>
      <c r="E44" s="93" t="s">
        <v>1389</v>
      </c>
      <c r="F44" s="91" t="s">
        <v>1390</v>
      </c>
      <c r="G44" s="92" t="s">
        <v>1393</v>
      </c>
      <c r="H44" s="93" t="s">
        <v>1352</v>
      </c>
      <c r="I44" s="93">
        <v>159</v>
      </c>
      <c r="J44" s="93">
        <v>0</v>
      </c>
      <c r="K44" s="93">
        <v>0</v>
      </c>
      <c r="L44" s="93" t="s">
        <v>220</v>
      </c>
      <c r="M44" s="93" t="s">
        <v>1291</v>
      </c>
    </row>
    <row r="45" spans="1:13" ht="16.5" customHeight="1">
      <c r="A45" s="74">
        <v>2018</v>
      </c>
      <c r="B45" s="74">
        <v>9</v>
      </c>
      <c r="C45" s="74">
        <v>159</v>
      </c>
      <c r="D45" s="93">
        <v>69578446444</v>
      </c>
      <c r="E45" s="93" t="s">
        <v>1394</v>
      </c>
      <c r="F45" s="91" t="s">
        <v>1323</v>
      </c>
      <c r="G45" s="92" t="s">
        <v>1395</v>
      </c>
      <c r="H45" s="93" t="s">
        <v>1352</v>
      </c>
      <c r="I45" s="93">
        <v>159</v>
      </c>
      <c r="J45" s="93">
        <v>0</v>
      </c>
      <c r="K45" s="93">
        <v>0</v>
      </c>
      <c r="L45" s="93" t="s">
        <v>220</v>
      </c>
      <c r="M45" s="93" t="s">
        <v>1291</v>
      </c>
    </row>
    <row r="46" spans="1:13" ht="16.5" customHeight="1">
      <c r="A46" s="74">
        <v>2018</v>
      </c>
      <c r="B46" s="74">
        <v>9</v>
      </c>
      <c r="C46" s="74">
        <v>129</v>
      </c>
      <c r="D46" s="93">
        <v>56667272557</v>
      </c>
      <c r="E46" s="93" t="s">
        <v>1396</v>
      </c>
      <c r="F46" s="91" t="s">
        <v>1323</v>
      </c>
      <c r="G46" s="92" t="s">
        <v>1397</v>
      </c>
      <c r="H46" s="93" t="s">
        <v>1294</v>
      </c>
      <c r="I46" s="93">
        <v>129</v>
      </c>
      <c r="J46" s="93">
        <v>0</v>
      </c>
      <c r="K46" s="93">
        <v>0</v>
      </c>
      <c r="L46" s="93" t="s">
        <v>220</v>
      </c>
      <c r="M46" s="93" t="s">
        <v>1291</v>
      </c>
    </row>
    <row r="47" spans="1:13" ht="16.5" customHeight="1">
      <c r="A47" s="74">
        <v>2018</v>
      </c>
      <c r="B47" s="74">
        <v>9</v>
      </c>
      <c r="C47" s="74">
        <v>159</v>
      </c>
      <c r="D47" s="93">
        <v>84617936632</v>
      </c>
      <c r="E47" s="93" t="s">
        <v>1396</v>
      </c>
      <c r="F47" s="91" t="s">
        <v>1323</v>
      </c>
      <c r="G47" s="92" t="s">
        <v>1398</v>
      </c>
      <c r="H47" s="93" t="s">
        <v>1352</v>
      </c>
      <c r="I47" s="93">
        <v>159</v>
      </c>
      <c r="J47" s="93">
        <v>0</v>
      </c>
      <c r="K47" s="93">
        <v>0</v>
      </c>
      <c r="L47" s="93" t="s">
        <v>220</v>
      </c>
      <c r="M47" s="93" t="s">
        <v>1291</v>
      </c>
    </row>
    <row r="48" spans="1:13" ht="16.5" customHeight="1">
      <c r="A48" s="74">
        <v>2018</v>
      </c>
      <c r="B48" s="74">
        <v>9</v>
      </c>
      <c r="C48" s="74">
        <v>129</v>
      </c>
      <c r="D48" s="93">
        <v>52239261407</v>
      </c>
      <c r="E48" s="93" t="s">
        <v>1399</v>
      </c>
      <c r="F48" s="91" t="s">
        <v>1323</v>
      </c>
      <c r="G48" s="92" t="s">
        <v>1400</v>
      </c>
      <c r="H48" s="93" t="s">
        <v>1294</v>
      </c>
      <c r="I48" s="93">
        <v>129</v>
      </c>
      <c r="J48" s="93">
        <v>0</v>
      </c>
      <c r="K48" s="93">
        <v>0</v>
      </c>
      <c r="L48" s="93" t="s">
        <v>220</v>
      </c>
      <c r="M48" s="93" t="s">
        <v>1291</v>
      </c>
    </row>
    <row r="49" spans="1:13" ht="16.5" customHeight="1">
      <c r="A49" s="74">
        <v>2018</v>
      </c>
      <c r="B49" s="74">
        <v>9</v>
      </c>
      <c r="C49" s="74">
        <v>158</v>
      </c>
      <c r="D49" s="93">
        <v>98919713224</v>
      </c>
      <c r="E49" s="93" t="s">
        <v>1401</v>
      </c>
      <c r="F49" s="91" t="s">
        <v>1323</v>
      </c>
      <c r="G49" s="92" t="s">
        <v>1402</v>
      </c>
      <c r="H49" s="93" t="s">
        <v>1290</v>
      </c>
      <c r="I49" s="93">
        <v>158</v>
      </c>
      <c r="J49" s="93">
        <v>0</v>
      </c>
      <c r="K49" s="93">
        <v>0</v>
      </c>
      <c r="L49" s="93" t="s">
        <v>220</v>
      </c>
      <c r="M49" s="93" t="s">
        <v>1291</v>
      </c>
    </row>
    <row r="50" spans="1:13" ht="16.5" customHeight="1">
      <c r="A50" s="74">
        <v>2018</v>
      </c>
      <c r="B50" s="74">
        <v>9</v>
      </c>
      <c r="C50" s="74">
        <v>129</v>
      </c>
      <c r="D50" s="93">
        <v>46935988395</v>
      </c>
      <c r="E50" s="93" t="s">
        <v>1403</v>
      </c>
      <c r="F50" s="91" t="s">
        <v>1323</v>
      </c>
      <c r="G50" s="92" t="s">
        <v>1404</v>
      </c>
      <c r="H50" s="93" t="s">
        <v>1294</v>
      </c>
      <c r="I50" s="93">
        <v>129</v>
      </c>
      <c r="J50" s="93">
        <v>0</v>
      </c>
      <c r="K50" s="93">
        <v>0</v>
      </c>
      <c r="L50" s="93" t="s">
        <v>220</v>
      </c>
      <c r="M50" s="93" t="s">
        <v>1291</v>
      </c>
    </row>
    <row r="51" spans="1:13" ht="16.5" customHeight="1">
      <c r="A51" s="74">
        <v>2018</v>
      </c>
      <c r="B51" s="74">
        <v>9</v>
      </c>
      <c r="C51" s="74">
        <v>129</v>
      </c>
      <c r="D51" s="93">
        <v>19399929639</v>
      </c>
      <c r="E51" s="93" t="s">
        <v>1405</v>
      </c>
      <c r="F51" s="91" t="s">
        <v>1406</v>
      </c>
      <c r="G51" s="92" t="s">
        <v>1407</v>
      </c>
      <c r="H51" s="93" t="s">
        <v>1294</v>
      </c>
      <c r="I51" s="93">
        <v>129</v>
      </c>
      <c r="J51" s="93">
        <v>0</v>
      </c>
      <c r="K51" s="93">
        <v>0</v>
      </c>
      <c r="L51" s="93" t="s">
        <v>220</v>
      </c>
      <c r="M51" s="93" t="s">
        <v>1291</v>
      </c>
    </row>
    <row r="52" spans="1:13" ht="16.5" customHeight="1">
      <c r="A52" s="74">
        <v>2018</v>
      </c>
      <c r="B52" s="74">
        <v>9</v>
      </c>
      <c r="C52" s="74">
        <v>59</v>
      </c>
      <c r="D52" s="93">
        <v>84775072197</v>
      </c>
      <c r="E52" s="93" t="s">
        <v>1408</v>
      </c>
      <c r="F52" s="91" t="s">
        <v>1406</v>
      </c>
      <c r="G52" s="92" t="s">
        <v>1409</v>
      </c>
      <c r="H52" s="93" t="s">
        <v>1313</v>
      </c>
      <c r="I52" s="93">
        <v>59</v>
      </c>
      <c r="J52" s="93">
        <v>0</v>
      </c>
      <c r="K52" s="93">
        <v>0</v>
      </c>
      <c r="L52" s="93" t="s">
        <v>220</v>
      </c>
      <c r="M52" s="93" t="s">
        <v>1291</v>
      </c>
    </row>
    <row r="53" spans="1:13" ht="16.5" customHeight="1">
      <c r="A53" s="74">
        <v>2018</v>
      </c>
      <c r="B53" s="74">
        <v>9</v>
      </c>
      <c r="C53" s="74">
        <v>159</v>
      </c>
      <c r="D53" s="93">
        <v>24251114652</v>
      </c>
      <c r="E53" s="93" t="s">
        <v>1410</v>
      </c>
      <c r="F53" s="91" t="s">
        <v>1406</v>
      </c>
      <c r="G53" s="92" t="s">
        <v>1411</v>
      </c>
      <c r="H53" s="93" t="s">
        <v>1352</v>
      </c>
      <c r="I53" s="93">
        <v>159</v>
      </c>
      <c r="J53" s="93">
        <v>0</v>
      </c>
      <c r="K53" s="93">
        <v>0</v>
      </c>
      <c r="L53" s="93" t="s">
        <v>220</v>
      </c>
      <c r="M53" s="93" t="s">
        <v>1291</v>
      </c>
    </row>
    <row r="54" spans="1:13" ht="16.5" customHeight="1">
      <c r="A54" s="74">
        <v>2018</v>
      </c>
      <c r="B54" s="74">
        <v>9</v>
      </c>
      <c r="C54" s="74">
        <v>129</v>
      </c>
      <c r="D54" s="93">
        <v>94568406600</v>
      </c>
      <c r="E54" s="93" t="s">
        <v>1410</v>
      </c>
      <c r="F54" s="91" t="s">
        <v>1406</v>
      </c>
      <c r="G54" s="92" t="s">
        <v>1412</v>
      </c>
      <c r="H54" s="93" t="s">
        <v>1294</v>
      </c>
      <c r="I54" s="93">
        <v>129</v>
      </c>
      <c r="J54" s="93">
        <v>0</v>
      </c>
      <c r="K54" s="93">
        <v>0</v>
      </c>
      <c r="L54" s="93" t="s">
        <v>220</v>
      </c>
      <c r="M54" s="93" t="s">
        <v>1291</v>
      </c>
    </row>
    <row r="55" spans="1:13" ht="16.5" customHeight="1">
      <c r="A55" s="74">
        <v>2018</v>
      </c>
      <c r="B55" s="74">
        <v>9</v>
      </c>
      <c r="C55" s="74">
        <v>159</v>
      </c>
      <c r="D55" s="93">
        <v>98594803660</v>
      </c>
      <c r="E55" s="93" t="s">
        <v>1413</v>
      </c>
      <c r="F55" s="91" t="s">
        <v>1406</v>
      </c>
      <c r="G55" s="92" t="s">
        <v>1414</v>
      </c>
      <c r="H55" s="93" t="s">
        <v>1352</v>
      </c>
      <c r="I55" s="93">
        <v>159</v>
      </c>
      <c r="J55" s="93">
        <v>0</v>
      </c>
      <c r="K55" s="93">
        <v>0</v>
      </c>
      <c r="L55" s="93" t="s">
        <v>220</v>
      </c>
      <c r="M55" s="93" t="s">
        <v>1291</v>
      </c>
    </row>
    <row r="56" spans="1:13" ht="16.5" customHeight="1">
      <c r="A56" s="74">
        <v>2018</v>
      </c>
      <c r="B56" s="74">
        <v>9</v>
      </c>
      <c r="C56" s="74">
        <v>129</v>
      </c>
      <c r="D56" s="93">
        <v>33702664822</v>
      </c>
      <c r="E56" s="93" t="s">
        <v>1413</v>
      </c>
      <c r="F56" s="91" t="s">
        <v>1406</v>
      </c>
      <c r="G56" s="92" t="s">
        <v>1415</v>
      </c>
      <c r="H56" s="93" t="s">
        <v>1294</v>
      </c>
      <c r="I56" s="93">
        <v>129</v>
      </c>
      <c r="J56" s="93">
        <v>0</v>
      </c>
      <c r="K56" s="93">
        <v>0</v>
      </c>
      <c r="L56" s="93" t="s">
        <v>220</v>
      </c>
      <c r="M56" s="93" t="s">
        <v>1291</v>
      </c>
    </row>
    <row r="57" spans="1:13" ht="16.5" customHeight="1">
      <c r="A57" s="74">
        <v>2018</v>
      </c>
      <c r="B57" s="74">
        <v>8</v>
      </c>
      <c r="C57" s="74">
        <v>158</v>
      </c>
      <c r="D57" s="93">
        <v>94482307349</v>
      </c>
      <c r="E57" s="93" t="s">
        <v>1416</v>
      </c>
      <c r="F57" s="91" t="s">
        <v>1417</v>
      </c>
      <c r="G57" s="92" t="s">
        <v>1418</v>
      </c>
      <c r="H57" s="93" t="s">
        <v>1290</v>
      </c>
      <c r="I57" s="93">
        <v>158</v>
      </c>
      <c r="J57" s="93">
        <v>0</v>
      </c>
      <c r="K57" s="93">
        <v>0</v>
      </c>
      <c r="L57" s="93" t="s">
        <v>220</v>
      </c>
      <c r="M57" s="93" t="s">
        <v>1291</v>
      </c>
    </row>
    <row r="58" spans="1:13" ht="16.5" customHeight="1">
      <c r="A58" s="74">
        <v>2018</v>
      </c>
      <c r="B58" s="74">
        <v>8</v>
      </c>
      <c r="C58" s="74">
        <v>129</v>
      </c>
      <c r="D58" s="93">
        <v>39938161749</v>
      </c>
      <c r="E58" s="93" t="s">
        <v>1419</v>
      </c>
      <c r="F58" s="91" t="s">
        <v>1417</v>
      </c>
      <c r="G58" s="92" t="s">
        <v>1420</v>
      </c>
      <c r="H58" s="93" t="s">
        <v>1294</v>
      </c>
      <c r="I58" s="93">
        <v>129</v>
      </c>
      <c r="J58" s="93">
        <v>0</v>
      </c>
      <c r="K58" s="93">
        <v>0</v>
      </c>
      <c r="L58" s="93" t="s">
        <v>220</v>
      </c>
      <c r="M58" s="93" t="s">
        <v>1291</v>
      </c>
    </row>
    <row r="59" spans="1:13" ht="16.5" customHeight="1">
      <c r="A59" s="74">
        <v>2018</v>
      </c>
      <c r="B59" s="74">
        <v>8</v>
      </c>
      <c r="C59" s="74">
        <v>1280</v>
      </c>
      <c r="D59" s="93">
        <v>30809587834</v>
      </c>
      <c r="E59" s="93" t="s">
        <v>1421</v>
      </c>
      <c r="F59" s="91" t="s">
        <v>1417</v>
      </c>
      <c r="G59" s="92" t="s">
        <v>1422</v>
      </c>
      <c r="H59" s="93" t="s">
        <v>1423</v>
      </c>
      <c r="I59" s="93">
        <v>1280</v>
      </c>
      <c r="J59" s="93">
        <v>0</v>
      </c>
      <c r="K59" s="93">
        <v>0</v>
      </c>
      <c r="L59" s="93" t="s">
        <v>220</v>
      </c>
      <c r="M59" s="93" t="s">
        <v>1291</v>
      </c>
    </row>
    <row r="60" spans="1:13" ht="16.5" customHeight="1">
      <c r="A60" s="74">
        <v>2018</v>
      </c>
      <c r="B60" s="74">
        <v>8</v>
      </c>
      <c r="C60" s="74">
        <v>159</v>
      </c>
      <c r="D60" s="93">
        <v>16813732410</v>
      </c>
      <c r="E60" s="93" t="s">
        <v>1424</v>
      </c>
      <c r="F60" s="91" t="s">
        <v>1417</v>
      </c>
      <c r="G60" s="92" t="s">
        <v>1425</v>
      </c>
      <c r="H60" s="93" t="s">
        <v>1352</v>
      </c>
      <c r="I60" s="93">
        <v>159</v>
      </c>
      <c r="J60" s="93">
        <v>0</v>
      </c>
      <c r="K60" s="93">
        <v>0</v>
      </c>
      <c r="L60" s="93" t="s">
        <v>220</v>
      </c>
      <c r="M60" s="93" t="s">
        <v>1291</v>
      </c>
    </row>
    <row r="61" spans="1:13" ht="16.5" customHeight="1">
      <c r="A61" s="74">
        <v>2018</v>
      </c>
      <c r="B61" s="74">
        <v>8</v>
      </c>
      <c r="C61" s="74">
        <v>129</v>
      </c>
      <c r="D61" s="93">
        <v>44932923543</v>
      </c>
      <c r="E61" s="93" t="s">
        <v>1424</v>
      </c>
      <c r="F61" s="91" t="s">
        <v>1417</v>
      </c>
      <c r="G61" s="92" t="s">
        <v>1426</v>
      </c>
      <c r="H61" s="93" t="s">
        <v>1294</v>
      </c>
      <c r="I61" s="93">
        <v>129</v>
      </c>
      <c r="J61" s="93">
        <v>0</v>
      </c>
      <c r="K61" s="93">
        <v>0</v>
      </c>
      <c r="L61" s="93" t="s">
        <v>220</v>
      </c>
      <c r="M61" s="93" t="s">
        <v>1291</v>
      </c>
    </row>
    <row r="62" spans="1:13" ht="16.5" customHeight="1">
      <c r="A62" s="74">
        <v>2018</v>
      </c>
      <c r="B62" s="74">
        <v>8</v>
      </c>
      <c r="C62" s="74">
        <v>59</v>
      </c>
      <c r="D62" s="93">
        <v>46419135889</v>
      </c>
      <c r="E62" s="93" t="s">
        <v>1427</v>
      </c>
      <c r="F62" s="91" t="s">
        <v>1428</v>
      </c>
      <c r="G62" s="92" t="s">
        <v>1429</v>
      </c>
      <c r="H62" s="93" t="s">
        <v>1313</v>
      </c>
      <c r="I62" s="93">
        <v>59</v>
      </c>
      <c r="J62" s="93">
        <v>0</v>
      </c>
      <c r="K62" s="93">
        <v>0</v>
      </c>
      <c r="L62" s="93" t="s">
        <v>220</v>
      </c>
      <c r="M62" s="93" t="s">
        <v>1291</v>
      </c>
    </row>
    <row r="63" spans="1:13" ht="16.5" customHeight="1">
      <c r="A63" s="74">
        <v>2018</v>
      </c>
      <c r="B63" s="74">
        <v>8</v>
      </c>
      <c r="C63" s="74">
        <v>158</v>
      </c>
      <c r="D63" s="93">
        <v>93470353446</v>
      </c>
      <c r="E63" s="93" t="s">
        <v>1430</v>
      </c>
      <c r="F63" s="91" t="s">
        <v>1431</v>
      </c>
      <c r="G63" s="92" t="s">
        <v>1432</v>
      </c>
      <c r="H63" s="93" t="s">
        <v>1290</v>
      </c>
      <c r="I63" s="93">
        <v>158</v>
      </c>
      <c r="J63" s="93">
        <v>0</v>
      </c>
      <c r="K63" s="93">
        <v>0</v>
      </c>
      <c r="L63" s="93" t="s">
        <v>220</v>
      </c>
      <c r="M63" s="93" t="s">
        <v>1291</v>
      </c>
    </row>
    <row r="64" spans="1:13" ht="16.5" customHeight="1">
      <c r="A64" s="74">
        <v>2018</v>
      </c>
      <c r="B64" s="74">
        <v>8</v>
      </c>
      <c r="C64" s="74">
        <v>129</v>
      </c>
      <c r="D64" s="93">
        <v>12118886197</v>
      </c>
      <c r="E64" s="93" t="s">
        <v>1433</v>
      </c>
      <c r="F64" s="91" t="s">
        <v>1431</v>
      </c>
      <c r="G64" s="92" t="s">
        <v>1434</v>
      </c>
      <c r="H64" s="93" t="s">
        <v>1294</v>
      </c>
      <c r="I64" s="93">
        <v>129</v>
      </c>
      <c r="J64" s="93">
        <v>0</v>
      </c>
      <c r="K64" s="93">
        <v>0</v>
      </c>
      <c r="L64" s="93" t="s">
        <v>220</v>
      </c>
      <c r="M64" s="93" t="s">
        <v>1291</v>
      </c>
    </row>
    <row r="65" spans="1:13" ht="16.5" customHeight="1">
      <c r="A65" s="74">
        <v>2018</v>
      </c>
      <c r="B65" s="74">
        <v>8</v>
      </c>
      <c r="C65" s="74">
        <v>1680</v>
      </c>
      <c r="D65" s="93">
        <v>3607851449</v>
      </c>
      <c r="E65" s="93" t="s">
        <v>1435</v>
      </c>
      <c r="F65" s="91" t="s">
        <v>1431</v>
      </c>
      <c r="G65" s="92" t="s">
        <v>1436</v>
      </c>
      <c r="H65" s="93" t="s">
        <v>1437</v>
      </c>
      <c r="I65" s="93">
        <v>1680</v>
      </c>
      <c r="J65" s="93">
        <v>0</v>
      </c>
      <c r="K65" s="93">
        <v>0</v>
      </c>
      <c r="L65" s="93" t="s">
        <v>220</v>
      </c>
      <c r="M65" s="93" t="s">
        <v>1291</v>
      </c>
    </row>
    <row r="66" spans="1:13" ht="16.5" customHeight="1">
      <c r="A66" s="74">
        <v>2018</v>
      </c>
      <c r="B66" s="74">
        <v>8</v>
      </c>
      <c r="C66" s="74">
        <v>158</v>
      </c>
      <c r="D66" s="93">
        <v>98166482487</v>
      </c>
      <c r="E66" s="93" t="s">
        <v>1438</v>
      </c>
      <c r="F66" s="91" t="s">
        <v>1326</v>
      </c>
      <c r="G66" s="92" t="s">
        <v>1439</v>
      </c>
      <c r="H66" s="93" t="s">
        <v>1290</v>
      </c>
      <c r="I66" s="93">
        <v>158</v>
      </c>
      <c r="J66" s="93">
        <v>0</v>
      </c>
      <c r="K66" s="93">
        <v>0</v>
      </c>
      <c r="L66" s="93" t="s">
        <v>220</v>
      </c>
      <c r="M66" s="93" t="s">
        <v>1291</v>
      </c>
    </row>
    <row r="67" spans="1:13" ht="16.5" customHeight="1">
      <c r="A67" s="74">
        <v>2018</v>
      </c>
      <c r="B67" s="74">
        <v>8</v>
      </c>
      <c r="C67" s="74">
        <v>1280</v>
      </c>
      <c r="D67" s="93">
        <v>74027208841</v>
      </c>
      <c r="E67" s="93" t="s">
        <v>1440</v>
      </c>
      <c r="F67" s="91" t="s">
        <v>1329</v>
      </c>
      <c r="G67" s="92" t="s">
        <v>1441</v>
      </c>
      <c r="H67" s="93" t="s">
        <v>1423</v>
      </c>
      <c r="I67" s="93">
        <v>1280</v>
      </c>
      <c r="J67" s="93">
        <v>0</v>
      </c>
      <c r="K67" s="93">
        <v>0</v>
      </c>
      <c r="L67" s="93" t="s">
        <v>220</v>
      </c>
      <c r="M67" s="93" t="s">
        <v>1291</v>
      </c>
    </row>
    <row r="68" spans="1:13" ht="16.5" customHeight="1">
      <c r="A68" s="74">
        <v>2018</v>
      </c>
      <c r="B68" s="74">
        <v>8</v>
      </c>
      <c r="C68" s="74">
        <v>129</v>
      </c>
      <c r="D68" s="93">
        <v>49736128470</v>
      </c>
      <c r="E68" s="93" t="s">
        <v>1442</v>
      </c>
      <c r="F68" s="91" t="s">
        <v>1329</v>
      </c>
      <c r="G68" s="92" t="s">
        <v>1443</v>
      </c>
      <c r="H68" s="93" t="s">
        <v>1294</v>
      </c>
      <c r="I68" s="93">
        <v>129</v>
      </c>
      <c r="J68" s="93">
        <v>0</v>
      </c>
      <c r="K68" s="93">
        <v>0</v>
      </c>
      <c r="L68" s="93" t="s">
        <v>220</v>
      </c>
      <c r="M68" s="93" t="s">
        <v>1291</v>
      </c>
    </row>
    <row r="69" spans="1:13" ht="16.5" customHeight="1">
      <c r="A69" s="74">
        <v>2018</v>
      </c>
      <c r="B69" s="74">
        <v>8</v>
      </c>
      <c r="C69" s="74">
        <v>59</v>
      </c>
      <c r="D69" s="93">
        <v>42281750033</v>
      </c>
      <c r="E69" s="93" t="s">
        <v>1444</v>
      </c>
      <c r="F69" s="91" t="s">
        <v>1445</v>
      </c>
      <c r="G69" s="92" t="s">
        <v>1446</v>
      </c>
      <c r="H69" s="93" t="s">
        <v>1313</v>
      </c>
      <c r="I69" s="93">
        <v>59</v>
      </c>
      <c r="J69" s="93">
        <v>0</v>
      </c>
      <c r="K69" s="93">
        <v>0</v>
      </c>
      <c r="L69" s="93" t="s">
        <v>220</v>
      </c>
      <c r="M69" s="93" t="s">
        <v>1291</v>
      </c>
    </row>
    <row r="70" spans="1:13" ht="16.5" customHeight="1">
      <c r="A70" s="74">
        <v>2018</v>
      </c>
      <c r="B70" s="74">
        <v>8</v>
      </c>
      <c r="C70" s="74">
        <v>129</v>
      </c>
      <c r="D70" s="93">
        <v>64222475047</v>
      </c>
      <c r="E70" s="93" t="s">
        <v>1447</v>
      </c>
      <c r="F70" s="91" t="s">
        <v>1445</v>
      </c>
      <c r="G70" s="92" t="s">
        <v>1448</v>
      </c>
      <c r="H70" s="93" t="s">
        <v>1294</v>
      </c>
      <c r="I70" s="93">
        <v>129</v>
      </c>
      <c r="J70" s="93">
        <v>0</v>
      </c>
      <c r="K70" s="93">
        <v>0</v>
      </c>
      <c r="L70" s="93" t="s">
        <v>220</v>
      </c>
      <c r="M70" s="93" t="s">
        <v>1291</v>
      </c>
    </row>
    <row r="71" spans="1:13" ht="16.5" customHeight="1">
      <c r="A71" s="74">
        <v>2018</v>
      </c>
      <c r="B71" s="74">
        <v>8</v>
      </c>
      <c r="C71" s="74">
        <v>159</v>
      </c>
      <c r="D71" s="93">
        <v>47593180335</v>
      </c>
      <c r="E71" s="93" t="s">
        <v>1447</v>
      </c>
      <c r="F71" s="91" t="s">
        <v>1445</v>
      </c>
      <c r="G71" s="92" t="s">
        <v>1449</v>
      </c>
      <c r="H71" s="93" t="s">
        <v>1352</v>
      </c>
      <c r="I71" s="93">
        <v>159</v>
      </c>
      <c r="J71" s="93">
        <v>0</v>
      </c>
      <c r="K71" s="93">
        <v>0</v>
      </c>
      <c r="L71" s="93" t="s">
        <v>220</v>
      </c>
      <c r="M71" s="93" t="s">
        <v>1291</v>
      </c>
    </row>
    <row r="72" spans="1:13" ht="16.5" customHeight="1">
      <c r="A72" s="74">
        <v>2018</v>
      </c>
      <c r="B72" s="74">
        <v>8</v>
      </c>
      <c r="C72" s="74">
        <v>129</v>
      </c>
      <c r="D72" s="93">
        <v>14213048374</v>
      </c>
      <c r="E72" s="93" t="s">
        <v>1450</v>
      </c>
      <c r="F72" s="91" t="s">
        <v>1451</v>
      </c>
      <c r="G72" s="92" t="s">
        <v>1452</v>
      </c>
      <c r="H72" s="93" t="s">
        <v>1294</v>
      </c>
      <c r="I72" s="93">
        <v>129</v>
      </c>
      <c r="J72" s="93">
        <v>0</v>
      </c>
      <c r="K72" s="93">
        <v>0</v>
      </c>
      <c r="L72" s="93" t="s">
        <v>220</v>
      </c>
      <c r="M72" s="93" t="s">
        <v>1291</v>
      </c>
    </row>
    <row r="73" spans="1:13" ht="16.5" customHeight="1">
      <c r="A73" s="74">
        <v>2018</v>
      </c>
      <c r="B73" s="74">
        <v>8</v>
      </c>
      <c r="C73" s="74">
        <v>129</v>
      </c>
      <c r="D73" s="93">
        <v>32516033683</v>
      </c>
      <c r="E73" s="93" t="s">
        <v>1453</v>
      </c>
      <c r="F73" s="91" t="s">
        <v>1451</v>
      </c>
      <c r="G73" s="92" t="s">
        <v>1454</v>
      </c>
      <c r="H73" s="93" t="s">
        <v>1294</v>
      </c>
      <c r="I73" s="93">
        <v>129</v>
      </c>
      <c r="J73" s="93">
        <v>0</v>
      </c>
      <c r="K73" s="93">
        <v>0</v>
      </c>
      <c r="L73" s="93" t="s">
        <v>220</v>
      </c>
      <c r="M73" s="93" t="s">
        <v>1291</v>
      </c>
    </row>
    <row r="74" spans="1:13" ht="16.5" customHeight="1">
      <c r="A74" s="74">
        <v>2018</v>
      </c>
      <c r="B74" s="74">
        <v>8</v>
      </c>
      <c r="C74" s="74">
        <v>380</v>
      </c>
      <c r="D74" s="93">
        <v>6426272530</v>
      </c>
      <c r="E74" s="93" t="s">
        <v>1455</v>
      </c>
      <c r="F74" s="91" t="s">
        <v>1451</v>
      </c>
      <c r="G74" s="92" t="s">
        <v>1456</v>
      </c>
      <c r="H74" s="93" t="s">
        <v>1309</v>
      </c>
      <c r="I74" s="93">
        <v>380</v>
      </c>
      <c r="J74" s="93">
        <v>0</v>
      </c>
      <c r="K74" s="93">
        <v>0</v>
      </c>
      <c r="L74" s="93" t="s">
        <v>220</v>
      </c>
      <c r="M74" s="93" t="s">
        <v>1291</v>
      </c>
    </row>
    <row r="75" spans="1:13" ht="16.5" customHeight="1">
      <c r="A75" s="74">
        <v>2018</v>
      </c>
      <c r="B75" s="74">
        <v>8</v>
      </c>
      <c r="C75" s="74">
        <v>278</v>
      </c>
      <c r="D75" s="93">
        <v>53645703077</v>
      </c>
      <c r="E75" s="93" t="s">
        <v>1457</v>
      </c>
      <c r="F75" s="91" t="s">
        <v>1451</v>
      </c>
      <c r="G75" s="92" t="s">
        <v>1458</v>
      </c>
      <c r="H75" s="93" t="s">
        <v>1345</v>
      </c>
      <c r="I75" s="93">
        <v>278</v>
      </c>
      <c r="J75" s="93">
        <v>0</v>
      </c>
      <c r="K75" s="93">
        <v>0</v>
      </c>
      <c r="L75" s="93" t="s">
        <v>220</v>
      </c>
      <c r="M75" s="93" t="s">
        <v>1291</v>
      </c>
    </row>
    <row r="76" spans="1:13" ht="16.5" customHeight="1">
      <c r="A76" s="74">
        <v>2018</v>
      </c>
      <c r="B76" s="74">
        <v>8</v>
      </c>
      <c r="C76" s="74">
        <v>129</v>
      </c>
      <c r="D76" s="93">
        <v>60699098506</v>
      </c>
      <c r="E76" s="93" t="s">
        <v>1459</v>
      </c>
      <c r="F76" s="91" t="s">
        <v>1451</v>
      </c>
      <c r="G76" s="92" t="s">
        <v>1460</v>
      </c>
      <c r="H76" s="93" t="s">
        <v>1294</v>
      </c>
      <c r="I76" s="93">
        <v>129</v>
      </c>
      <c r="J76" s="93">
        <v>0</v>
      </c>
      <c r="K76" s="93">
        <v>0</v>
      </c>
      <c r="L76" s="93" t="s">
        <v>220</v>
      </c>
      <c r="M76" s="93" t="s">
        <v>1291</v>
      </c>
    </row>
    <row r="77" spans="1:13" ht="16.5" customHeight="1">
      <c r="A77" s="74">
        <v>2018</v>
      </c>
      <c r="B77" s="74">
        <v>8</v>
      </c>
      <c r="C77" s="74">
        <v>159</v>
      </c>
      <c r="D77" s="93">
        <v>10043103130</v>
      </c>
      <c r="E77" s="93" t="s">
        <v>1459</v>
      </c>
      <c r="F77" s="91" t="s">
        <v>1451</v>
      </c>
      <c r="G77" s="92" t="s">
        <v>1461</v>
      </c>
      <c r="H77" s="93" t="s">
        <v>1352</v>
      </c>
      <c r="I77" s="93">
        <v>159</v>
      </c>
      <c r="J77" s="93">
        <v>0</v>
      </c>
      <c r="K77" s="93">
        <v>0</v>
      </c>
      <c r="L77" s="93" t="s">
        <v>220</v>
      </c>
      <c r="M77" s="93" t="s">
        <v>1291</v>
      </c>
    </row>
    <row r="78" spans="1:13" ht="16.5" customHeight="1">
      <c r="A78" s="74">
        <v>2018</v>
      </c>
      <c r="B78" s="74">
        <v>8</v>
      </c>
      <c r="C78" s="74">
        <v>1680</v>
      </c>
      <c r="D78" s="93">
        <v>84556643381</v>
      </c>
      <c r="E78" s="93" t="s">
        <v>1462</v>
      </c>
      <c r="F78" s="91" t="s">
        <v>1463</v>
      </c>
      <c r="G78" s="92" t="s">
        <v>1464</v>
      </c>
      <c r="H78" s="93" t="s">
        <v>1437</v>
      </c>
      <c r="I78" s="93">
        <v>1680</v>
      </c>
      <c r="J78" s="93">
        <v>0</v>
      </c>
      <c r="K78" s="93">
        <v>0</v>
      </c>
      <c r="L78" s="93" t="s">
        <v>220</v>
      </c>
      <c r="M78" s="93" t="s">
        <v>1291</v>
      </c>
    </row>
    <row r="79" spans="1:13" ht="16.5" customHeight="1">
      <c r="A79" s="74">
        <v>2018</v>
      </c>
      <c r="B79" s="74">
        <v>8</v>
      </c>
      <c r="C79" s="74">
        <v>278</v>
      </c>
      <c r="D79" s="93">
        <v>31505392641</v>
      </c>
      <c r="E79" s="93" t="s">
        <v>1465</v>
      </c>
      <c r="F79" s="91" t="s">
        <v>1463</v>
      </c>
      <c r="G79" s="92" t="s">
        <v>1466</v>
      </c>
      <c r="H79" s="93" t="s">
        <v>1345</v>
      </c>
      <c r="I79" s="93">
        <v>278</v>
      </c>
      <c r="J79" s="93">
        <v>0</v>
      </c>
      <c r="K79" s="93">
        <v>0</v>
      </c>
      <c r="L79" s="93" t="s">
        <v>220</v>
      </c>
      <c r="M79" s="93" t="s">
        <v>1291</v>
      </c>
    </row>
    <row r="80" spans="1:13" ht="16.5" customHeight="1">
      <c r="A80" s="74">
        <v>2018</v>
      </c>
      <c r="B80" s="74">
        <v>8</v>
      </c>
      <c r="C80" s="74">
        <v>1699</v>
      </c>
      <c r="D80" s="93">
        <v>79866921647</v>
      </c>
      <c r="E80" s="93" t="s">
        <v>1467</v>
      </c>
      <c r="F80" s="91" t="s">
        <v>1463</v>
      </c>
      <c r="G80" s="92" t="s">
        <v>1468</v>
      </c>
      <c r="H80" s="93" t="s">
        <v>1469</v>
      </c>
      <c r="I80" s="93">
        <v>1699</v>
      </c>
      <c r="J80" s="93">
        <v>0</v>
      </c>
      <c r="K80" s="93">
        <v>0</v>
      </c>
      <c r="L80" s="93" t="s">
        <v>220</v>
      </c>
      <c r="M80" s="93" t="s">
        <v>1291</v>
      </c>
    </row>
    <row r="81" spans="1:13" ht="16.5" customHeight="1">
      <c r="A81" s="74">
        <v>2018</v>
      </c>
      <c r="B81" s="74">
        <v>8</v>
      </c>
      <c r="C81" s="74">
        <v>129</v>
      </c>
      <c r="D81" s="93">
        <v>75195146437</v>
      </c>
      <c r="E81" s="93" t="s">
        <v>1470</v>
      </c>
      <c r="F81" s="91" t="s">
        <v>1463</v>
      </c>
      <c r="G81" s="92" t="s">
        <v>1471</v>
      </c>
      <c r="H81" s="93" t="s">
        <v>1294</v>
      </c>
      <c r="I81" s="93">
        <v>129</v>
      </c>
      <c r="J81" s="93">
        <v>0</v>
      </c>
      <c r="K81" s="93">
        <v>0</v>
      </c>
      <c r="L81" s="93" t="s">
        <v>220</v>
      </c>
      <c r="M81" s="93" t="s">
        <v>1291</v>
      </c>
    </row>
    <row r="82" spans="1:13" ht="16.5" customHeight="1">
      <c r="A82" s="74">
        <v>2018</v>
      </c>
      <c r="B82" s="74">
        <v>8</v>
      </c>
      <c r="C82" s="74">
        <v>159</v>
      </c>
      <c r="D82" s="93">
        <v>73095088454</v>
      </c>
      <c r="E82" s="93" t="s">
        <v>1470</v>
      </c>
      <c r="F82" s="91" t="s">
        <v>1463</v>
      </c>
      <c r="G82" s="92" t="s">
        <v>1472</v>
      </c>
      <c r="H82" s="93" t="s">
        <v>1352</v>
      </c>
      <c r="I82" s="93">
        <v>159</v>
      </c>
      <c r="J82" s="93">
        <v>0</v>
      </c>
      <c r="K82" s="93">
        <v>0</v>
      </c>
      <c r="L82" s="93" t="s">
        <v>220</v>
      </c>
      <c r="M82" s="93" t="s">
        <v>1291</v>
      </c>
    </row>
    <row r="83" spans="1:13" ht="16.5" customHeight="1">
      <c r="A83" s="74">
        <v>2018</v>
      </c>
      <c r="B83" s="74">
        <v>8</v>
      </c>
      <c r="C83" s="74">
        <v>158</v>
      </c>
      <c r="D83" s="93">
        <v>42632589275</v>
      </c>
      <c r="E83" s="93" t="s">
        <v>1473</v>
      </c>
      <c r="F83" s="91" t="s">
        <v>1333</v>
      </c>
      <c r="G83" s="92" t="s">
        <v>1474</v>
      </c>
      <c r="H83" s="93" t="s">
        <v>1290</v>
      </c>
      <c r="I83" s="93">
        <v>158</v>
      </c>
      <c r="J83" s="93">
        <v>0</v>
      </c>
      <c r="K83" s="93">
        <v>0</v>
      </c>
      <c r="L83" s="93" t="s">
        <v>220</v>
      </c>
      <c r="M83" s="93" t="s">
        <v>1291</v>
      </c>
    </row>
    <row r="84" spans="1:13" ht="16.5" customHeight="1">
      <c r="A84" s="74">
        <v>2018</v>
      </c>
      <c r="B84" s="74">
        <v>8</v>
      </c>
      <c r="C84" s="74">
        <v>158</v>
      </c>
      <c r="D84" s="93">
        <v>57770046729</v>
      </c>
      <c r="E84" s="93" t="s">
        <v>1475</v>
      </c>
      <c r="F84" s="91" t="s">
        <v>1333</v>
      </c>
      <c r="G84" s="92" t="s">
        <v>1476</v>
      </c>
      <c r="H84" s="93" t="s">
        <v>1290</v>
      </c>
      <c r="I84" s="93">
        <v>158</v>
      </c>
      <c r="J84" s="93">
        <v>0</v>
      </c>
      <c r="K84" s="93">
        <v>0</v>
      </c>
      <c r="L84" s="93" t="s">
        <v>220</v>
      </c>
      <c r="M84" s="93" t="s">
        <v>1291</v>
      </c>
    </row>
    <row r="85" spans="1:13" ht="16.5" customHeight="1">
      <c r="A85" s="74">
        <v>2018</v>
      </c>
      <c r="B85" s="74">
        <v>8</v>
      </c>
      <c r="C85" s="74">
        <v>158</v>
      </c>
      <c r="D85" s="93">
        <v>91926975417</v>
      </c>
      <c r="E85" s="93" t="s">
        <v>1477</v>
      </c>
      <c r="F85" s="91" t="s">
        <v>1333</v>
      </c>
      <c r="G85" s="92" t="s">
        <v>1478</v>
      </c>
      <c r="H85" s="93" t="s">
        <v>1290</v>
      </c>
      <c r="I85" s="93">
        <v>158</v>
      </c>
      <c r="J85" s="93">
        <v>0</v>
      </c>
      <c r="K85" s="93">
        <v>0</v>
      </c>
      <c r="L85" s="93" t="s">
        <v>220</v>
      </c>
      <c r="M85" s="93" t="s">
        <v>1291</v>
      </c>
    </row>
    <row r="86" spans="1:13" ht="16.5" customHeight="1">
      <c r="A86" s="74">
        <v>2018</v>
      </c>
      <c r="B86" s="74">
        <v>8</v>
      </c>
      <c r="C86" s="74">
        <v>380</v>
      </c>
      <c r="D86" s="93">
        <v>81887134619</v>
      </c>
      <c r="E86" s="93" t="s">
        <v>1479</v>
      </c>
      <c r="F86" s="91" t="s">
        <v>1480</v>
      </c>
      <c r="G86" s="92" t="s">
        <v>1481</v>
      </c>
      <c r="H86" s="93" t="s">
        <v>1309</v>
      </c>
      <c r="I86" s="93">
        <v>380</v>
      </c>
      <c r="J86" s="93">
        <v>0</v>
      </c>
      <c r="K86" s="93">
        <v>0</v>
      </c>
      <c r="L86" s="93" t="s">
        <v>220</v>
      </c>
      <c r="M86" s="93" t="s">
        <v>1291</v>
      </c>
    </row>
    <row r="87" spans="1:13" ht="16.5" customHeight="1">
      <c r="A87" s="74">
        <v>2018</v>
      </c>
      <c r="B87" s="74">
        <v>8</v>
      </c>
      <c r="C87" s="74">
        <v>380</v>
      </c>
      <c r="D87" s="93">
        <v>84974071321</v>
      </c>
      <c r="E87" s="93" t="s">
        <v>1482</v>
      </c>
      <c r="F87" s="91" t="s">
        <v>1480</v>
      </c>
      <c r="G87" s="92" t="s">
        <v>1483</v>
      </c>
      <c r="H87" s="93" t="s">
        <v>1309</v>
      </c>
      <c r="I87" s="93">
        <v>380</v>
      </c>
      <c r="J87" s="93">
        <v>0</v>
      </c>
      <c r="K87" s="93">
        <v>0</v>
      </c>
      <c r="L87" s="93" t="s">
        <v>220</v>
      </c>
      <c r="M87" s="93" t="s">
        <v>1291</v>
      </c>
    </row>
    <row r="88" spans="1:13" ht="16.5" customHeight="1">
      <c r="A88" s="74">
        <v>2018</v>
      </c>
      <c r="B88" s="74">
        <v>8</v>
      </c>
      <c r="C88" s="74">
        <v>158</v>
      </c>
      <c r="D88" s="93">
        <v>57962617326</v>
      </c>
      <c r="E88" s="93" t="s">
        <v>1484</v>
      </c>
      <c r="F88" s="91" t="s">
        <v>1480</v>
      </c>
      <c r="G88" s="92" t="s">
        <v>1485</v>
      </c>
      <c r="H88" s="93" t="s">
        <v>1290</v>
      </c>
      <c r="I88" s="93">
        <v>158</v>
      </c>
      <c r="J88" s="93">
        <v>0</v>
      </c>
      <c r="K88" s="93">
        <v>0</v>
      </c>
      <c r="L88" s="93" t="s">
        <v>220</v>
      </c>
      <c r="M88" s="93" t="s">
        <v>1291</v>
      </c>
    </row>
    <row r="89" spans="1:13" ht="16.5" customHeight="1">
      <c r="A89" s="74">
        <v>2018</v>
      </c>
      <c r="B89" s="74">
        <v>8</v>
      </c>
      <c r="C89" s="74">
        <v>159</v>
      </c>
      <c r="D89" s="93">
        <v>65246324004</v>
      </c>
      <c r="E89" s="93" t="s">
        <v>1484</v>
      </c>
      <c r="F89" s="91" t="s">
        <v>1480</v>
      </c>
      <c r="G89" s="92" t="s">
        <v>1486</v>
      </c>
      <c r="H89" s="93" t="s">
        <v>1352</v>
      </c>
      <c r="I89" s="93">
        <v>159</v>
      </c>
      <c r="J89" s="93">
        <v>0</v>
      </c>
      <c r="K89" s="93">
        <v>0</v>
      </c>
      <c r="L89" s="93" t="s">
        <v>220</v>
      </c>
      <c r="M89" s="93" t="s">
        <v>1291</v>
      </c>
    </row>
    <row r="90" spans="1:13" ht="16.5" customHeight="1">
      <c r="A90" s="74">
        <v>2018</v>
      </c>
      <c r="B90" s="74">
        <v>8</v>
      </c>
      <c r="C90" s="74">
        <v>129</v>
      </c>
      <c r="D90" s="93">
        <v>87714611805</v>
      </c>
      <c r="E90" s="93" t="s">
        <v>1484</v>
      </c>
      <c r="F90" s="91" t="s">
        <v>1480</v>
      </c>
      <c r="G90" s="92" t="s">
        <v>1487</v>
      </c>
      <c r="H90" s="93" t="s">
        <v>1294</v>
      </c>
      <c r="I90" s="93">
        <v>129</v>
      </c>
      <c r="J90" s="93">
        <v>0</v>
      </c>
      <c r="K90" s="93">
        <v>0</v>
      </c>
      <c r="L90" s="93" t="s">
        <v>220</v>
      </c>
      <c r="M90" s="93" t="s">
        <v>1291</v>
      </c>
    </row>
    <row r="91" spans="1:13" ht="16.5" customHeight="1">
      <c r="A91" s="74">
        <v>2018</v>
      </c>
      <c r="B91" s="74">
        <v>8</v>
      </c>
      <c r="C91" s="74">
        <v>1280</v>
      </c>
      <c r="D91" s="93">
        <v>89930002913</v>
      </c>
      <c r="E91" s="93" t="s">
        <v>1488</v>
      </c>
      <c r="F91" s="91" t="s">
        <v>1489</v>
      </c>
      <c r="G91" s="92" t="s">
        <v>1490</v>
      </c>
      <c r="H91" s="93" t="s">
        <v>1423</v>
      </c>
      <c r="I91" s="93">
        <v>1280</v>
      </c>
      <c r="J91" s="93">
        <v>0</v>
      </c>
      <c r="K91" s="93">
        <v>0</v>
      </c>
      <c r="L91" s="93" t="s">
        <v>220</v>
      </c>
      <c r="M91" s="93" t="s">
        <v>1291</v>
      </c>
    </row>
    <row r="92" spans="1:13" ht="16.5" customHeight="1">
      <c r="A92" s="74">
        <v>2018</v>
      </c>
      <c r="B92" s="74">
        <v>8</v>
      </c>
      <c r="C92" s="74">
        <v>59</v>
      </c>
      <c r="D92" s="93">
        <v>77630437787</v>
      </c>
      <c r="E92" s="93" t="s">
        <v>1491</v>
      </c>
      <c r="F92" s="91" t="s">
        <v>1489</v>
      </c>
      <c r="G92" s="92" t="s">
        <v>1492</v>
      </c>
      <c r="H92" s="93" t="s">
        <v>1313</v>
      </c>
      <c r="I92" s="93">
        <v>59</v>
      </c>
      <c r="J92" s="93">
        <v>0</v>
      </c>
      <c r="K92" s="93">
        <v>0</v>
      </c>
      <c r="L92" s="93" t="s">
        <v>220</v>
      </c>
      <c r="M92" s="93" t="s">
        <v>1291</v>
      </c>
    </row>
    <row r="93" spans="1:13" ht="16.5" customHeight="1">
      <c r="A93">
        <v>2018</v>
      </c>
      <c r="B93">
        <v>8</v>
      </c>
      <c r="C93">
        <v>59</v>
      </c>
      <c r="D93">
        <v>79878343090</v>
      </c>
      <c r="E93" s="93" t="s">
        <v>1491</v>
      </c>
      <c r="F93" t="s">
        <v>1489</v>
      </c>
      <c r="G93" t="s">
        <v>1493</v>
      </c>
      <c r="H93" t="s">
        <v>1313</v>
      </c>
      <c r="I93">
        <v>59</v>
      </c>
      <c r="J93">
        <v>0</v>
      </c>
      <c r="K93">
        <v>0</v>
      </c>
      <c r="L93" t="s">
        <v>220</v>
      </c>
      <c r="M93" t="s">
        <v>1291</v>
      </c>
    </row>
    <row r="94" spans="1:13" ht="16.5" customHeight="1">
      <c r="A94">
        <v>2018</v>
      </c>
      <c r="B94">
        <v>8</v>
      </c>
      <c r="C94">
        <v>278</v>
      </c>
      <c r="D94">
        <v>94630089965</v>
      </c>
      <c r="E94" s="93" t="s">
        <v>1494</v>
      </c>
      <c r="F94" t="s">
        <v>1489</v>
      </c>
      <c r="G94" t="s">
        <v>1495</v>
      </c>
      <c r="H94" t="s">
        <v>1345</v>
      </c>
      <c r="I94">
        <v>278</v>
      </c>
      <c r="J94">
        <v>0</v>
      </c>
      <c r="K94">
        <v>0</v>
      </c>
      <c r="L94" t="s">
        <v>220</v>
      </c>
      <c r="M94" t="s">
        <v>1291</v>
      </c>
    </row>
    <row r="95" spans="1:13" ht="16.5" customHeight="1">
      <c r="A95">
        <v>2018</v>
      </c>
      <c r="B95">
        <v>8</v>
      </c>
      <c r="C95">
        <v>158</v>
      </c>
      <c r="D95">
        <v>30035150948</v>
      </c>
      <c r="E95" s="93" t="s">
        <v>1447</v>
      </c>
      <c r="F95" t="s">
        <v>1496</v>
      </c>
      <c r="G95" t="s">
        <v>1497</v>
      </c>
      <c r="H95" t="s">
        <v>1290</v>
      </c>
      <c r="I95">
        <v>158</v>
      </c>
      <c r="J95">
        <v>0</v>
      </c>
      <c r="K95">
        <v>0</v>
      </c>
      <c r="L95" t="s">
        <v>220</v>
      </c>
      <c r="M95" t="s">
        <v>1291</v>
      </c>
    </row>
    <row r="96" spans="1:13" ht="16.5" customHeight="1">
      <c r="A96">
        <v>2018</v>
      </c>
      <c r="B96">
        <v>8</v>
      </c>
      <c r="C96">
        <v>158</v>
      </c>
      <c r="D96">
        <v>7136950096</v>
      </c>
      <c r="E96" s="93" t="s">
        <v>1498</v>
      </c>
      <c r="F96" t="s">
        <v>1496</v>
      </c>
      <c r="G96" t="s">
        <v>1499</v>
      </c>
      <c r="H96" t="s">
        <v>1290</v>
      </c>
      <c r="I96">
        <v>158</v>
      </c>
      <c r="J96">
        <v>0</v>
      </c>
      <c r="K96">
        <v>0</v>
      </c>
      <c r="L96" t="s">
        <v>220</v>
      </c>
      <c r="M96" t="s">
        <v>1291</v>
      </c>
    </row>
    <row r="97" spans="1:13" ht="16.5" customHeight="1">
      <c r="A97">
        <v>2018</v>
      </c>
      <c r="B97">
        <v>8</v>
      </c>
      <c r="C97">
        <v>129</v>
      </c>
      <c r="D97">
        <v>83600597449</v>
      </c>
      <c r="E97" s="93" t="s">
        <v>1500</v>
      </c>
      <c r="F97" t="s">
        <v>1501</v>
      </c>
      <c r="G97" t="s">
        <v>1502</v>
      </c>
      <c r="H97" t="s">
        <v>1294</v>
      </c>
      <c r="I97">
        <v>129</v>
      </c>
      <c r="J97">
        <v>0</v>
      </c>
      <c r="K97">
        <v>0</v>
      </c>
      <c r="L97" t="s">
        <v>220</v>
      </c>
      <c r="M97" t="s">
        <v>1291</v>
      </c>
    </row>
    <row r="98" spans="1:13" ht="16.5" customHeight="1">
      <c r="A98">
        <v>2018</v>
      </c>
      <c r="B98">
        <v>8</v>
      </c>
      <c r="C98">
        <v>278</v>
      </c>
      <c r="D98">
        <v>39174939219</v>
      </c>
      <c r="E98" s="93" t="s">
        <v>1503</v>
      </c>
      <c r="F98" t="s">
        <v>1336</v>
      </c>
      <c r="G98" t="s">
        <v>1504</v>
      </c>
      <c r="H98" t="s">
        <v>1345</v>
      </c>
      <c r="I98">
        <v>278</v>
      </c>
      <c r="J98">
        <v>0</v>
      </c>
      <c r="K98">
        <v>0</v>
      </c>
      <c r="L98" t="s">
        <v>220</v>
      </c>
      <c r="M98" t="s">
        <v>1291</v>
      </c>
    </row>
    <row r="99" spans="1:13" ht="16.5" customHeight="1">
      <c r="A99">
        <v>2018</v>
      </c>
      <c r="B99">
        <v>8</v>
      </c>
      <c r="C99">
        <v>1280</v>
      </c>
      <c r="D99">
        <v>68091746880</v>
      </c>
      <c r="E99" s="93" t="s">
        <v>1505</v>
      </c>
      <c r="F99" t="s">
        <v>1506</v>
      </c>
      <c r="G99" t="s">
        <v>1507</v>
      </c>
      <c r="H99" t="s">
        <v>1423</v>
      </c>
      <c r="I99">
        <v>1280</v>
      </c>
      <c r="J99">
        <v>0</v>
      </c>
      <c r="K99">
        <v>0</v>
      </c>
      <c r="L99" t="s">
        <v>220</v>
      </c>
      <c r="M99" t="s">
        <v>1291</v>
      </c>
    </row>
    <row r="100" spans="1:13" ht="16.5" customHeight="1">
      <c r="A100">
        <v>2018</v>
      </c>
      <c r="B100">
        <v>8</v>
      </c>
      <c r="C100">
        <v>1499</v>
      </c>
      <c r="D100">
        <v>22805403130</v>
      </c>
      <c r="E100" s="93" t="s">
        <v>1508</v>
      </c>
      <c r="F100" t="s">
        <v>1509</v>
      </c>
      <c r="G100" t="s">
        <v>1510</v>
      </c>
      <c r="H100" t="s">
        <v>1511</v>
      </c>
      <c r="I100">
        <v>1499</v>
      </c>
      <c r="J100">
        <v>0</v>
      </c>
      <c r="K100">
        <v>0</v>
      </c>
      <c r="L100" t="s">
        <v>220</v>
      </c>
      <c r="M100" t="s">
        <v>1291</v>
      </c>
    </row>
    <row r="101" spans="1:13" ht="16.5" customHeight="1">
      <c r="A101">
        <v>2018</v>
      </c>
      <c r="B101">
        <v>8</v>
      </c>
      <c r="C101">
        <v>699</v>
      </c>
      <c r="D101">
        <v>99983168777</v>
      </c>
      <c r="E101" s="93" t="s">
        <v>1512</v>
      </c>
      <c r="F101" t="s">
        <v>1513</v>
      </c>
      <c r="G101" t="s">
        <v>1514</v>
      </c>
      <c r="H101" t="s">
        <v>1515</v>
      </c>
      <c r="I101">
        <v>699</v>
      </c>
      <c r="J101">
        <v>0</v>
      </c>
      <c r="K101">
        <v>0</v>
      </c>
      <c r="L101" t="s">
        <v>220</v>
      </c>
      <c r="M101" t="s">
        <v>1291</v>
      </c>
    </row>
    <row r="102" spans="1:13" ht="16.5" customHeight="1">
      <c r="A102">
        <v>2018</v>
      </c>
      <c r="B102">
        <v>8</v>
      </c>
      <c r="C102">
        <v>278</v>
      </c>
      <c r="D102">
        <v>64071466340</v>
      </c>
      <c r="E102" s="93" t="s">
        <v>1305</v>
      </c>
      <c r="F102" t="s">
        <v>1513</v>
      </c>
      <c r="G102" t="s">
        <v>1516</v>
      </c>
      <c r="H102" t="s">
        <v>1345</v>
      </c>
      <c r="I102">
        <v>278</v>
      </c>
      <c r="J102">
        <v>0</v>
      </c>
      <c r="K102">
        <v>0</v>
      </c>
      <c r="L102" t="s">
        <v>220</v>
      </c>
      <c r="M102" t="s">
        <v>1291</v>
      </c>
    </row>
    <row r="103" spans="1:13" ht="16.5" customHeight="1">
      <c r="A103">
        <v>2018</v>
      </c>
      <c r="B103">
        <v>8</v>
      </c>
      <c r="C103">
        <v>129</v>
      </c>
      <c r="D103">
        <v>86608962205</v>
      </c>
      <c r="E103" s="93" t="s">
        <v>1305</v>
      </c>
      <c r="F103" t="s">
        <v>1513</v>
      </c>
      <c r="G103" t="s">
        <v>1517</v>
      </c>
      <c r="H103" t="s">
        <v>1294</v>
      </c>
      <c r="I103">
        <v>129</v>
      </c>
      <c r="J103">
        <v>0</v>
      </c>
      <c r="K103">
        <v>0</v>
      </c>
      <c r="L103" t="s">
        <v>220</v>
      </c>
      <c r="M103" t="s">
        <v>1291</v>
      </c>
    </row>
    <row r="104" spans="1:13" ht="16.5" customHeight="1">
      <c r="A104">
        <v>2018</v>
      </c>
      <c r="B104">
        <v>8</v>
      </c>
      <c r="C104">
        <v>129</v>
      </c>
      <c r="D104">
        <v>68871831009</v>
      </c>
      <c r="E104" s="93" t="s">
        <v>1305</v>
      </c>
      <c r="F104" t="s">
        <v>1513</v>
      </c>
      <c r="G104" t="s">
        <v>1518</v>
      </c>
      <c r="H104" t="s">
        <v>1519</v>
      </c>
      <c r="I104">
        <v>129</v>
      </c>
      <c r="J104">
        <v>0</v>
      </c>
      <c r="K104">
        <v>0</v>
      </c>
      <c r="L104" t="s">
        <v>220</v>
      </c>
      <c r="M104" t="s">
        <v>1291</v>
      </c>
    </row>
    <row r="105" spans="1:13" ht="16.5" customHeight="1">
      <c r="A105">
        <v>2018</v>
      </c>
      <c r="B105">
        <v>8</v>
      </c>
      <c r="C105">
        <v>490</v>
      </c>
      <c r="D105">
        <v>21172982996</v>
      </c>
      <c r="E105" s="93" t="s">
        <v>1520</v>
      </c>
      <c r="F105" t="s">
        <v>1513</v>
      </c>
      <c r="G105" t="s">
        <v>1521</v>
      </c>
      <c r="H105" t="s">
        <v>1522</v>
      </c>
      <c r="I105">
        <v>490</v>
      </c>
      <c r="J105">
        <v>0</v>
      </c>
      <c r="K105">
        <v>0</v>
      </c>
      <c r="L105" t="s">
        <v>220</v>
      </c>
      <c r="M105" t="s">
        <v>1291</v>
      </c>
    </row>
    <row r="106" spans="1:13" ht="16.5" customHeight="1">
      <c r="A106">
        <v>2018</v>
      </c>
      <c r="B106">
        <v>8</v>
      </c>
      <c r="C106">
        <v>1280</v>
      </c>
      <c r="D106">
        <v>60748820278</v>
      </c>
      <c r="E106" s="93" t="s">
        <v>1523</v>
      </c>
      <c r="F106" t="s">
        <v>1524</v>
      </c>
      <c r="G106" t="s">
        <v>1525</v>
      </c>
      <c r="H106" t="s">
        <v>1423</v>
      </c>
      <c r="I106">
        <v>1280</v>
      </c>
      <c r="J106">
        <v>0</v>
      </c>
      <c r="K106">
        <v>0</v>
      </c>
      <c r="L106" t="s">
        <v>220</v>
      </c>
      <c r="M106" t="s">
        <v>1291</v>
      </c>
    </row>
    <row r="107" spans="1:13" ht="16.5" customHeight="1">
      <c r="A107">
        <v>2018</v>
      </c>
      <c r="B107">
        <v>8</v>
      </c>
      <c r="C107">
        <v>19.899999999999999</v>
      </c>
      <c r="D107">
        <v>3263139437</v>
      </c>
      <c r="E107" s="93" t="s">
        <v>1342</v>
      </c>
      <c r="F107" t="s">
        <v>1526</v>
      </c>
      <c r="G107" t="s">
        <v>1527</v>
      </c>
      <c r="H107" t="s">
        <v>1528</v>
      </c>
      <c r="I107">
        <v>19.899999999999999</v>
      </c>
      <c r="J107">
        <v>0</v>
      </c>
      <c r="K107">
        <v>0</v>
      </c>
      <c r="L107" t="s">
        <v>220</v>
      </c>
      <c r="M107" t="s">
        <v>1291</v>
      </c>
    </row>
    <row r="108" spans="1:13" ht="16.5" customHeight="1">
      <c r="A108">
        <v>2018</v>
      </c>
      <c r="B108">
        <v>8</v>
      </c>
      <c r="C108">
        <v>129</v>
      </c>
      <c r="D108">
        <v>16975662925</v>
      </c>
      <c r="E108" s="93" t="s">
        <v>1529</v>
      </c>
      <c r="F108" t="s">
        <v>1526</v>
      </c>
      <c r="G108" t="s">
        <v>1530</v>
      </c>
      <c r="H108" t="s">
        <v>1294</v>
      </c>
      <c r="I108">
        <v>129</v>
      </c>
      <c r="J108">
        <v>0</v>
      </c>
      <c r="K108">
        <v>0</v>
      </c>
      <c r="L108" t="s">
        <v>220</v>
      </c>
      <c r="M108" t="s">
        <v>1291</v>
      </c>
    </row>
    <row r="109" spans="1:13" ht="16.5" customHeight="1">
      <c r="A109">
        <v>2018</v>
      </c>
      <c r="B109">
        <v>8</v>
      </c>
      <c r="C109">
        <v>129</v>
      </c>
      <c r="D109">
        <v>71917146782</v>
      </c>
      <c r="E109" s="93" t="s">
        <v>1531</v>
      </c>
      <c r="F109" t="s">
        <v>1526</v>
      </c>
      <c r="G109" t="s">
        <v>1532</v>
      </c>
      <c r="H109" t="s">
        <v>1294</v>
      </c>
      <c r="I109">
        <v>129</v>
      </c>
      <c r="J109">
        <v>0</v>
      </c>
      <c r="K109">
        <v>0</v>
      </c>
      <c r="L109" t="s">
        <v>220</v>
      </c>
      <c r="M109" t="s">
        <v>1291</v>
      </c>
    </row>
    <row r="110" spans="1:13" ht="16.5" customHeight="1">
      <c r="A110">
        <v>2018</v>
      </c>
      <c r="B110">
        <v>8</v>
      </c>
      <c r="C110">
        <v>129</v>
      </c>
      <c r="D110">
        <v>56903694129</v>
      </c>
      <c r="E110" s="93" t="s">
        <v>1533</v>
      </c>
      <c r="F110" t="s">
        <v>1526</v>
      </c>
      <c r="G110" t="s">
        <v>1534</v>
      </c>
      <c r="H110" t="s">
        <v>1294</v>
      </c>
      <c r="I110">
        <v>129</v>
      </c>
      <c r="J110">
        <v>0</v>
      </c>
      <c r="K110">
        <v>0</v>
      </c>
      <c r="L110" t="s">
        <v>220</v>
      </c>
      <c r="M110" t="s">
        <v>1291</v>
      </c>
    </row>
    <row r="111" spans="1:13" ht="16.5" customHeight="1">
      <c r="A111">
        <v>2018</v>
      </c>
      <c r="B111">
        <v>8</v>
      </c>
      <c r="C111">
        <v>129</v>
      </c>
      <c r="D111">
        <v>34898444342</v>
      </c>
      <c r="E111" s="93" t="s">
        <v>1535</v>
      </c>
      <c r="F111" t="s">
        <v>1526</v>
      </c>
      <c r="G111" t="s">
        <v>1536</v>
      </c>
      <c r="H111" t="s">
        <v>1294</v>
      </c>
      <c r="I111">
        <v>129</v>
      </c>
      <c r="J111">
        <v>0</v>
      </c>
      <c r="K111">
        <v>0</v>
      </c>
      <c r="L111" t="s">
        <v>220</v>
      </c>
      <c r="M111" t="s">
        <v>1291</v>
      </c>
    </row>
    <row r="112" spans="1:13" ht="16.5" customHeight="1">
      <c r="A112">
        <v>2018</v>
      </c>
      <c r="B112">
        <v>8</v>
      </c>
      <c r="C112">
        <v>159</v>
      </c>
      <c r="D112">
        <v>98731534137</v>
      </c>
      <c r="E112" s="93" t="s">
        <v>1535</v>
      </c>
      <c r="F112" t="s">
        <v>1526</v>
      </c>
      <c r="G112" t="s">
        <v>1537</v>
      </c>
      <c r="H112" t="s">
        <v>1352</v>
      </c>
      <c r="I112">
        <v>159</v>
      </c>
      <c r="J112">
        <v>0</v>
      </c>
      <c r="K112">
        <v>0</v>
      </c>
      <c r="L112" t="s">
        <v>220</v>
      </c>
      <c r="M112" t="s">
        <v>1291</v>
      </c>
    </row>
    <row r="113" spans="1:13" ht="16.5" customHeight="1">
      <c r="A113">
        <v>2018</v>
      </c>
      <c r="B113">
        <v>8</v>
      </c>
      <c r="C113">
        <v>1680</v>
      </c>
      <c r="D113">
        <v>73812262190</v>
      </c>
      <c r="E113" s="93" t="s">
        <v>1538</v>
      </c>
      <c r="F113" t="s">
        <v>1539</v>
      </c>
      <c r="G113" t="s">
        <v>1540</v>
      </c>
      <c r="H113" t="s">
        <v>1437</v>
      </c>
      <c r="I113">
        <v>1680</v>
      </c>
      <c r="J113">
        <v>0</v>
      </c>
      <c r="K113">
        <v>0</v>
      </c>
      <c r="L113" t="s">
        <v>220</v>
      </c>
      <c r="M113" t="s">
        <v>1291</v>
      </c>
    </row>
    <row r="114" spans="1:13" ht="16.5" customHeight="1">
      <c r="A114">
        <v>2018</v>
      </c>
      <c r="B114">
        <v>8</v>
      </c>
      <c r="C114">
        <v>278</v>
      </c>
      <c r="D114">
        <v>84670848094</v>
      </c>
      <c r="E114" s="93" t="s">
        <v>1541</v>
      </c>
      <c r="F114" t="s">
        <v>1539</v>
      </c>
      <c r="G114" t="s">
        <v>1542</v>
      </c>
      <c r="H114" t="s">
        <v>1345</v>
      </c>
      <c r="I114">
        <v>278</v>
      </c>
      <c r="J114">
        <v>0</v>
      </c>
      <c r="K114">
        <v>0</v>
      </c>
      <c r="L114" t="s">
        <v>220</v>
      </c>
      <c r="M114" t="s">
        <v>1291</v>
      </c>
    </row>
    <row r="115" spans="1:13" ht="16.5" customHeight="1">
      <c r="A115">
        <v>2018</v>
      </c>
      <c r="B115">
        <v>8</v>
      </c>
      <c r="C115">
        <v>129</v>
      </c>
      <c r="D115">
        <v>65769290578</v>
      </c>
      <c r="E115" s="93" t="s">
        <v>1543</v>
      </c>
      <c r="F115" t="s">
        <v>1544</v>
      </c>
      <c r="G115" t="s">
        <v>1545</v>
      </c>
      <c r="H115" t="s">
        <v>1294</v>
      </c>
      <c r="I115">
        <v>129</v>
      </c>
      <c r="J115">
        <v>0</v>
      </c>
      <c r="K115">
        <v>0</v>
      </c>
      <c r="L115" t="s">
        <v>220</v>
      </c>
      <c r="M115" t="s">
        <v>1291</v>
      </c>
    </row>
    <row r="116" spans="1:13">
      <c r="A116">
        <v>2018</v>
      </c>
      <c r="B116">
        <v>8</v>
      </c>
      <c r="C116">
        <v>129</v>
      </c>
      <c r="D116">
        <v>12757246337</v>
      </c>
      <c r="E116" t="s">
        <v>1546</v>
      </c>
      <c r="F116" t="s">
        <v>1544</v>
      </c>
      <c r="G116" t="s">
        <v>1547</v>
      </c>
      <c r="H116" t="s">
        <v>1294</v>
      </c>
      <c r="I116">
        <v>129</v>
      </c>
      <c r="J116">
        <v>0</v>
      </c>
      <c r="K116">
        <v>0</v>
      </c>
      <c r="L116" t="s">
        <v>220</v>
      </c>
      <c r="M116" t="s">
        <v>1291</v>
      </c>
    </row>
    <row r="117" spans="1:13">
      <c r="A117">
        <v>2018</v>
      </c>
      <c r="B117">
        <v>8</v>
      </c>
      <c r="C117">
        <v>158</v>
      </c>
      <c r="D117">
        <v>91446652992</v>
      </c>
      <c r="E117" t="s">
        <v>1548</v>
      </c>
      <c r="F117" t="s">
        <v>1549</v>
      </c>
      <c r="G117" t="s">
        <v>1550</v>
      </c>
      <c r="H117" t="s">
        <v>1290</v>
      </c>
      <c r="I117">
        <v>158</v>
      </c>
      <c r="J117">
        <v>0</v>
      </c>
      <c r="K117">
        <v>0</v>
      </c>
      <c r="L117" t="s">
        <v>220</v>
      </c>
      <c r="M117" t="s">
        <v>1291</v>
      </c>
    </row>
    <row r="118" spans="1:13">
      <c r="A118">
        <v>2018</v>
      </c>
      <c r="B118">
        <v>8</v>
      </c>
      <c r="C118">
        <v>278</v>
      </c>
      <c r="D118">
        <v>89771607385</v>
      </c>
      <c r="E118" t="s">
        <v>1551</v>
      </c>
      <c r="F118" t="s">
        <v>1552</v>
      </c>
      <c r="G118" t="s">
        <v>1553</v>
      </c>
      <c r="H118" t="s">
        <v>1345</v>
      </c>
      <c r="I118">
        <v>278</v>
      </c>
      <c r="J118">
        <v>0</v>
      </c>
      <c r="K118">
        <v>0</v>
      </c>
      <c r="L118" t="s">
        <v>220</v>
      </c>
      <c r="M118" t="s">
        <v>1291</v>
      </c>
    </row>
    <row r="119" spans="1:13">
      <c r="A119">
        <v>2018</v>
      </c>
      <c r="B119">
        <v>8</v>
      </c>
      <c r="C119">
        <v>129</v>
      </c>
      <c r="D119">
        <v>33822290029</v>
      </c>
      <c r="E119" t="s">
        <v>1554</v>
      </c>
      <c r="F119" t="s">
        <v>1555</v>
      </c>
      <c r="G119" t="s">
        <v>1556</v>
      </c>
      <c r="H119" t="s">
        <v>1294</v>
      </c>
      <c r="I119">
        <v>129</v>
      </c>
      <c r="J119">
        <v>0</v>
      </c>
      <c r="K119">
        <v>0</v>
      </c>
      <c r="L119" t="s">
        <v>220</v>
      </c>
      <c r="M119" t="s">
        <v>1291</v>
      </c>
    </row>
    <row r="120" spans="1:13">
      <c r="A120">
        <v>2018</v>
      </c>
      <c r="B120">
        <v>8</v>
      </c>
      <c r="C120">
        <v>278</v>
      </c>
      <c r="D120">
        <v>49110135247</v>
      </c>
      <c r="E120" t="s">
        <v>1557</v>
      </c>
      <c r="F120" t="s">
        <v>1558</v>
      </c>
      <c r="G120" t="s">
        <v>1559</v>
      </c>
      <c r="H120" t="s">
        <v>1345</v>
      </c>
      <c r="I120">
        <v>278</v>
      </c>
      <c r="J120">
        <v>0</v>
      </c>
      <c r="K120">
        <v>0</v>
      </c>
      <c r="L120" t="s">
        <v>220</v>
      </c>
      <c r="M120" t="s">
        <v>1291</v>
      </c>
    </row>
    <row r="121" spans="1:13">
      <c r="A121">
        <v>2018</v>
      </c>
      <c r="B121">
        <v>8</v>
      </c>
      <c r="C121">
        <v>19.899999999999999</v>
      </c>
      <c r="D121">
        <v>71795549752</v>
      </c>
      <c r="E121" t="s">
        <v>1560</v>
      </c>
      <c r="F121" t="s">
        <v>1558</v>
      </c>
      <c r="G121" t="s">
        <v>1561</v>
      </c>
      <c r="H121" t="s">
        <v>1528</v>
      </c>
      <c r="I121">
        <v>19.899999999999999</v>
      </c>
      <c r="J121">
        <v>0</v>
      </c>
      <c r="K121">
        <v>0</v>
      </c>
      <c r="L121" t="s">
        <v>220</v>
      </c>
      <c r="M121" t="s">
        <v>1291</v>
      </c>
    </row>
  </sheetData>
  <phoneticPr fontId="8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O22" sqref="O22"/>
    </sheetView>
  </sheetViews>
  <sheetFormatPr defaultColWidth="8.875" defaultRowHeight="13.5"/>
  <cols>
    <col min="1" max="1" width="11" style="154" bestFit="1" customWidth="1"/>
    <col min="3" max="4" width="11.125" style="154" customWidth="1"/>
  </cols>
  <sheetData>
    <row r="1" spans="1:4">
      <c r="A1" s="89" t="s">
        <v>158</v>
      </c>
      <c r="B1" s="89" t="s">
        <v>45</v>
      </c>
      <c r="C1" s="89" t="s">
        <v>1562</v>
      </c>
    </row>
    <row r="2" spans="1:4" ht="17.25" customHeight="1">
      <c r="A2" s="45"/>
      <c r="B2" s="89"/>
      <c r="C2" s="108"/>
      <c r="D2" s="108"/>
    </row>
  </sheetData>
  <phoneticPr fontId="8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6"/>
  <sheetViews>
    <sheetView workbookViewId="0">
      <selection activeCell="H35" sqref="H35"/>
    </sheetView>
  </sheetViews>
  <sheetFormatPr defaultColWidth="8.875" defaultRowHeight="13.5"/>
  <cols>
    <col min="1" max="1" width="17.125" style="154" customWidth="1"/>
    <col min="3" max="3" width="11.625" style="154" customWidth="1"/>
    <col min="4" max="4" width="17.375" style="154" customWidth="1"/>
    <col min="5" max="5" width="13.625" style="154" customWidth="1"/>
    <col min="6" max="6" width="12.875" style="154" customWidth="1"/>
    <col min="7" max="7" width="11.375" style="154" customWidth="1"/>
    <col min="8" max="8" width="26.875" style="154" customWidth="1"/>
  </cols>
  <sheetData>
    <row r="1" spans="1:8" ht="16.5" customHeight="1">
      <c r="A1" s="4" t="s">
        <v>160</v>
      </c>
      <c r="B1" s="4" t="s">
        <v>674</v>
      </c>
      <c r="C1" s="4" t="s">
        <v>675</v>
      </c>
      <c r="D1" s="4" t="s">
        <v>676</v>
      </c>
      <c r="E1" s="4" t="s">
        <v>677</v>
      </c>
      <c r="F1" s="4" t="s">
        <v>1563</v>
      </c>
      <c r="G1" s="4" t="s">
        <v>679</v>
      </c>
      <c r="H1" s="4" t="s">
        <v>1564</v>
      </c>
    </row>
    <row r="2" spans="1:8" ht="16.5" customHeight="1">
      <c r="A2" s="47">
        <v>43064</v>
      </c>
      <c r="B2" s="48">
        <v>0.60972222222222228</v>
      </c>
      <c r="C2" s="49" t="s">
        <v>174</v>
      </c>
      <c r="D2" s="49" t="s">
        <v>1565</v>
      </c>
      <c r="E2" s="49">
        <v>13883278696</v>
      </c>
      <c r="F2" s="49"/>
      <c r="G2" s="49" t="s">
        <v>701</v>
      </c>
      <c r="H2" s="49" t="s">
        <v>1566</v>
      </c>
    </row>
    <row r="3" spans="1:8" ht="16.5" customHeight="1">
      <c r="A3" s="47">
        <v>43064</v>
      </c>
      <c r="B3" s="48">
        <v>0.6069444444444444</v>
      </c>
      <c r="C3" s="49" t="s">
        <v>180</v>
      </c>
      <c r="D3" s="49" t="s">
        <v>1567</v>
      </c>
      <c r="E3" s="49">
        <v>13883278696</v>
      </c>
      <c r="F3" s="49"/>
      <c r="G3" s="49" t="s">
        <v>685</v>
      </c>
      <c r="H3" s="49" t="s">
        <v>1568</v>
      </c>
    </row>
    <row r="4" spans="1:8" ht="16.5" customHeight="1">
      <c r="A4" s="47">
        <v>43066</v>
      </c>
      <c r="B4" s="48">
        <v>0.73541666666666672</v>
      </c>
      <c r="C4" s="49" t="s">
        <v>177</v>
      </c>
      <c r="D4" s="49" t="s">
        <v>866</v>
      </c>
      <c r="E4" s="49">
        <v>13911871785</v>
      </c>
      <c r="F4" s="49"/>
      <c r="G4" s="49" t="s">
        <v>701</v>
      </c>
      <c r="H4" s="49" t="s">
        <v>1569</v>
      </c>
    </row>
    <row r="5" spans="1:8" ht="16.5" customHeight="1">
      <c r="A5" s="47">
        <v>43066</v>
      </c>
      <c r="B5" s="48">
        <v>0.46805555555555561</v>
      </c>
      <c r="C5" s="49" t="s">
        <v>174</v>
      </c>
      <c r="D5" s="49" t="s">
        <v>1570</v>
      </c>
      <c r="E5" s="49">
        <v>18510739473</v>
      </c>
      <c r="F5" s="49"/>
      <c r="G5" s="49" t="s">
        <v>685</v>
      </c>
      <c r="H5" s="49" t="s">
        <v>1568</v>
      </c>
    </row>
    <row r="6" spans="1:8" ht="16.5" customHeight="1">
      <c r="A6" s="47">
        <v>43090</v>
      </c>
      <c r="B6" s="48">
        <v>0.49513888888888891</v>
      </c>
      <c r="C6" s="49" t="s">
        <v>193</v>
      </c>
      <c r="D6" s="49"/>
      <c r="E6" s="49">
        <v>13552067001</v>
      </c>
      <c r="F6" s="49" t="s">
        <v>1571</v>
      </c>
      <c r="G6" s="49" t="s">
        <v>685</v>
      </c>
      <c r="H6" s="49" t="s">
        <v>1572</v>
      </c>
    </row>
    <row r="7" spans="1:8" ht="16.5" customHeight="1">
      <c r="A7" s="47">
        <v>43090</v>
      </c>
      <c r="B7" s="48">
        <v>0.49583333333333329</v>
      </c>
      <c r="C7" s="49" t="s">
        <v>180</v>
      </c>
      <c r="D7" s="49"/>
      <c r="E7" s="49">
        <v>13552067001</v>
      </c>
      <c r="F7" s="49"/>
      <c r="G7" s="49" t="s">
        <v>685</v>
      </c>
      <c r="H7" s="49" t="s">
        <v>1573</v>
      </c>
    </row>
    <row r="8" spans="1:8" ht="16.5" customHeight="1">
      <c r="A8" s="47">
        <v>43094</v>
      </c>
      <c r="B8" s="48">
        <v>0.67847222222222225</v>
      </c>
      <c r="C8" s="49" t="s">
        <v>193</v>
      </c>
      <c r="D8" s="49" t="s">
        <v>1567</v>
      </c>
      <c r="E8" s="49">
        <v>13883278696</v>
      </c>
      <c r="F8" s="49" t="s">
        <v>1571</v>
      </c>
      <c r="G8" s="49" t="s">
        <v>685</v>
      </c>
      <c r="H8" s="49" t="s">
        <v>1568</v>
      </c>
    </row>
    <row r="9" spans="1:8" ht="16.5" customHeight="1">
      <c r="A9" s="47">
        <v>43095</v>
      </c>
      <c r="B9" s="48">
        <v>0.59791666666666665</v>
      </c>
      <c r="C9" s="49" t="s">
        <v>193</v>
      </c>
      <c r="D9" s="49" t="s">
        <v>1568</v>
      </c>
      <c r="E9" s="49">
        <v>15711068157</v>
      </c>
      <c r="F9" s="49" t="s">
        <v>1574</v>
      </c>
      <c r="G9" s="49" t="s">
        <v>685</v>
      </c>
      <c r="H9" s="49" t="s">
        <v>1568</v>
      </c>
    </row>
    <row r="10" spans="1:8" ht="16.5" customHeight="1">
      <c r="A10" s="47">
        <v>43096</v>
      </c>
      <c r="B10" s="48">
        <v>0.65277777777777779</v>
      </c>
      <c r="C10" s="49" t="s">
        <v>180</v>
      </c>
      <c r="D10" s="49"/>
      <c r="E10" s="49">
        <v>13071295087</v>
      </c>
      <c r="F10" s="49"/>
      <c r="G10" s="49" t="s">
        <v>685</v>
      </c>
      <c r="H10" s="49" t="s">
        <v>1568</v>
      </c>
    </row>
    <row r="11" spans="1:8" ht="16.5" customHeight="1">
      <c r="A11" s="47">
        <v>43161</v>
      </c>
      <c r="B11" s="48">
        <v>0.43402777777777779</v>
      </c>
      <c r="C11" s="49" t="s">
        <v>177</v>
      </c>
      <c r="D11" s="49" t="s">
        <v>866</v>
      </c>
      <c r="E11" s="49">
        <v>18510739473</v>
      </c>
      <c r="F11" s="49"/>
      <c r="G11" s="49" t="s">
        <v>693</v>
      </c>
      <c r="H11" s="49" t="s">
        <v>1568</v>
      </c>
    </row>
    <row r="12" spans="1:8" ht="16.5" customHeight="1">
      <c r="A12" s="47">
        <v>43170</v>
      </c>
      <c r="B12" s="48">
        <v>0.87083333333333335</v>
      </c>
      <c r="C12" s="49" t="s">
        <v>193</v>
      </c>
      <c r="D12" s="49"/>
      <c r="E12" s="49">
        <v>13883278696</v>
      </c>
      <c r="F12" s="49" t="s">
        <v>1575</v>
      </c>
      <c r="G12" s="49" t="s">
        <v>685</v>
      </c>
      <c r="H12" s="49" t="s">
        <v>1568</v>
      </c>
    </row>
    <row r="13" spans="1:8" ht="16.5" customHeight="1">
      <c r="A13" s="47">
        <v>43068</v>
      </c>
      <c r="B13" s="48">
        <v>0.44027777777777782</v>
      </c>
      <c r="C13" s="49" t="s">
        <v>177</v>
      </c>
      <c r="D13" s="49" t="s">
        <v>866</v>
      </c>
      <c r="E13" s="49">
        <v>2139913205</v>
      </c>
      <c r="F13" s="49"/>
      <c r="G13" s="49" t="s">
        <v>693</v>
      </c>
      <c r="H13" s="49" t="s">
        <v>201</v>
      </c>
    </row>
    <row r="14" spans="1:8" ht="16.5" customHeight="1">
      <c r="A14" s="47">
        <v>43116</v>
      </c>
      <c r="B14" s="48">
        <v>0.49027777777777781</v>
      </c>
      <c r="C14" s="49" t="s">
        <v>9</v>
      </c>
      <c r="D14" s="49" t="s">
        <v>687</v>
      </c>
      <c r="E14" s="49">
        <v>18811565857</v>
      </c>
      <c r="F14" s="49"/>
      <c r="G14" s="49" t="s">
        <v>685</v>
      </c>
      <c r="H14" s="49" t="s">
        <v>201</v>
      </c>
    </row>
    <row r="15" spans="1:8" ht="16.5" customHeight="1">
      <c r="A15" s="47">
        <v>43117</v>
      </c>
      <c r="B15" s="48">
        <v>0.62708333333333333</v>
      </c>
      <c r="C15" s="49" t="s">
        <v>177</v>
      </c>
      <c r="D15" s="49" t="s">
        <v>866</v>
      </c>
      <c r="E15" s="49">
        <v>1056131181</v>
      </c>
      <c r="F15" s="49"/>
      <c r="G15" s="49" t="s">
        <v>701</v>
      </c>
      <c r="H15" s="49" t="s">
        <v>201</v>
      </c>
    </row>
    <row r="16" spans="1:8" ht="16.5" customHeight="1">
      <c r="A16" s="47">
        <v>43118</v>
      </c>
      <c r="B16" s="48">
        <v>0.47708333333333341</v>
      </c>
      <c r="C16" s="49" t="s">
        <v>177</v>
      </c>
      <c r="D16" s="49" t="s">
        <v>866</v>
      </c>
      <c r="E16" s="49">
        <v>2139913173</v>
      </c>
      <c r="F16" s="49"/>
      <c r="G16" s="49" t="s">
        <v>693</v>
      </c>
      <c r="H16" s="49" t="s">
        <v>201</v>
      </c>
    </row>
    <row r="17" spans="1:8" ht="16.5" customHeight="1">
      <c r="A17" s="47">
        <v>43123</v>
      </c>
      <c r="B17" s="48">
        <v>0.47222222222222221</v>
      </c>
      <c r="C17" s="49" t="s">
        <v>177</v>
      </c>
      <c r="D17" s="49" t="s">
        <v>866</v>
      </c>
      <c r="E17" s="49">
        <v>1052814307</v>
      </c>
      <c r="F17" s="49"/>
      <c r="G17" s="49" t="s">
        <v>693</v>
      </c>
      <c r="H17" s="49" t="s">
        <v>201</v>
      </c>
    </row>
    <row r="18" spans="1:8" ht="16.5" customHeight="1">
      <c r="A18" s="47">
        <v>43155</v>
      </c>
      <c r="B18" s="48">
        <v>0.74097222222222225</v>
      </c>
      <c r="C18" s="49" t="s">
        <v>177</v>
      </c>
      <c r="D18" s="49" t="s">
        <v>866</v>
      </c>
      <c r="E18" s="49">
        <v>1085795936</v>
      </c>
      <c r="F18" s="49"/>
      <c r="G18" s="49" t="s">
        <v>693</v>
      </c>
      <c r="H18" s="49" t="s">
        <v>201</v>
      </c>
    </row>
    <row r="19" spans="1:8" ht="16.5" customHeight="1">
      <c r="A19" s="47">
        <v>43157</v>
      </c>
      <c r="B19" s="48">
        <v>0.73750000000000004</v>
      </c>
      <c r="C19" s="49" t="s">
        <v>177</v>
      </c>
      <c r="D19" s="49" t="s">
        <v>866</v>
      </c>
      <c r="E19" s="49">
        <v>15321805790</v>
      </c>
      <c r="F19" s="49"/>
      <c r="G19" s="49" t="s">
        <v>871</v>
      </c>
      <c r="H19" s="49" t="s">
        <v>1576</v>
      </c>
    </row>
    <row r="20" spans="1:8" ht="16.5" customHeight="1">
      <c r="A20" s="47">
        <v>43158</v>
      </c>
      <c r="B20" s="48">
        <v>0.56180555555555556</v>
      </c>
      <c r="C20" s="49" t="s">
        <v>177</v>
      </c>
      <c r="D20" s="49" t="s">
        <v>866</v>
      </c>
      <c r="E20" s="49">
        <v>1085550103</v>
      </c>
      <c r="F20" s="49"/>
      <c r="G20" s="49" t="s">
        <v>693</v>
      </c>
      <c r="H20" s="49" t="s">
        <v>201</v>
      </c>
    </row>
    <row r="21" spans="1:8" ht="16.5" customHeight="1">
      <c r="A21" s="47">
        <v>43183</v>
      </c>
      <c r="B21" s="48">
        <v>0.61597222222222225</v>
      </c>
      <c r="C21" s="49" t="s">
        <v>174</v>
      </c>
      <c r="D21" s="49" t="s">
        <v>866</v>
      </c>
      <c r="E21" s="49">
        <v>1053220736</v>
      </c>
      <c r="F21" s="49"/>
      <c r="G21" s="49" t="s">
        <v>701</v>
      </c>
      <c r="H21" s="49" t="s">
        <v>201</v>
      </c>
    </row>
    <row r="22" spans="1:8" ht="16.5" customHeight="1">
      <c r="A22" s="47">
        <v>43186</v>
      </c>
      <c r="B22" s="48">
        <v>0.72430555555555554</v>
      </c>
      <c r="C22" s="49" t="s">
        <v>177</v>
      </c>
      <c r="D22" s="49" t="s">
        <v>201</v>
      </c>
      <c r="E22" s="49">
        <v>1053220757</v>
      </c>
      <c r="F22" s="49"/>
      <c r="G22" s="49" t="s">
        <v>871</v>
      </c>
      <c r="H22" s="49" t="s">
        <v>201</v>
      </c>
    </row>
    <row r="23" spans="1:8" ht="16.5" customHeight="1">
      <c r="A23" s="47">
        <v>43189</v>
      </c>
      <c r="B23" s="48">
        <v>0.63749999999999996</v>
      </c>
      <c r="C23" s="49" t="s">
        <v>174</v>
      </c>
      <c r="D23" s="49" t="s">
        <v>201</v>
      </c>
      <c r="E23" s="49">
        <v>13512426836</v>
      </c>
      <c r="F23" s="49"/>
      <c r="G23" s="49" t="s">
        <v>701</v>
      </c>
      <c r="H23" s="49"/>
    </row>
    <row r="24" spans="1:8" ht="16.5" customHeight="1">
      <c r="A24" s="47">
        <v>43190</v>
      </c>
      <c r="B24" s="48">
        <v>0.55000000000000004</v>
      </c>
      <c r="C24" s="49" t="s">
        <v>177</v>
      </c>
      <c r="D24" s="49" t="s">
        <v>1577</v>
      </c>
      <c r="E24" s="49">
        <v>16601116132</v>
      </c>
      <c r="F24" s="49"/>
      <c r="G24" s="49" t="s">
        <v>701</v>
      </c>
      <c r="H24" s="49"/>
    </row>
    <row r="25" spans="1:8">
      <c r="A25" s="45"/>
      <c r="B25" s="46"/>
    </row>
    <row r="26" spans="1:8">
      <c r="A26" s="45"/>
      <c r="B26" s="46"/>
    </row>
    <row r="27" spans="1:8">
      <c r="A27" s="45"/>
      <c r="B27" s="46"/>
    </row>
    <row r="28" spans="1:8">
      <c r="A28" s="45"/>
      <c r="B28" s="46"/>
    </row>
    <row r="29" spans="1:8">
      <c r="A29" s="45"/>
      <c r="B29" s="46"/>
    </row>
    <row r="30" spans="1:8">
      <c r="A30" s="45"/>
      <c r="B30" s="46"/>
    </row>
    <row r="31" spans="1:8">
      <c r="A31" s="45"/>
      <c r="B31" s="46"/>
    </row>
    <row r="32" spans="1:8">
      <c r="A32" s="45"/>
      <c r="B32" s="46"/>
    </row>
    <row r="33" spans="1:2">
      <c r="A33" s="45"/>
      <c r="B33" s="46"/>
    </row>
    <row r="34" spans="1:2">
      <c r="A34" s="45"/>
      <c r="B34" s="46"/>
    </row>
    <row r="35" spans="1:2">
      <c r="A35" s="45"/>
      <c r="B35" s="46"/>
    </row>
    <row r="36" spans="1:2">
      <c r="A36" s="45"/>
      <c r="B36" s="46"/>
    </row>
    <row r="37" spans="1:2">
      <c r="A37" s="45"/>
      <c r="B37" s="46"/>
    </row>
    <row r="38" spans="1:2">
      <c r="A38" s="45"/>
      <c r="B38" s="46"/>
    </row>
    <row r="39" spans="1:2">
      <c r="A39" s="45"/>
      <c r="B39" s="46"/>
    </row>
    <row r="40" spans="1:2">
      <c r="A40" s="45"/>
      <c r="B40" s="46"/>
    </row>
    <row r="41" spans="1:2">
      <c r="A41" s="45"/>
      <c r="B41" s="46"/>
    </row>
    <row r="42" spans="1:2">
      <c r="A42" s="45"/>
      <c r="B42" s="46"/>
    </row>
    <row r="43" spans="1:2">
      <c r="A43" s="45"/>
      <c r="B43" s="46"/>
    </row>
    <row r="44" spans="1:2">
      <c r="A44" s="45"/>
      <c r="B44" s="46"/>
    </row>
    <row r="45" spans="1:2">
      <c r="A45" s="45"/>
      <c r="B45" s="46"/>
    </row>
    <row r="46" spans="1:2">
      <c r="A46" s="45"/>
      <c r="B46" s="46"/>
    </row>
    <row r="47" spans="1:2">
      <c r="A47" s="45"/>
      <c r="B47" s="46"/>
    </row>
    <row r="48" spans="1:2">
      <c r="A48" s="45"/>
      <c r="B48" s="46"/>
    </row>
    <row r="49" spans="1:2">
      <c r="A49" s="45"/>
      <c r="B49" s="46"/>
    </row>
    <row r="50" spans="1:2">
      <c r="A50" s="45"/>
      <c r="B50" s="46"/>
    </row>
    <row r="51" spans="1:2">
      <c r="A51" s="45"/>
      <c r="B51" s="46"/>
    </row>
    <row r="52" spans="1:2">
      <c r="A52" s="45"/>
      <c r="B52" s="46"/>
    </row>
    <row r="53" spans="1:2">
      <c r="A53" s="45"/>
      <c r="B53" s="46"/>
    </row>
    <row r="54" spans="1:2">
      <c r="A54" s="45"/>
      <c r="B54" s="46"/>
    </row>
    <row r="55" spans="1:2">
      <c r="A55" s="45"/>
      <c r="B55" s="46"/>
    </row>
    <row r="56" spans="1:2">
      <c r="A56" s="45"/>
      <c r="B56" s="46"/>
    </row>
    <row r="57" spans="1:2">
      <c r="A57" s="45"/>
      <c r="B57" s="46"/>
    </row>
    <row r="58" spans="1:2">
      <c r="A58" s="45"/>
      <c r="B58" s="46"/>
    </row>
    <row r="59" spans="1:2">
      <c r="A59" s="45"/>
      <c r="B59" s="46"/>
    </row>
    <row r="60" spans="1:2">
      <c r="A60" s="45"/>
      <c r="B60" s="46"/>
    </row>
    <row r="61" spans="1:2">
      <c r="A61" s="45"/>
      <c r="B61" s="46"/>
    </row>
    <row r="62" spans="1:2">
      <c r="A62" s="45"/>
      <c r="B62" s="46"/>
    </row>
    <row r="63" spans="1:2">
      <c r="A63" s="45"/>
      <c r="B63" s="46"/>
    </row>
    <row r="64" spans="1:2">
      <c r="A64" s="45"/>
      <c r="B64" s="46"/>
    </row>
    <row r="65" spans="1:2">
      <c r="A65" s="45"/>
      <c r="B65" s="46"/>
    </row>
    <row r="66" spans="1:2">
      <c r="A66" s="45"/>
      <c r="B66" s="46"/>
    </row>
    <row r="67" spans="1:2">
      <c r="A67" s="45"/>
      <c r="B67" s="46"/>
    </row>
    <row r="68" spans="1:2">
      <c r="A68" s="45"/>
      <c r="B68" s="46"/>
    </row>
    <row r="69" spans="1:2">
      <c r="A69" s="45"/>
      <c r="B69" s="46"/>
    </row>
    <row r="70" spans="1:2">
      <c r="A70" s="45"/>
      <c r="B70" s="46"/>
    </row>
    <row r="71" spans="1:2">
      <c r="A71" s="45"/>
      <c r="B71" s="46"/>
    </row>
    <row r="72" spans="1:2">
      <c r="A72" s="45"/>
      <c r="B72" s="46"/>
    </row>
    <row r="73" spans="1:2">
      <c r="A73" s="45"/>
      <c r="B73" s="46"/>
    </row>
    <row r="74" spans="1:2">
      <c r="A74" s="45"/>
      <c r="B74" s="46"/>
    </row>
    <row r="75" spans="1:2">
      <c r="A75" s="45"/>
      <c r="B75" s="46"/>
    </row>
    <row r="76" spans="1:2">
      <c r="A76" s="45"/>
      <c r="B76" s="46"/>
    </row>
    <row r="77" spans="1:2">
      <c r="A77" s="45"/>
      <c r="B77" s="46"/>
    </row>
    <row r="78" spans="1:2">
      <c r="A78" s="45"/>
      <c r="B78" s="46"/>
    </row>
    <row r="79" spans="1:2">
      <c r="A79" s="45"/>
      <c r="B79" s="46"/>
    </row>
    <row r="80" spans="1:2">
      <c r="A80" s="45"/>
      <c r="B80" s="46"/>
    </row>
    <row r="81" spans="1:2">
      <c r="A81" s="45"/>
      <c r="B81" s="46"/>
    </row>
    <row r="82" spans="1:2">
      <c r="A82" s="45"/>
      <c r="B82" s="46"/>
    </row>
    <row r="83" spans="1:2">
      <c r="A83" s="45"/>
      <c r="B83" s="46"/>
    </row>
    <row r="84" spans="1:2">
      <c r="A84" s="45"/>
      <c r="B84" s="46"/>
    </row>
    <row r="85" spans="1:2">
      <c r="A85" s="45"/>
      <c r="B85" s="46"/>
    </row>
    <row r="86" spans="1:2">
      <c r="A86" s="45"/>
      <c r="B86" s="46"/>
    </row>
    <row r="87" spans="1:2">
      <c r="A87" s="45"/>
      <c r="B87" s="46"/>
    </row>
    <row r="88" spans="1:2">
      <c r="A88" s="45"/>
      <c r="B88" s="46"/>
    </row>
    <row r="89" spans="1:2">
      <c r="A89" s="45"/>
      <c r="B89" s="46"/>
    </row>
    <row r="90" spans="1:2">
      <c r="A90" s="45"/>
      <c r="B90" s="46"/>
    </row>
    <row r="91" spans="1:2">
      <c r="A91" s="45"/>
      <c r="B91" s="46"/>
    </row>
    <row r="92" spans="1:2">
      <c r="A92" s="45"/>
      <c r="B92" s="46"/>
    </row>
    <row r="93" spans="1:2">
      <c r="A93" s="45"/>
      <c r="B93" s="46"/>
    </row>
    <row r="94" spans="1:2">
      <c r="A94" s="45"/>
      <c r="B94" s="46"/>
    </row>
    <row r="95" spans="1:2">
      <c r="A95" s="45"/>
      <c r="B95" s="46"/>
    </row>
    <row r="96" spans="1:2">
      <c r="A96" s="45"/>
      <c r="B96" s="46"/>
    </row>
    <row r="97" spans="1:2">
      <c r="A97" s="45"/>
      <c r="B97" s="46"/>
    </row>
    <row r="98" spans="1:2">
      <c r="A98" s="45"/>
      <c r="B98" s="46"/>
    </row>
    <row r="99" spans="1:2">
      <c r="A99" s="45"/>
      <c r="B99" s="46"/>
    </row>
    <row r="100" spans="1:2">
      <c r="A100" s="45"/>
      <c r="B100" s="46"/>
    </row>
    <row r="101" spans="1:2">
      <c r="A101" s="45"/>
      <c r="B101" s="46"/>
    </row>
    <row r="102" spans="1:2">
      <c r="A102" s="45"/>
      <c r="B102" s="46"/>
    </row>
    <row r="103" spans="1:2">
      <c r="A103" s="45"/>
      <c r="B103" s="46"/>
    </row>
    <row r="104" spans="1:2">
      <c r="A104" s="45"/>
      <c r="B104" s="46"/>
    </row>
    <row r="105" spans="1:2">
      <c r="A105" s="45"/>
      <c r="B105" s="46"/>
    </row>
    <row r="106" spans="1:2">
      <c r="A106" s="45"/>
      <c r="B106" s="46"/>
    </row>
    <row r="107" spans="1:2">
      <c r="A107" s="45"/>
      <c r="B107" s="46"/>
    </row>
    <row r="108" spans="1:2">
      <c r="A108" s="45"/>
      <c r="B108" s="46"/>
    </row>
    <row r="109" spans="1:2">
      <c r="A109" s="45"/>
      <c r="B109" s="46"/>
    </row>
    <row r="110" spans="1:2">
      <c r="A110" s="45"/>
      <c r="B110" s="46"/>
    </row>
    <row r="111" spans="1:2">
      <c r="A111" s="45"/>
      <c r="B111" s="46"/>
    </row>
    <row r="112" spans="1:2">
      <c r="A112" s="45"/>
      <c r="B112" s="46"/>
    </row>
    <row r="113" spans="1:2">
      <c r="A113" s="45"/>
      <c r="B113" s="46"/>
    </row>
    <row r="114" spans="1:2">
      <c r="A114" s="45"/>
      <c r="B114" s="46"/>
    </row>
    <row r="115" spans="1:2">
      <c r="A115" s="45"/>
      <c r="B115" s="46"/>
    </row>
    <row r="116" spans="1:2">
      <c r="A116" s="45"/>
      <c r="B116" s="46"/>
    </row>
    <row r="117" spans="1:2">
      <c r="A117" s="45"/>
      <c r="B117" s="46"/>
    </row>
    <row r="118" spans="1:2">
      <c r="A118" s="45"/>
      <c r="B118" s="46"/>
    </row>
    <row r="119" spans="1:2">
      <c r="A119" s="45"/>
      <c r="B119" s="46"/>
    </row>
    <row r="120" spans="1:2">
      <c r="A120" s="45"/>
      <c r="B120" s="46"/>
    </row>
    <row r="121" spans="1:2">
      <c r="A121" s="45"/>
      <c r="B121" s="46"/>
    </row>
    <row r="122" spans="1:2">
      <c r="A122" s="45"/>
      <c r="B122" s="46"/>
    </row>
    <row r="123" spans="1:2">
      <c r="A123" s="45"/>
      <c r="B123" s="46"/>
    </row>
    <row r="124" spans="1:2">
      <c r="A124" s="45"/>
      <c r="B124" s="46"/>
    </row>
    <row r="125" spans="1:2">
      <c r="A125" s="45"/>
      <c r="B125" s="46"/>
    </row>
    <row r="126" spans="1:2">
      <c r="A126" s="45"/>
      <c r="B126" s="46"/>
    </row>
    <row r="127" spans="1:2">
      <c r="A127" s="45"/>
      <c r="B127" s="46"/>
    </row>
    <row r="128" spans="1:2">
      <c r="A128" s="45"/>
      <c r="B128" s="46"/>
    </row>
    <row r="129" spans="1:2">
      <c r="A129" s="45"/>
      <c r="B129" s="46"/>
    </row>
    <row r="130" spans="1:2">
      <c r="A130" s="45"/>
      <c r="B130" s="46"/>
    </row>
    <row r="131" spans="1:2">
      <c r="A131" s="45"/>
      <c r="B131" s="46"/>
    </row>
    <row r="132" spans="1:2">
      <c r="A132" s="45"/>
      <c r="B132" s="46"/>
    </row>
    <row r="133" spans="1:2">
      <c r="A133" s="45"/>
      <c r="B133" s="46"/>
    </row>
    <row r="134" spans="1:2">
      <c r="A134" s="45"/>
      <c r="B134" s="46"/>
    </row>
    <row r="135" spans="1:2">
      <c r="A135" s="45"/>
      <c r="B135" s="46"/>
    </row>
    <row r="136" spans="1:2">
      <c r="A136" s="45"/>
      <c r="B136" s="46"/>
    </row>
    <row r="137" spans="1:2">
      <c r="A137" s="45"/>
      <c r="B137" s="46"/>
    </row>
    <row r="138" spans="1:2">
      <c r="A138" s="45"/>
      <c r="B138" s="46"/>
    </row>
    <row r="139" spans="1:2">
      <c r="A139" s="45"/>
      <c r="B139" s="46"/>
    </row>
    <row r="140" spans="1:2">
      <c r="A140" s="45"/>
      <c r="B140" s="46"/>
    </row>
    <row r="141" spans="1:2">
      <c r="A141" s="45"/>
      <c r="B141" s="46"/>
    </row>
    <row r="142" spans="1:2">
      <c r="A142" s="45"/>
      <c r="B142" s="46"/>
    </row>
    <row r="143" spans="1:2">
      <c r="A143" s="45"/>
      <c r="B143" s="46"/>
    </row>
    <row r="144" spans="1:2">
      <c r="A144" s="45"/>
      <c r="B144" s="46"/>
    </row>
    <row r="145" spans="1:2">
      <c r="A145" s="45"/>
      <c r="B145" s="46"/>
    </row>
    <row r="146" spans="1:2">
      <c r="A146" s="45"/>
      <c r="B146" s="46"/>
    </row>
    <row r="147" spans="1:2">
      <c r="A147" s="45"/>
      <c r="B147" s="46"/>
    </row>
    <row r="148" spans="1:2">
      <c r="A148" s="45"/>
      <c r="B148" s="46"/>
    </row>
    <row r="149" spans="1:2">
      <c r="A149" s="45"/>
      <c r="B149" s="46"/>
    </row>
    <row r="150" spans="1:2">
      <c r="A150" s="45"/>
      <c r="B150" s="46"/>
    </row>
    <row r="151" spans="1:2">
      <c r="A151" s="45"/>
      <c r="B151" s="46"/>
    </row>
    <row r="152" spans="1:2">
      <c r="A152" s="45"/>
      <c r="B152" s="46"/>
    </row>
    <row r="153" spans="1:2">
      <c r="A153" s="45"/>
      <c r="B153" s="46"/>
    </row>
    <row r="154" spans="1:2">
      <c r="A154" s="45"/>
      <c r="B154" s="46"/>
    </row>
    <row r="155" spans="1:2">
      <c r="A155" s="45"/>
      <c r="B155" s="46"/>
    </row>
    <row r="156" spans="1:2">
      <c r="A156" s="45"/>
      <c r="B156" s="46"/>
    </row>
    <row r="157" spans="1:2">
      <c r="A157" s="45"/>
      <c r="B157" s="46"/>
    </row>
    <row r="158" spans="1:2">
      <c r="A158" s="45"/>
      <c r="B158" s="46"/>
    </row>
    <row r="159" spans="1:2">
      <c r="A159" s="45"/>
      <c r="B159" s="46"/>
    </row>
    <row r="160" spans="1:2">
      <c r="A160" s="45"/>
      <c r="B160" s="46"/>
    </row>
    <row r="161" spans="1:2">
      <c r="A161" s="45"/>
      <c r="B161" s="46"/>
    </row>
    <row r="162" spans="1:2">
      <c r="A162" s="45"/>
      <c r="B162" s="46"/>
    </row>
    <row r="163" spans="1:2">
      <c r="A163" s="45"/>
      <c r="B163" s="46"/>
    </row>
    <row r="164" spans="1:2">
      <c r="A164" s="45"/>
      <c r="B164" s="46"/>
    </row>
    <row r="165" spans="1:2">
      <c r="A165" s="45"/>
      <c r="B165" s="46"/>
    </row>
    <row r="166" spans="1:2">
      <c r="A166" s="45"/>
      <c r="B166" s="46"/>
    </row>
    <row r="167" spans="1:2">
      <c r="A167" s="45"/>
      <c r="B167" s="46"/>
    </row>
    <row r="168" spans="1:2">
      <c r="A168" s="45"/>
      <c r="B168" s="46"/>
    </row>
    <row r="169" spans="1:2">
      <c r="A169" s="45"/>
      <c r="B169" s="46"/>
    </row>
    <row r="170" spans="1:2">
      <c r="A170" s="45"/>
      <c r="B170" s="46"/>
    </row>
    <row r="171" spans="1:2">
      <c r="A171" s="45"/>
      <c r="B171" s="46"/>
    </row>
    <row r="172" spans="1:2">
      <c r="A172" s="45"/>
      <c r="B172" s="46"/>
    </row>
    <row r="173" spans="1:2">
      <c r="A173" s="45"/>
      <c r="B173" s="46"/>
    </row>
    <row r="174" spans="1:2">
      <c r="A174" s="45"/>
      <c r="B174" s="46"/>
    </row>
    <row r="175" spans="1:2">
      <c r="A175" s="45"/>
      <c r="B175" s="46"/>
    </row>
    <row r="176" spans="1:2">
      <c r="A176" s="45"/>
      <c r="B176" s="46"/>
    </row>
    <row r="177" spans="1:2">
      <c r="A177" s="45"/>
      <c r="B177" s="46"/>
    </row>
    <row r="178" spans="1:2">
      <c r="A178" s="45"/>
      <c r="B178" s="46"/>
    </row>
    <row r="179" spans="1:2">
      <c r="A179" s="45"/>
      <c r="B179" s="46"/>
    </row>
    <row r="180" spans="1:2">
      <c r="A180" s="45"/>
      <c r="B180" s="46"/>
    </row>
    <row r="181" spans="1:2">
      <c r="A181" s="45"/>
      <c r="B181" s="46"/>
    </row>
    <row r="182" spans="1:2">
      <c r="A182" s="45"/>
      <c r="B182" s="46"/>
    </row>
    <row r="183" spans="1:2">
      <c r="A183" s="45"/>
      <c r="B183" s="46"/>
    </row>
    <row r="184" spans="1:2">
      <c r="A184" s="45"/>
      <c r="B184" s="46"/>
    </row>
    <row r="185" spans="1:2">
      <c r="A185" s="45"/>
      <c r="B185" s="46"/>
    </row>
    <row r="186" spans="1:2">
      <c r="A186" s="45"/>
      <c r="B186" s="46"/>
    </row>
    <row r="187" spans="1:2">
      <c r="A187" s="45"/>
      <c r="B187" s="46"/>
    </row>
    <row r="188" spans="1:2">
      <c r="A188" s="45"/>
      <c r="B188" s="46"/>
    </row>
    <row r="189" spans="1:2">
      <c r="A189" s="45"/>
      <c r="B189" s="46"/>
    </row>
    <row r="190" spans="1:2">
      <c r="A190" s="45"/>
      <c r="B190" s="46"/>
    </row>
    <row r="191" spans="1:2">
      <c r="A191" s="45"/>
      <c r="B191" s="46"/>
    </row>
    <row r="192" spans="1:2">
      <c r="A192" s="45"/>
      <c r="B192" s="46"/>
    </row>
    <row r="193" spans="1:2">
      <c r="A193" s="45"/>
      <c r="B193" s="46"/>
    </row>
    <row r="194" spans="1:2">
      <c r="A194" s="45"/>
      <c r="B194" s="46"/>
    </row>
    <row r="195" spans="1:2">
      <c r="A195" s="45"/>
      <c r="B195" s="46"/>
    </row>
    <row r="196" spans="1:2">
      <c r="A196" s="45"/>
      <c r="B196" s="46"/>
    </row>
    <row r="197" spans="1:2">
      <c r="A197" s="45"/>
      <c r="B197" s="46"/>
    </row>
    <row r="198" spans="1:2">
      <c r="A198" s="45"/>
      <c r="B198" s="46"/>
    </row>
    <row r="199" spans="1:2">
      <c r="A199" s="45"/>
      <c r="B199" s="46"/>
    </row>
    <row r="200" spans="1:2">
      <c r="A200" s="45"/>
      <c r="B200" s="46"/>
    </row>
    <row r="201" spans="1:2">
      <c r="A201" s="45"/>
      <c r="B201" s="46"/>
    </row>
    <row r="202" spans="1:2">
      <c r="A202" s="45"/>
      <c r="B202" s="46"/>
    </row>
    <row r="203" spans="1:2">
      <c r="A203" s="45"/>
      <c r="B203" s="46"/>
    </row>
    <row r="204" spans="1:2">
      <c r="A204" s="45"/>
      <c r="B204" s="46"/>
    </row>
    <row r="205" spans="1:2">
      <c r="A205" s="45"/>
      <c r="B205" s="46"/>
    </row>
    <row r="206" spans="1:2">
      <c r="A206" s="45"/>
      <c r="B206" s="46"/>
    </row>
    <row r="207" spans="1:2">
      <c r="A207" s="45"/>
      <c r="B207" s="46"/>
    </row>
    <row r="208" spans="1:2">
      <c r="A208" s="45"/>
      <c r="B208" s="46"/>
    </row>
    <row r="209" spans="1:2">
      <c r="A209" s="45"/>
      <c r="B209" s="46"/>
    </row>
    <row r="210" spans="1:2">
      <c r="A210" s="45"/>
      <c r="B210" s="46"/>
    </row>
    <row r="211" spans="1:2">
      <c r="A211" s="45"/>
      <c r="B211" s="46"/>
    </row>
    <row r="212" spans="1:2">
      <c r="A212" s="45"/>
      <c r="B212" s="46"/>
    </row>
    <row r="213" spans="1:2">
      <c r="A213" s="45"/>
      <c r="B213" s="46"/>
    </row>
    <row r="214" spans="1:2">
      <c r="A214" s="45"/>
      <c r="B214" s="46"/>
    </row>
    <row r="215" spans="1:2">
      <c r="A215" s="45"/>
      <c r="B215" s="46"/>
    </row>
    <row r="216" spans="1:2">
      <c r="A216" s="45"/>
      <c r="B216" s="46"/>
    </row>
    <row r="217" spans="1:2">
      <c r="A217" s="45"/>
      <c r="B217" s="46"/>
    </row>
    <row r="218" spans="1:2">
      <c r="A218" s="45"/>
      <c r="B218" s="46"/>
    </row>
    <row r="219" spans="1:2">
      <c r="A219" s="45"/>
      <c r="B219" s="46"/>
    </row>
    <row r="220" spans="1:2">
      <c r="A220" s="45"/>
      <c r="B220" s="46"/>
    </row>
    <row r="221" spans="1:2">
      <c r="A221" s="45"/>
      <c r="B221" s="46"/>
    </row>
    <row r="222" spans="1:2">
      <c r="A222" s="45"/>
      <c r="B222" s="46"/>
    </row>
    <row r="223" spans="1:2">
      <c r="A223" s="45"/>
      <c r="B223" s="46"/>
    </row>
    <row r="224" spans="1:2">
      <c r="A224" s="45"/>
      <c r="B224" s="46"/>
    </row>
    <row r="225" spans="1:2">
      <c r="A225" s="45"/>
      <c r="B225" s="46"/>
    </row>
    <row r="226" spans="1:2">
      <c r="A226" s="45"/>
      <c r="B226" s="46"/>
    </row>
    <row r="227" spans="1:2">
      <c r="A227" s="45"/>
      <c r="B227" s="46"/>
    </row>
    <row r="228" spans="1:2">
      <c r="A228" s="45"/>
      <c r="B228" s="46"/>
    </row>
    <row r="229" spans="1:2">
      <c r="A229" s="45"/>
      <c r="B229" s="46"/>
    </row>
    <row r="230" spans="1:2">
      <c r="A230" s="45"/>
      <c r="B230" s="46"/>
    </row>
    <row r="231" spans="1:2">
      <c r="A231" s="45"/>
      <c r="B231" s="46"/>
    </row>
    <row r="232" spans="1:2">
      <c r="A232" s="45"/>
      <c r="B232" s="46"/>
    </row>
    <row r="233" spans="1:2">
      <c r="A233" s="45"/>
      <c r="B233" s="46"/>
    </row>
    <row r="234" spans="1:2">
      <c r="A234" s="45"/>
      <c r="B234" s="46"/>
    </row>
    <row r="235" spans="1:2">
      <c r="A235" s="45"/>
      <c r="B235" s="46"/>
    </row>
    <row r="236" spans="1:2">
      <c r="A236" s="45"/>
      <c r="B236" s="46"/>
    </row>
    <row r="237" spans="1:2">
      <c r="A237" s="45"/>
      <c r="B237" s="46"/>
    </row>
    <row r="238" spans="1:2">
      <c r="A238" s="45"/>
      <c r="B238" s="46"/>
    </row>
    <row r="239" spans="1:2">
      <c r="A239" s="45"/>
      <c r="B239" s="46"/>
    </row>
    <row r="240" spans="1:2">
      <c r="A240" s="45"/>
      <c r="B240" s="46"/>
    </row>
    <row r="241" spans="1:2">
      <c r="A241" s="45"/>
      <c r="B241" s="46"/>
    </row>
    <row r="242" spans="1:2">
      <c r="A242" s="45"/>
      <c r="B242" s="46"/>
    </row>
    <row r="243" spans="1:2">
      <c r="A243" s="45"/>
      <c r="B243" s="46"/>
    </row>
    <row r="244" spans="1:2">
      <c r="A244" s="45"/>
      <c r="B244" s="46"/>
    </row>
    <row r="245" spans="1:2">
      <c r="A245" s="45"/>
      <c r="B245" s="46"/>
    </row>
    <row r="246" spans="1:2">
      <c r="A246" s="45"/>
      <c r="B246" s="46"/>
    </row>
    <row r="247" spans="1:2">
      <c r="A247" s="45"/>
      <c r="B247" s="46"/>
    </row>
    <row r="248" spans="1:2">
      <c r="A248" s="45"/>
      <c r="B248" s="46"/>
    </row>
    <row r="249" spans="1:2">
      <c r="A249" s="45"/>
      <c r="B249" s="46"/>
    </row>
    <row r="250" spans="1:2">
      <c r="A250" s="45"/>
      <c r="B250" s="46"/>
    </row>
    <row r="251" spans="1:2">
      <c r="A251" s="45"/>
      <c r="B251" s="46"/>
    </row>
    <row r="252" spans="1:2">
      <c r="A252" s="45"/>
      <c r="B252" s="46"/>
    </row>
    <row r="253" spans="1:2">
      <c r="A253" s="45"/>
      <c r="B253" s="46"/>
    </row>
    <row r="254" spans="1:2">
      <c r="A254" s="45"/>
      <c r="B254" s="46"/>
    </row>
    <row r="255" spans="1:2">
      <c r="A255" s="45"/>
      <c r="B255" s="46"/>
    </row>
    <row r="256" spans="1:2">
      <c r="A256" s="45"/>
      <c r="B256" s="46"/>
    </row>
    <row r="257" spans="1:2">
      <c r="A257" s="45"/>
      <c r="B257" s="46"/>
    </row>
    <row r="258" spans="1:2">
      <c r="A258" s="45"/>
      <c r="B258" s="46"/>
    </row>
    <row r="259" spans="1:2">
      <c r="A259" s="45"/>
      <c r="B259" s="46"/>
    </row>
    <row r="260" spans="1:2">
      <c r="A260" s="45"/>
      <c r="B260" s="46"/>
    </row>
    <row r="261" spans="1:2">
      <c r="A261" s="45"/>
      <c r="B261" s="46"/>
    </row>
    <row r="262" spans="1:2">
      <c r="A262" s="45"/>
      <c r="B262" s="46"/>
    </row>
    <row r="263" spans="1:2">
      <c r="A263" s="45"/>
      <c r="B263" s="46"/>
    </row>
    <row r="264" spans="1:2">
      <c r="A264" s="45"/>
      <c r="B264" s="46"/>
    </row>
    <row r="265" spans="1:2">
      <c r="A265" s="45"/>
      <c r="B265" s="46"/>
    </row>
    <row r="266" spans="1:2">
      <c r="A266" s="45"/>
      <c r="B266" s="46"/>
    </row>
    <row r="267" spans="1:2">
      <c r="A267" s="45"/>
      <c r="B267" s="46"/>
    </row>
    <row r="268" spans="1:2">
      <c r="A268" s="45"/>
      <c r="B268" s="46"/>
    </row>
    <row r="269" spans="1:2">
      <c r="A269" s="45"/>
      <c r="B269" s="46"/>
    </row>
    <row r="270" spans="1:2">
      <c r="A270" s="45"/>
      <c r="B270" s="46"/>
    </row>
    <row r="271" spans="1:2">
      <c r="A271" s="45"/>
      <c r="B271" s="46"/>
    </row>
    <row r="272" spans="1:2">
      <c r="A272" s="45"/>
      <c r="B272" s="46"/>
    </row>
    <row r="273" spans="1:2">
      <c r="A273" s="45"/>
      <c r="B273" s="46"/>
    </row>
    <row r="274" spans="1:2">
      <c r="A274" s="45"/>
      <c r="B274" s="46"/>
    </row>
    <row r="275" spans="1:2">
      <c r="A275" s="45"/>
      <c r="B275" s="46"/>
    </row>
    <row r="276" spans="1:2">
      <c r="A276" s="45"/>
      <c r="B276" s="46"/>
    </row>
    <row r="277" spans="1:2">
      <c r="A277" s="45"/>
      <c r="B277" s="46"/>
    </row>
    <row r="278" spans="1:2">
      <c r="A278" s="45"/>
      <c r="B278" s="46"/>
    </row>
    <row r="279" spans="1:2">
      <c r="A279" s="45"/>
      <c r="B279" s="46"/>
    </row>
    <row r="280" spans="1:2">
      <c r="A280" s="45"/>
      <c r="B280" s="46"/>
    </row>
    <row r="281" spans="1:2">
      <c r="A281" s="45"/>
      <c r="B281" s="46"/>
    </row>
    <row r="282" spans="1:2">
      <c r="A282" s="45"/>
      <c r="B282" s="46"/>
    </row>
    <row r="283" spans="1:2">
      <c r="A283" s="45"/>
      <c r="B283" s="46"/>
    </row>
    <row r="284" spans="1:2">
      <c r="A284" s="45"/>
      <c r="B284" s="46"/>
    </row>
    <row r="285" spans="1:2">
      <c r="A285" s="45"/>
      <c r="B285" s="46"/>
    </row>
    <row r="286" spans="1:2">
      <c r="A286" s="45"/>
      <c r="B286" s="46"/>
    </row>
    <row r="287" spans="1:2">
      <c r="A287" s="45"/>
      <c r="B287" s="46"/>
    </row>
    <row r="288" spans="1:2">
      <c r="A288" s="45"/>
      <c r="B288" s="46"/>
    </row>
    <row r="289" spans="1:2">
      <c r="A289" s="45"/>
      <c r="B289" s="46"/>
    </row>
    <row r="290" spans="1:2">
      <c r="A290" s="45"/>
      <c r="B290" s="46"/>
    </row>
    <row r="291" spans="1:2">
      <c r="A291" s="45"/>
      <c r="B291" s="46"/>
    </row>
    <row r="292" spans="1:2">
      <c r="A292" s="45"/>
      <c r="B292" s="46"/>
    </row>
    <row r="293" spans="1:2">
      <c r="A293" s="45"/>
      <c r="B293" s="46"/>
    </row>
    <row r="294" spans="1:2">
      <c r="A294" s="45"/>
      <c r="B294" s="46"/>
    </row>
    <row r="295" spans="1:2">
      <c r="A295" s="45"/>
      <c r="B295" s="46"/>
    </row>
    <row r="296" spans="1:2">
      <c r="A296" s="45"/>
      <c r="B296" s="46"/>
    </row>
    <row r="297" spans="1:2">
      <c r="A297" s="45"/>
      <c r="B297" s="46"/>
    </row>
    <row r="298" spans="1:2">
      <c r="A298" s="45"/>
      <c r="B298" s="46"/>
    </row>
    <row r="299" spans="1:2">
      <c r="A299" s="45"/>
      <c r="B299" s="46"/>
    </row>
    <row r="300" spans="1:2">
      <c r="A300" s="45"/>
      <c r="B300" s="46"/>
    </row>
    <row r="301" spans="1:2">
      <c r="A301" s="45"/>
      <c r="B301" s="46"/>
    </row>
    <row r="302" spans="1:2">
      <c r="A302" s="45"/>
      <c r="B302" s="46"/>
    </row>
    <row r="303" spans="1:2">
      <c r="A303" s="45"/>
      <c r="B303" s="46"/>
    </row>
    <row r="304" spans="1:2">
      <c r="A304" s="45"/>
      <c r="B304" s="46"/>
    </row>
    <row r="305" spans="1:2">
      <c r="A305" s="45"/>
      <c r="B305" s="46"/>
    </row>
    <row r="306" spans="1:2">
      <c r="A306" s="45"/>
      <c r="B306" s="46"/>
    </row>
    <row r="307" spans="1:2">
      <c r="A307" s="45"/>
      <c r="B307" s="46"/>
    </row>
    <row r="308" spans="1:2">
      <c r="A308" s="45"/>
      <c r="B308" s="46"/>
    </row>
    <row r="309" spans="1:2">
      <c r="A309" s="45"/>
      <c r="B309" s="46"/>
    </row>
    <row r="310" spans="1:2">
      <c r="A310" s="45"/>
      <c r="B310" s="46"/>
    </row>
    <row r="311" spans="1:2">
      <c r="A311" s="45"/>
      <c r="B311" s="46"/>
    </row>
    <row r="312" spans="1:2">
      <c r="A312" s="45"/>
      <c r="B312" s="46"/>
    </row>
    <row r="313" spans="1:2">
      <c r="A313" s="45"/>
      <c r="B313" s="46"/>
    </row>
    <row r="314" spans="1:2">
      <c r="A314" s="45"/>
      <c r="B314" s="46"/>
    </row>
    <row r="315" spans="1:2">
      <c r="A315" s="45"/>
      <c r="B315" s="46"/>
    </row>
    <row r="316" spans="1:2">
      <c r="A316" s="45"/>
      <c r="B316" s="46"/>
    </row>
    <row r="317" spans="1:2">
      <c r="A317" s="45"/>
      <c r="B317" s="46"/>
    </row>
    <row r="318" spans="1:2">
      <c r="A318" s="45"/>
      <c r="B318" s="46"/>
    </row>
    <row r="319" spans="1:2">
      <c r="A319" s="45"/>
      <c r="B319" s="46"/>
    </row>
    <row r="320" spans="1:2">
      <c r="A320" s="45"/>
      <c r="B320" s="46"/>
    </row>
    <row r="321" spans="1:2">
      <c r="A321" s="45"/>
      <c r="B321" s="46"/>
    </row>
    <row r="322" spans="1:2">
      <c r="A322" s="45"/>
      <c r="B322" s="46"/>
    </row>
    <row r="323" spans="1:2">
      <c r="A323" s="45"/>
      <c r="B323" s="46"/>
    </row>
    <row r="324" spans="1:2">
      <c r="A324" s="45"/>
      <c r="B324" s="46"/>
    </row>
    <row r="325" spans="1:2">
      <c r="A325" s="45"/>
      <c r="B325" s="46"/>
    </row>
    <row r="326" spans="1:2">
      <c r="A326" s="45"/>
      <c r="B326" s="46"/>
    </row>
    <row r="327" spans="1:2">
      <c r="A327" s="45"/>
      <c r="B327" s="46"/>
    </row>
    <row r="328" spans="1:2">
      <c r="A328" s="45"/>
      <c r="B328" s="46"/>
    </row>
    <row r="329" spans="1:2">
      <c r="A329" s="45"/>
      <c r="B329" s="46"/>
    </row>
    <row r="330" spans="1:2">
      <c r="A330" s="45"/>
      <c r="B330" s="46"/>
    </row>
    <row r="331" spans="1:2">
      <c r="A331" s="45"/>
      <c r="B331" s="46"/>
    </row>
    <row r="332" spans="1:2">
      <c r="A332" s="45"/>
      <c r="B332" s="46"/>
    </row>
    <row r="333" spans="1:2">
      <c r="A333" s="45"/>
      <c r="B333" s="46"/>
    </row>
    <row r="334" spans="1:2">
      <c r="A334" s="45"/>
      <c r="B334" s="46"/>
    </row>
    <row r="335" spans="1:2">
      <c r="A335" s="45"/>
      <c r="B335" s="46"/>
    </row>
    <row r="336" spans="1:2">
      <c r="A336" s="45"/>
      <c r="B336" s="46"/>
    </row>
    <row r="337" spans="1:2">
      <c r="A337" s="45"/>
      <c r="B337" s="46"/>
    </row>
    <row r="338" spans="1:2">
      <c r="A338" s="45"/>
      <c r="B338" s="46"/>
    </row>
    <row r="339" spans="1:2">
      <c r="A339" s="45"/>
      <c r="B339" s="46"/>
    </row>
    <row r="340" spans="1:2">
      <c r="A340" s="45"/>
      <c r="B340" s="46"/>
    </row>
    <row r="341" spans="1:2">
      <c r="A341" s="45"/>
      <c r="B341" s="46"/>
    </row>
    <row r="342" spans="1:2">
      <c r="A342" s="45"/>
      <c r="B342" s="46"/>
    </row>
    <row r="343" spans="1:2">
      <c r="A343" s="45"/>
      <c r="B343" s="46"/>
    </row>
    <row r="344" spans="1:2">
      <c r="A344" s="45"/>
      <c r="B344" s="46"/>
    </row>
    <row r="345" spans="1:2">
      <c r="A345" s="45"/>
      <c r="B345" s="46"/>
    </row>
    <row r="346" spans="1:2">
      <c r="A346" s="45"/>
      <c r="B346" s="46"/>
    </row>
    <row r="347" spans="1:2">
      <c r="A347" s="45"/>
      <c r="B347" s="46"/>
    </row>
    <row r="348" spans="1:2">
      <c r="A348" s="45"/>
      <c r="B348" s="46"/>
    </row>
    <row r="349" spans="1:2">
      <c r="A349" s="45"/>
      <c r="B349" s="46"/>
    </row>
    <row r="350" spans="1:2">
      <c r="A350" s="45"/>
      <c r="B350" s="46"/>
    </row>
    <row r="351" spans="1:2">
      <c r="A351" s="45"/>
      <c r="B351" s="46"/>
    </row>
    <row r="352" spans="1:2">
      <c r="A352" s="45"/>
      <c r="B352" s="46"/>
    </row>
    <row r="353" spans="1:2">
      <c r="A353" s="45"/>
      <c r="B353" s="46"/>
    </row>
    <row r="354" spans="1:2">
      <c r="A354" s="45"/>
      <c r="B354" s="46"/>
    </row>
    <row r="355" spans="1:2">
      <c r="A355" s="45"/>
      <c r="B355" s="46"/>
    </row>
    <row r="356" spans="1:2">
      <c r="A356" s="45"/>
      <c r="B356" s="46"/>
    </row>
    <row r="357" spans="1:2">
      <c r="A357" s="45"/>
      <c r="B357" s="46"/>
    </row>
    <row r="358" spans="1:2">
      <c r="A358" s="45"/>
      <c r="B358" s="46"/>
    </row>
    <row r="359" spans="1:2">
      <c r="A359" s="45"/>
      <c r="B359" s="46"/>
    </row>
    <row r="360" spans="1:2">
      <c r="A360" s="45"/>
      <c r="B360" s="46"/>
    </row>
    <row r="361" spans="1:2">
      <c r="A361" s="45"/>
      <c r="B361" s="46"/>
    </row>
    <row r="362" spans="1:2">
      <c r="A362" s="45"/>
      <c r="B362" s="46"/>
    </row>
    <row r="363" spans="1:2">
      <c r="A363" s="45"/>
      <c r="B363" s="46"/>
    </row>
    <row r="364" spans="1:2">
      <c r="A364" s="45"/>
      <c r="B364" s="46"/>
    </row>
    <row r="365" spans="1:2">
      <c r="A365" s="45"/>
      <c r="B365" s="46"/>
    </row>
    <row r="366" spans="1:2">
      <c r="A366" s="45"/>
      <c r="B366" s="46"/>
    </row>
    <row r="367" spans="1:2">
      <c r="A367" s="45"/>
      <c r="B367" s="46"/>
    </row>
    <row r="368" spans="1:2">
      <c r="A368" s="45"/>
      <c r="B368" s="46"/>
    </row>
    <row r="369" spans="1:2">
      <c r="A369" s="45"/>
      <c r="B369" s="46"/>
    </row>
    <row r="370" spans="1:2">
      <c r="A370" s="45"/>
      <c r="B370" s="46"/>
    </row>
    <row r="371" spans="1:2">
      <c r="A371" s="45"/>
      <c r="B371" s="46"/>
    </row>
    <row r="372" spans="1:2">
      <c r="A372" s="45"/>
      <c r="B372" s="46"/>
    </row>
    <row r="373" spans="1:2">
      <c r="A373" s="45"/>
      <c r="B373" s="46"/>
    </row>
    <row r="374" spans="1:2">
      <c r="A374" s="45"/>
      <c r="B374" s="46"/>
    </row>
    <row r="375" spans="1:2">
      <c r="A375" s="45"/>
      <c r="B375" s="46"/>
    </row>
    <row r="376" spans="1:2">
      <c r="A376" s="45"/>
      <c r="B376" s="46"/>
    </row>
    <row r="377" spans="1:2">
      <c r="A377" s="45"/>
      <c r="B377" s="46"/>
    </row>
    <row r="378" spans="1:2">
      <c r="A378" s="45"/>
      <c r="B378" s="46"/>
    </row>
    <row r="379" spans="1:2">
      <c r="A379" s="45"/>
      <c r="B379" s="46"/>
    </row>
    <row r="380" spans="1:2">
      <c r="A380" s="45"/>
      <c r="B380" s="46"/>
    </row>
    <row r="381" spans="1:2">
      <c r="A381" s="45"/>
      <c r="B381" s="46"/>
    </row>
    <row r="382" spans="1:2">
      <c r="A382" s="45"/>
      <c r="B382" s="46"/>
    </row>
    <row r="383" spans="1:2">
      <c r="A383" s="45"/>
      <c r="B383" s="46"/>
    </row>
    <row r="384" spans="1:2">
      <c r="A384" s="45"/>
      <c r="B384" s="46"/>
    </row>
    <row r="385" spans="1:2">
      <c r="A385" s="45"/>
      <c r="B385" s="46"/>
    </row>
    <row r="386" spans="1:2">
      <c r="A386" s="45"/>
      <c r="B386" s="46"/>
    </row>
    <row r="387" spans="1:2">
      <c r="A387" s="45"/>
      <c r="B387" s="46"/>
    </row>
    <row r="388" spans="1:2">
      <c r="A388" s="45"/>
      <c r="B388" s="46"/>
    </row>
    <row r="389" spans="1:2">
      <c r="A389" s="45"/>
      <c r="B389" s="46"/>
    </row>
    <row r="390" spans="1:2">
      <c r="A390" s="45"/>
      <c r="B390" s="46"/>
    </row>
    <row r="391" spans="1:2">
      <c r="A391" s="45"/>
      <c r="B391" s="46"/>
    </row>
    <row r="392" spans="1:2">
      <c r="A392" s="45"/>
      <c r="B392" s="46"/>
    </row>
    <row r="393" spans="1:2">
      <c r="A393" s="45"/>
      <c r="B393" s="46"/>
    </row>
    <row r="394" spans="1:2">
      <c r="A394" s="45"/>
      <c r="B394" s="46"/>
    </row>
    <row r="395" spans="1:2">
      <c r="A395" s="45"/>
      <c r="B395" s="46"/>
    </row>
    <row r="396" spans="1:2">
      <c r="A396" s="45"/>
      <c r="B396" s="46"/>
    </row>
    <row r="397" spans="1:2">
      <c r="A397" s="45"/>
      <c r="B397" s="46"/>
    </row>
    <row r="398" spans="1:2">
      <c r="A398" s="45"/>
      <c r="B398" s="46"/>
    </row>
    <row r="399" spans="1:2">
      <c r="A399" s="45"/>
      <c r="B399" s="46"/>
    </row>
    <row r="400" spans="1:2">
      <c r="A400" s="45"/>
      <c r="B400" s="46"/>
    </row>
    <row r="401" spans="1:2">
      <c r="A401" s="45"/>
      <c r="B401" s="46"/>
    </row>
    <row r="402" spans="1:2">
      <c r="A402" s="45"/>
      <c r="B402" s="46"/>
    </row>
    <row r="403" spans="1:2">
      <c r="A403" s="45"/>
      <c r="B403" s="46"/>
    </row>
    <row r="404" spans="1:2">
      <c r="A404" s="45"/>
      <c r="B404" s="46"/>
    </row>
    <row r="405" spans="1:2">
      <c r="A405" s="45"/>
      <c r="B405" s="46"/>
    </row>
    <row r="406" spans="1:2">
      <c r="A406" s="45"/>
      <c r="B406" s="46"/>
    </row>
    <row r="407" spans="1:2">
      <c r="A407" s="45"/>
      <c r="B407" s="46"/>
    </row>
    <row r="408" spans="1:2">
      <c r="A408" s="45"/>
      <c r="B408" s="46"/>
    </row>
    <row r="409" spans="1:2">
      <c r="A409" s="45"/>
      <c r="B409" s="46"/>
    </row>
    <row r="410" spans="1:2">
      <c r="A410" s="45"/>
      <c r="B410" s="46"/>
    </row>
    <row r="411" spans="1:2">
      <c r="A411" s="45"/>
      <c r="B411" s="46"/>
    </row>
    <row r="412" spans="1:2">
      <c r="A412" s="45"/>
      <c r="B412" s="46"/>
    </row>
    <row r="413" spans="1:2">
      <c r="A413" s="45"/>
      <c r="B413" s="46"/>
    </row>
    <row r="414" spans="1:2">
      <c r="A414" s="45"/>
      <c r="B414" s="46"/>
    </row>
    <row r="415" spans="1:2">
      <c r="A415" s="45"/>
      <c r="B415" s="46"/>
    </row>
    <row r="416" spans="1:2">
      <c r="A416" s="45"/>
      <c r="B416" s="46"/>
    </row>
    <row r="417" spans="1:2">
      <c r="A417" s="45"/>
      <c r="B417" s="46"/>
    </row>
    <row r="418" spans="1:2">
      <c r="A418" s="45"/>
      <c r="B418" s="46"/>
    </row>
    <row r="419" spans="1:2">
      <c r="A419" s="45"/>
      <c r="B419" s="46"/>
    </row>
    <row r="420" spans="1:2">
      <c r="A420" s="45"/>
      <c r="B420" s="46"/>
    </row>
    <row r="421" spans="1:2">
      <c r="A421" s="45"/>
      <c r="B421" s="46"/>
    </row>
    <row r="422" spans="1:2">
      <c r="A422" s="45"/>
      <c r="B422" s="46"/>
    </row>
    <row r="423" spans="1:2">
      <c r="A423" s="45"/>
      <c r="B423" s="46"/>
    </row>
    <row r="424" spans="1:2">
      <c r="A424" s="45"/>
      <c r="B424" s="46"/>
    </row>
    <row r="425" spans="1:2">
      <c r="A425" s="45"/>
      <c r="B425" s="46"/>
    </row>
    <row r="426" spans="1:2">
      <c r="A426" s="45"/>
      <c r="B426" s="46"/>
    </row>
    <row r="427" spans="1:2">
      <c r="A427" s="45"/>
      <c r="B427" s="46"/>
    </row>
    <row r="428" spans="1:2">
      <c r="A428" s="45"/>
      <c r="B428" s="46"/>
    </row>
    <row r="429" spans="1:2">
      <c r="A429" s="45"/>
      <c r="B429" s="46"/>
    </row>
    <row r="430" spans="1:2">
      <c r="A430" s="45"/>
      <c r="B430" s="46"/>
    </row>
    <row r="431" spans="1:2">
      <c r="A431" s="45"/>
      <c r="B431" s="46"/>
    </row>
    <row r="432" spans="1:2">
      <c r="A432" s="45"/>
      <c r="B432" s="46"/>
    </row>
    <row r="433" spans="1:2">
      <c r="A433" s="45"/>
      <c r="B433" s="46"/>
    </row>
    <row r="434" spans="1:2">
      <c r="A434" s="45"/>
      <c r="B434" s="46"/>
    </row>
    <row r="435" spans="1:2">
      <c r="A435" s="45"/>
      <c r="B435" s="46"/>
    </row>
    <row r="436" spans="1:2">
      <c r="A436" s="45"/>
      <c r="B436" s="46"/>
    </row>
    <row r="437" spans="1:2">
      <c r="A437" s="45"/>
      <c r="B437" s="46"/>
    </row>
    <row r="438" spans="1:2">
      <c r="A438" s="45"/>
      <c r="B438" s="46"/>
    </row>
    <row r="439" spans="1:2">
      <c r="A439" s="45"/>
      <c r="B439" s="46"/>
    </row>
    <row r="440" spans="1:2">
      <c r="A440" s="45"/>
      <c r="B440" s="46"/>
    </row>
    <row r="441" spans="1:2">
      <c r="A441" s="45"/>
      <c r="B441" s="46"/>
    </row>
    <row r="442" spans="1:2">
      <c r="A442" s="45"/>
      <c r="B442" s="46"/>
    </row>
    <row r="443" spans="1:2">
      <c r="A443" s="45"/>
      <c r="B443" s="46"/>
    </row>
    <row r="444" spans="1:2">
      <c r="A444" s="45"/>
      <c r="B444" s="46"/>
    </row>
    <row r="445" spans="1:2">
      <c r="A445" s="45"/>
      <c r="B445" s="46"/>
    </row>
    <row r="446" spans="1:2">
      <c r="A446" s="45"/>
      <c r="B446" s="46"/>
    </row>
    <row r="447" spans="1:2">
      <c r="A447" s="45"/>
      <c r="B447" s="46"/>
    </row>
    <row r="448" spans="1:2">
      <c r="A448" s="45"/>
      <c r="B448" s="46"/>
    </row>
    <row r="449" spans="1:2">
      <c r="A449" s="45"/>
      <c r="B449" s="46"/>
    </row>
    <row r="450" spans="1:2">
      <c r="A450" s="45"/>
      <c r="B450" s="46"/>
    </row>
    <row r="451" spans="1:2">
      <c r="A451" s="45"/>
      <c r="B451" s="46"/>
    </row>
    <row r="452" spans="1:2">
      <c r="A452" s="45"/>
      <c r="B452" s="46"/>
    </row>
    <row r="453" spans="1:2">
      <c r="A453" s="45"/>
      <c r="B453" s="46"/>
    </row>
    <row r="454" spans="1:2">
      <c r="A454" s="45"/>
      <c r="B454" s="46"/>
    </row>
    <row r="455" spans="1:2">
      <c r="A455" s="45"/>
      <c r="B455" s="46"/>
    </row>
    <row r="456" spans="1:2">
      <c r="A456" s="45"/>
      <c r="B456" s="46"/>
    </row>
    <row r="457" spans="1:2">
      <c r="A457" s="45"/>
      <c r="B457" s="46"/>
    </row>
    <row r="458" spans="1:2">
      <c r="A458" s="45"/>
      <c r="B458" s="46"/>
    </row>
    <row r="459" spans="1:2">
      <c r="A459" s="45"/>
      <c r="B459" s="46"/>
    </row>
    <row r="460" spans="1:2">
      <c r="A460" s="45"/>
      <c r="B460" s="46"/>
    </row>
    <row r="461" spans="1:2">
      <c r="A461" s="45"/>
      <c r="B461" s="46"/>
    </row>
    <row r="462" spans="1:2">
      <c r="A462" s="45"/>
      <c r="B462" s="46"/>
    </row>
    <row r="463" spans="1:2">
      <c r="A463" s="45"/>
      <c r="B463" s="46"/>
    </row>
    <row r="464" spans="1:2">
      <c r="A464" s="45"/>
      <c r="B464" s="46"/>
    </row>
    <row r="465" spans="1:2">
      <c r="A465" s="45"/>
      <c r="B465" s="46"/>
    </row>
    <row r="466" spans="1:2">
      <c r="A466" s="45"/>
      <c r="B466" s="46"/>
    </row>
    <row r="467" spans="1:2">
      <c r="A467" s="45"/>
      <c r="B467" s="46"/>
    </row>
    <row r="468" spans="1:2">
      <c r="A468" s="45"/>
      <c r="B468" s="46"/>
    </row>
    <row r="469" spans="1:2">
      <c r="A469" s="45"/>
      <c r="B469" s="46"/>
    </row>
    <row r="470" spans="1:2">
      <c r="A470" s="45"/>
      <c r="B470" s="46"/>
    </row>
    <row r="471" spans="1:2">
      <c r="A471" s="45"/>
      <c r="B471" s="46"/>
    </row>
    <row r="472" spans="1:2">
      <c r="A472" s="45"/>
      <c r="B472" s="46"/>
    </row>
    <row r="473" spans="1:2">
      <c r="A473" s="45"/>
      <c r="B473" s="46"/>
    </row>
    <row r="474" spans="1:2">
      <c r="A474" s="45"/>
      <c r="B474" s="46"/>
    </row>
    <row r="475" spans="1:2">
      <c r="A475" s="45"/>
      <c r="B475" s="46"/>
    </row>
    <row r="476" spans="1:2">
      <c r="A476" s="45"/>
      <c r="B476" s="46"/>
    </row>
    <row r="477" spans="1:2">
      <c r="A477" s="45"/>
      <c r="B477" s="46"/>
    </row>
    <row r="478" spans="1:2">
      <c r="A478" s="45"/>
      <c r="B478" s="46"/>
    </row>
    <row r="479" spans="1:2">
      <c r="A479" s="45"/>
      <c r="B479" s="46"/>
    </row>
    <row r="480" spans="1:2">
      <c r="A480" s="45"/>
      <c r="B480" s="46"/>
    </row>
    <row r="481" spans="1:2">
      <c r="A481" s="45"/>
      <c r="B481" s="46"/>
    </row>
    <row r="482" spans="1:2">
      <c r="A482" s="45"/>
      <c r="B482" s="46"/>
    </row>
    <row r="483" spans="1:2">
      <c r="A483" s="45"/>
      <c r="B483" s="46"/>
    </row>
    <row r="484" spans="1:2">
      <c r="A484" s="45"/>
      <c r="B484" s="46"/>
    </row>
    <row r="485" spans="1:2">
      <c r="A485" s="45"/>
      <c r="B485" s="46"/>
    </row>
    <row r="486" spans="1:2">
      <c r="A486" s="45"/>
      <c r="B486" s="46"/>
    </row>
    <row r="487" spans="1:2">
      <c r="A487" s="45"/>
      <c r="B487" s="46"/>
    </row>
    <row r="488" spans="1:2">
      <c r="A488" s="45"/>
      <c r="B488" s="46"/>
    </row>
    <row r="489" spans="1:2">
      <c r="A489" s="45"/>
      <c r="B489" s="46"/>
    </row>
    <row r="490" spans="1:2">
      <c r="A490" s="45"/>
      <c r="B490" s="46"/>
    </row>
    <row r="491" spans="1:2">
      <c r="A491" s="45"/>
      <c r="B491" s="46"/>
    </row>
    <row r="492" spans="1:2">
      <c r="A492" s="45"/>
      <c r="B492" s="46"/>
    </row>
    <row r="493" spans="1:2">
      <c r="A493" s="45"/>
      <c r="B493" s="46"/>
    </row>
    <row r="494" spans="1:2">
      <c r="A494" s="45"/>
      <c r="B494" s="46"/>
    </row>
    <row r="495" spans="1:2">
      <c r="A495" s="45"/>
      <c r="B495" s="46"/>
    </row>
    <row r="496" spans="1:2">
      <c r="A496" s="45"/>
      <c r="B496" s="46"/>
    </row>
    <row r="497" spans="1:2">
      <c r="A497" s="45"/>
      <c r="B497" s="46"/>
    </row>
    <row r="498" spans="1:2">
      <c r="A498" s="45"/>
      <c r="B498" s="46"/>
    </row>
    <row r="499" spans="1:2">
      <c r="A499" s="45"/>
      <c r="B499" s="46"/>
    </row>
    <row r="500" spans="1:2">
      <c r="A500" s="45"/>
      <c r="B500" s="46"/>
    </row>
    <row r="501" spans="1:2">
      <c r="A501" s="45"/>
      <c r="B501" s="46"/>
    </row>
    <row r="502" spans="1:2">
      <c r="A502" s="45"/>
      <c r="B502" s="46"/>
    </row>
    <row r="503" spans="1:2">
      <c r="A503" s="45"/>
      <c r="B503" s="46"/>
    </row>
    <row r="504" spans="1:2">
      <c r="A504" s="45"/>
      <c r="B504" s="46"/>
    </row>
    <row r="505" spans="1:2">
      <c r="A505" s="45"/>
      <c r="B505" s="46"/>
    </row>
    <row r="506" spans="1:2">
      <c r="A506" s="45"/>
      <c r="B506" s="46"/>
    </row>
    <row r="507" spans="1:2">
      <c r="A507" s="45"/>
      <c r="B507" s="46"/>
    </row>
    <row r="508" spans="1:2">
      <c r="A508" s="45"/>
      <c r="B508" s="46"/>
    </row>
    <row r="509" spans="1:2">
      <c r="A509" s="45"/>
      <c r="B509" s="46"/>
    </row>
    <row r="510" spans="1:2">
      <c r="A510" s="45"/>
      <c r="B510" s="46"/>
    </row>
    <row r="511" spans="1:2">
      <c r="A511" s="45"/>
      <c r="B511" s="46"/>
    </row>
    <row r="512" spans="1:2">
      <c r="A512" s="45"/>
      <c r="B512" s="46"/>
    </row>
    <row r="513" spans="1:2">
      <c r="A513" s="45"/>
      <c r="B513" s="46"/>
    </row>
    <row r="514" spans="1:2">
      <c r="A514" s="45"/>
      <c r="B514" s="46"/>
    </row>
    <row r="515" spans="1:2">
      <c r="A515" s="45"/>
      <c r="B515" s="46"/>
    </row>
    <row r="516" spans="1:2">
      <c r="A516" s="45"/>
      <c r="B516" s="46"/>
    </row>
    <row r="517" spans="1:2">
      <c r="A517" s="45"/>
      <c r="B517" s="46"/>
    </row>
    <row r="518" spans="1:2">
      <c r="A518" s="45"/>
      <c r="B518" s="46"/>
    </row>
    <row r="519" spans="1:2">
      <c r="A519" s="45"/>
      <c r="B519" s="46"/>
    </row>
    <row r="520" spans="1:2">
      <c r="A520" s="45"/>
      <c r="B520" s="46"/>
    </row>
    <row r="521" spans="1:2">
      <c r="A521" s="45"/>
      <c r="B521" s="46"/>
    </row>
    <row r="522" spans="1:2">
      <c r="A522" s="45"/>
      <c r="B522" s="46"/>
    </row>
    <row r="523" spans="1:2">
      <c r="A523" s="45"/>
      <c r="B523" s="46"/>
    </row>
    <row r="524" spans="1:2">
      <c r="A524" s="45"/>
      <c r="B524" s="46"/>
    </row>
    <row r="525" spans="1:2">
      <c r="A525" s="45"/>
      <c r="B525" s="46"/>
    </row>
    <row r="526" spans="1:2">
      <c r="A526" s="45"/>
      <c r="B526" s="46"/>
    </row>
    <row r="527" spans="1:2">
      <c r="A527" s="45"/>
      <c r="B527" s="46"/>
    </row>
    <row r="528" spans="1:2">
      <c r="A528" s="45"/>
      <c r="B528" s="46"/>
    </row>
    <row r="529" spans="1:2">
      <c r="A529" s="45"/>
      <c r="B529" s="46"/>
    </row>
    <row r="530" spans="1:2">
      <c r="A530" s="45"/>
      <c r="B530" s="46"/>
    </row>
    <row r="531" spans="1:2">
      <c r="A531" s="45"/>
      <c r="B531" s="46"/>
    </row>
    <row r="532" spans="1:2">
      <c r="A532" s="45"/>
      <c r="B532" s="46"/>
    </row>
    <row r="533" spans="1:2">
      <c r="A533" s="45"/>
      <c r="B533" s="46"/>
    </row>
    <row r="534" spans="1:2">
      <c r="A534" s="45"/>
      <c r="B534" s="46"/>
    </row>
    <row r="535" spans="1:2">
      <c r="A535" s="45"/>
      <c r="B535" s="46"/>
    </row>
    <row r="536" spans="1:2">
      <c r="A536" s="45"/>
      <c r="B536" s="46"/>
    </row>
    <row r="537" spans="1:2">
      <c r="A537" s="45"/>
      <c r="B537" s="46"/>
    </row>
    <row r="538" spans="1:2">
      <c r="A538" s="45"/>
      <c r="B538" s="46"/>
    </row>
    <row r="539" spans="1:2">
      <c r="A539" s="45"/>
      <c r="B539" s="46"/>
    </row>
    <row r="540" spans="1:2">
      <c r="A540" s="45"/>
      <c r="B540" s="46"/>
    </row>
    <row r="541" spans="1:2">
      <c r="A541" s="45"/>
      <c r="B541" s="46"/>
    </row>
    <row r="542" spans="1:2">
      <c r="A542" s="45"/>
      <c r="B542" s="46"/>
    </row>
    <row r="543" spans="1:2">
      <c r="A543" s="45"/>
      <c r="B543" s="46"/>
    </row>
    <row r="544" spans="1:2">
      <c r="A544" s="45"/>
      <c r="B544" s="46"/>
    </row>
    <row r="545" spans="1:2">
      <c r="A545" s="45"/>
      <c r="B545" s="46"/>
    </row>
    <row r="546" spans="1:2">
      <c r="A546" s="45"/>
      <c r="B546" s="46"/>
    </row>
    <row r="547" spans="1:2">
      <c r="A547" s="45"/>
      <c r="B547" s="46"/>
    </row>
    <row r="548" spans="1:2">
      <c r="A548" s="45"/>
      <c r="B548" s="46"/>
    </row>
    <row r="549" spans="1:2">
      <c r="A549" s="45"/>
      <c r="B549" s="46"/>
    </row>
    <row r="550" spans="1:2">
      <c r="A550" s="45"/>
      <c r="B550" s="46"/>
    </row>
    <row r="551" spans="1:2">
      <c r="A551" s="45"/>
      <c r="B551" s="46"/>
    </row>
    <row r="552" spans="1:2">
      <c r="A552" s="45"/>
      <c r="B552" s="46"/>
    </row>
    <row r="553" spans="1:2">
      <c r="A553" s="45"/>
      <c r="B553" s="46"/>
    </row>
    <row r="554" spans="1:2">
      <c r="A554" s="45"/>
      <c r="B554" s="46"/>
    </row>
    <row r="555" spans="1:2">
      <c r="A555" s="45"/>
      <c r="B555" s="46"/>
    </row>
    <row r="556" spans="1:2">
      <c r="A556" s="45"/>
      <c r="B556" s="46"/>
    </row>
    <row r="557" spans="1:2">
      <c r="A557" s="45"/>
      <c r="B557" s="46"/>
    </row>
    <row r="558" spans="1:2">
      <c r="A558" s="45"/>
      <c r="B558" s="46"/>
    </row>
    <row r="559" spans="1:2">
      <c r="A559" s="45"/>
      <c r="B559" s="46"/>
    </row>
    <row r="560" spans="1:2">
      <c r="A560" s="45"/>
      <c r="B560" s="46"/>
    </row>
    <row r="561" spans="1:2">
      <c r="A561" s="45"/>
      <c r="B561" s="46"/>
    </row>
    <row r="562" spans="1:2">
      <c r="A562" s="45"/>
      <c r="B562" s="46"/>
    </row>
    <row r="563" spans="1:2">
      <c r="A563" s="45"/>
      <c r="B563" s="46"/>
    </row>
    <row r="564" spans="1:2">
      <c r="A564" s="45"/>
      <c r="B564" s="46"/>
    </row>
    <row r="565" spans="1:2">
      <c r="A565" s="45"/>
      <c r="B565" s="46"/>
    </row>
    <row r="566" spans="1:2">
      <c r="A566" s="45"/>
      <c r="B566" s="46"/>
    </row>
    <row r="567" spans="1:2">
      <c r="A567" s="45"/>
      <c r="B567" s="46"/>
    </row>
    <row r="568" spans="1:2">
      <c r="A568" s="45"/>
      <c r="B568" s="46"/>
    </row>
    <row r="569" spans="1:2">
      <c r="A569" s="45"/>
      <c r="B569" s="46"/>
    </row>
    <row r="570" spans="1:2">
      <c r="A570" s="45"/>
      <c r="B570" s="46"/>
    </row>
    <row r="571" spans="1:2">
      <c r="A571" s="45"/>
      <c r="B571" s="46"/>
    </row>
    <row r="572" spans="1:2">
      <c r="A572" s="45"/>
      <c r="B572" s="46"/>
    </row>
    <row r="573" spans="1:2">
      <c r="A573" s="45"/>
      <c r="B573" s="46"/>
    </row>
    <row r="574" spans="1:2">
      <c r="A574" s="45"/>
      <c r="B574" s="46"/>
    </row>
    <row r="575" spans="1:2">
      <c r="A575" s="45"/>
      <c r="B575" s="46"/>
    </row>
    <row r="576" spans="1:2">
      <c r="A576" s="45"/>
      <c r="B576" s="46"/>
    </row>
    <row r="577" spans="1:2">
      <c r="A577" s="45"/>
      <c r="B577" s="46"/>
    </row>
    <row r="578" spans="1:2">
      <c r="A578" s="45"/>
      <c r="B578" s="46"/>
    </row>
    <row r="579" spans="1:2">
      <c r="A579" s="45"/>
      <c r="B579" s="46"/>
    </row>
    <row r="580" spans="1:2">
      <c r="A580" s="45"/>
      <c r="B580" s="46"/>
    </row>
    <row r="581" spans="1:2">
      <c r="A581" s="45"/>
      <c r="B581" s="46"/>
    </row>
    <row r="582" spans="1:2">
      <c r="A582" s="45"/>
      <c r="B582" s="46"/>
    </row>
    <row r="583" spans="1:2">
      <c r="A583" s="45"/>
      <c r="B583" s="46"/>
    </row>
    <row r="584" spans="1:2">
      <c r="A584" s="45"/>
      <c r="B584" s="46"/>
    </row>
    <row r="585" spans="1:2">
      <c r="A585" s="45"/>
      <c r="B585" s="46"/>
    </row>
    <row r="586" spans="1:2">
      <c r="A586" s="45"/>
      <c r="B586" s="46"/>
    </row>
    <row r="587" spans="1:2">
      <c r="A587" s="45"/>
      <c r="B587" s="46"/>
    </row>
    <row r="588" spans="1:2">
      <c r="A588" s="45"/>
      <c r="B588" s="46"/>
    </row>
    <row r="589" spans="1:2">
      <c r="A589" s="45"/>
      <c r="B589" s="46"/>
    </row>
    <row r="590" spans="1:2">
      <c r="A590" s="45"/>
      <c r="B590" s="46"/>
    </row>
    <row r="591" spans="1:2">
      <c r="A591" s="45"/>
      <c r="B591" s="46"/>
    </row>
    <row r="592" spans="1:2">
      <c r="A592" s="45"/>
      <c r="B592" s="46"/>
    </row>
    <row r="593" spans="1:2">
      <c r="A593" s="45"/>
      <c r="B593" s="46"/>
    </row>
    <row r="594" spans="1:2">
      <c r="A594" s="45"/>
      <c r="B594" s="46"/>
    </row>
    <row r="595" spans="1:2">
      <c r="A595" s="45"/>
      <c r="B595" s="46"/>
    </row>
    <row r="596" spans="1:2">
      <c r="A596" s="45"/>
      <c r="B596" s="46"/>
    </row>
    <row r="597" spans="1:2">
      <c r="A597" s="45"/>
      <c r="B597" s="46"/>
    </row>
    <row r="598" spans="1:2">
      <c r="A598" s="45"/>
      <c r="B598" s="46"/>
    </row>
    <row r="599" spans="1:2">
      <c r="A599" s="45"/>
      <c r="B599" s="46"/>
    </row>
    <row r="600" spans="1:2">
      <c r="A600" s="45"/>
      <c r="B600" s="46"/>
    </row>
    <row r="601" spans="1:2">
      <c r="A601" s="45"/>
      <c r="B601" s="46"/>
    </row>
    <row r="602" spans="1:2">
      <c r="A602" s="45"/>
      <c r="B602" s="46"/>
    </row>
    <row r="603" spans="1:2">
      <c r="A603" s="45"/>
      <c r="B603" s="46"/>
    </row>
    <row r="604" spans="1:2">
      <c r="A604" s="45"/>
      <c r="B604" s="46"/>
    </row>
    <row r="605" spans="1:2">
      <c r="A605" s="45"/>
      <c r="B605" s="46"/>
    </row>
    <row r="606" spans="1:2">
      <c r="A606" s="45"/>
      <c r="B606" s="46"/>
    </row>
    <row r="607" spans="1:2">
      <c r="A607" s="45"/>
      <c r="B607" s="46"/>
    </row>
    <row r="608" spans="1:2">
      <c r="A608" s="45"/>
      <c r="B608" s="46"/>
    </row>
    <row r="609" spans="1:2">
      <c r="A609" s="45"/>
      <c r="B609" s="46"/>
    </row>
    <row r="610" spans="1:2">
      <c r="A610" s="45"/>
      <c r="B610" s="46"/>
    </row>
    <row r="611" spans="1:2">
      <c r="A611" s="45"/>
      <c r="B611" s="46"/>
    </row>
    <row r="612" spans="1:2">
      <c r="A612" s="45"/>
      <c r="B612" s="46"/>
    </row>
    <row r="613" spans="1:2">
      <c r="A613" s="45"/>
      <c r="B613" s="46"/>
    </row>
    <row r="614" spans="1:2">
      <c r="A614" s="45"/>
      <c r="B614" s="46"/>
    </row>
    <row r="615" spans="1:2">
      <c r="A615" s="45"/>
      <c r="B615" s="46"/>
    </row>
    <row r="616" spans="1:2">
      <c r="A616" s="45"/>
      <c r="B616" s="46"/>
    </row>
    <row r="617" spans="1:2">
      <c r="A617" s="45"/>
      <c r="B617" s="46"/>
    </row>
    <row r="618" spans="1:2">
      <c r="A618" s="45"/>
      <c r="B618" s="46"/>
    </row>
    <row r="619" spans="1:2">
      <c r="A619" s="45"/>
      <c r="B619" s="46"/>
    </row>
    <row r="620" spans="1:2">
      <c r="A620" s="45"/>
      <c r="B620" s="46"/>
    </row>
    <row r="621" spans="1:2">
      <c r="A621" s="45"/>
      <c r="B621" s="46"/>
    </row>
    <row r="622" spans="1:2">
      <c r="A622" s="45"/>
      <c r="B622" s="46"/>
    </row>
    <row r="623" spans="1:2">
      <c r="A623" s="45"/>
      <c r="B623" s="46"/>
    </row>
    <row r="624" spans="1:2">
      <c r="A624" s="45"/>
      <c r="B624" s="46"/>
    </row>
    <row r="625" spans="1:2">
      <c r="A625" s="45"/>
      <c r="B625" s="46"/>
    </row>
    <row r="626" spans="1:2">
      <c r="A626" s="45"/>
      <c r="B626" s="46"/>
    </row>
    <row r="627" spans="1:2">
      <c r="A627" s="45"/>
      <c r="B627" s="46"/>
    </row>
    <row r="628" spans="1:2">
      <c r="A628" s="45"/>
      <c r="B628" s="46"/>
    </row>
    <row r="629" spans="1:2">
      <c r="A629" s="45"/>
      <c r="B629" s="46"/>
    </row>
    <row r="630" spans="1:2">
      <c r="A630" s="45"/>
      <c r="B630" s="46"/>
    </row>
    <row r="631" spans="1:2">
      <c r="A631" s="45"/>
      <c r="B631" s="46"/>
    </row>
    <row r="632" spans="1:2">
      <c r="A632" s="45"/>
      <c r="B632" s="46"/>
    </row>
    <row r="633" spans="1:2">
      <c r="A633" s="45"/>
      <c r="B633" s="46"/>
    </row>
    <row r="634" spans="1:2">
      <c r="A634" s="45"/>
      <c r="B634" s="46"/>
    </row>
    <row r="635" spans="1:2">
      <c r="A635" s="45"/>
      <c r="B635" s="46"/>
    </row>
    <row r="636" spans="1:2">
      <c r="A636" s="45"/>
      <c r="B636" s="46"/>
    </row>
    <row r="637" spans="1:2">
      <c r="A637" s="45"/>
      <c r="B637" s="46"/>
    </row>
    <row r="638" spans="1:2">
      <c r="A638" s="45"/>
      <c r="B638" s="46"/>
    </row>
    <row r="639" spans="1:2">
      <c r="A639" s="45"/>
      <c r="B639" s="46"/>
    </row>
    <row r="640" spans="1:2">
      <c r="A640" s="45"/>
      <c r="B640" s="46"/>
    </row>
    <row r="641" spans="1:2">
      <c r="A641" s="45"/>
      <c r="B641" s="46"/>
    </row>
    <row r="642" spans="1:2">
      <c r="A642" s="45"/>
      <c r="B642" s="46"/>
    </row>
    <row r="643" spans="1:2">
      <c r="A643" s="45"/>
      <c r="B643" s="46"/>
    </row>
    <row r="644" spans="1:2">
      <c r="A644" s="45"/>
      <c r="B644" s="46"/>
    </row>
    <row r="645" spans="1:2">
      <c r="A645" s="45"/>
      <c r="B645" s="46"/>
    </row>
    <row r="646" spans="1:2">
      <c r="A646" s="45"/>
      <c r="B646" s="46"/>
    </row>
    <row r="647" spans="1:2">
      <c r="A647" s="45"/>
      <c r="B647" s="46"/>
    </row>
    <row r="648" spans="1:2">
      <c r="A648" s="45"/>
      <c r="B648" s="46"/>
    </row>
    <row r="649" spans="1:2">
      <c r="A649" s="45"/>
      <c r="B649" s="46"/>
    </row>
    <row r="650" spans="1:2">
      <c r="A650" s="45"/>
      <c r="B650" s="46"/>
    </row>
    <row r="651" spans="1:2">
      <c r="A651" s="45"/>
      <c r="B651" s="46"/>
    </row>
    <row r="652" spans="1:2">
      <c r="A652" s="45"/>
      <c r="B652" s="46"/>
    </row>
    <row r="653" spans="1:2">
      <c r="A653" s="45"/>
      <c r="B653" s="46"/>
    </row>
    <row r="654" spans="1:2">
      <c r="A654" s="45"/>
      <c r="B654" s="46"/>
    </row>
    <row r="655" spans="1:2">
      <c r="A655" s="45"/>
      <c r="B655" s="46"/>
    </row>
    <row r="656" spans="1:2">
      <c r="A656" s="45"/>
      <c r="B656" s="46"/>
    </row>
    <row r="657" spans="1:2">
      <c r="A657" s="45"/>
      <c r="B657" s="46"/>
    </row>
    <row r="658" spans="1:2">
      <c r="A658" s="45"/>
      <c r="B658" s="46"/>
    </row>
    <row r="659" spans="1:2">
      <c r="A659" s="45"/>
      <c r="B659" s="46"/>
    </row>
    <row r="660" spans="1:2">
      <c r="A660" s="45"/>
      <c r="B660" s="46"/>
    </row>
    <row r="661" spans="1:2">
      <c r="A661" s="45"/>
      <c r="B661" s="46"/>
    </row>
    <row r="662" spans="1:2">
      <c r="A662" s="45"/>
      <c r="B662" s="46"/>
    </row>
    <row r="663" spans="1:2">
      <c r="A663" s="45"/>
      <c r="B663" s="46"/>
    </row>
    <row r="664" spans="1:2">
      <c r="A664" s="45"/>
      <c r="B664" s="46"/>
    </row>
    <row r="665" spans="1:2">
      <c r="A665" s="45"/>
      <c r="B665" s="46"/>
    </row>
    <row r="666" spans="1:2">
      <c r="A666" s="45"/>
      <c r="B666" s="46"/>
    </row>
    <row r="667" spans="1:2">
      <c r="A667" s="45"/>
      <c r="B667" s="46"/>
    </row>
    <row r="668" spans="1:2">
      <c r="A668" s="45"/>
      <c r="B668" s="46"/>
    </row>
    <row r="669" spans="1:2">
      <c r="A669" s="45"/>
      <c r="B669" s="46"/>
    </row>
    <row r="670" spans="1:2">
      <c r="A670" s="45"/>
      <c r="B670" s="46"/>
    </row>
    <row r="671" spans="1:2">
      <c r="A671" s="45"/>
      <c r="B671" s="46"/>
    </row>
    <row r="672" spans="1:2">
      <c r="A672" s="45"/>
      <c r="B672" s="46"/>
    </row>
    <row r="673" spans="1:2">
      <c r="A673" s="45"/>
      <c r="B673" s="46"/>
    </row>
    <row r="674" spans="1:2">
      <c r="A674" s="45"/>
      <c r="B674" s="46"/>
    </row>
    <row r="675" spans="1:2">
      <c r="A675" s="45"/>
      <c r="B675" s="46"/>
    </row>
    <row r="676" spans="1:2">
      <c r="A676" s="45"/>
      <c r="B676" s="46"/>
    </row>
    <row r="677" spans="1:2">
      <c r="A677" s="45"/>
      <c r="B677" s="46"/>
    </row>
    <row r="678" spans="1:2">
      <c r="A678" s="45"/>
      <c r="B678" s="46"/>
    </row>
    <row r="679" spans="1:2">
      <c r="A679" s="45"/>
      <c r="B679" s="46"/>
    </row>
    <row r="680" spans="1:2">
      <c r="A680" s="45"/>
      <c r="B680" s="46"/>
    </row>
    <row r="681" spans="1:2">
      <c r="A681" s="45"/>
      <c r="B681" s="46"/>
    </row>
    <row r="682" spans="1:2">
      <c r="A682" s="45"/>
      <c r="B682" s="46"/>
    </row>
    <row r="683" spans="1:2">
      <c r="A683" s="45"/>
      <c r="B683" s="46"/>
    </row>
    <row r="684" spans="1:2">
      <c r="A684" s="45"/>
      <c r="B684" s="46"/>
    </row>
    <row r="685" spans="1:2">
      <c r="A685" s="45"/>
      <c r="B685" s="46"/>
    </row>
    <row r="686" spans="1:2">
      <c r="A686" s="45"/>
      <c r="B686" s="46"/>
    </row>
    <row r="687" spans="1:2">
      <c r="A687" s="45"/>
      <c r="B687" s="46"/>
    </row>
    <row r="688" spans="1:2">
      <c r="A688" s="45"/>
      <c r="B688" s="46"/>
    </row>
    <row r="689" spans="1:2">
      <c r="A689" s="45"/>
      <c r="B689" s="46"/>
    </row>
    <row r="690" spans="1:2">
      <c r="A690" s="45"/>
      <c r="B690" s="46"/>
    </row>
    <row r="691" spans="1:2">
      <c r="A691" s="45"/>
      <c r="B691" s="46"/>
    </row>
    <row r="692" spans="1:2">
      <c r="A692" s="45"/>
      <c r="B692" s="46"/>
    </row>
    <row r="693" spans="1:2">
      <c r="A693" s="45"/>
      <c r="B693" s="46"/>
    </row>
    <row r="694" spans="1:2">
      <c r="A694" s="45"/>
      <c r="B694" s="46"/>
    </row>
    <row r="695" spans="1:2">
      <c r="A695" s="45"/>
      <c r="B695" s="46"/>
    </row>
    <row r="696" spans="1:2">
      <c r="A696" s="45"/>
      <c r="B696" s="46"/>
    </row>
    <row r="697" spans="1:2">
      <c r="A697" s="45"/>
      <c r="B697" s="46"/>
    </row>
    <row r="698" spans="1:2">
      <c r="A698" s="45"/>
      <c r="B698" s="46"/>
    </row>
    <row r="699" spans="1:2">
      <c r="A699" s="45"/>
      <c r="B699" s="46"/>
    </row>
    <row r="700" spans="1:2">
      <c r="A700" s="45"/>
      <c r="B700" s="46"/>
    </row>
    <row r="701" spans="1:2">
      <c r="A701" s="45"/>
      <c r="B701" s="46"/>
    </row>
    <row r="702" spans="1:2">
      <c r="A702" s="45"/>
      <c r="B702" s="46"/>
    </row>
    <row r="703" spans="1:2">
      <c r="A703" s="45"/>
      <c r="B703" s="46"/>
    </row>
    <row r="704" spans="1:2">
      <c r="A704" s="45"/>
      <c r="B704" s="46"/>
    </row>
    <row r="705" spans="1:2">
      <c r="A705" s="45"/>
      <c r="B705" s="46"/>
    </row>
    <row r="706" spans="1:2">
      <c r="A706" s="45"/>
      <c r="B706" s="46"/>
    </row>
  </sheetData>
  <autoFilter ref="A1:I706"/>
  <phoneticPr fontId="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zoomScale="124" zoomScaleNormal="120" workbookViewId="0">
      <selection activeCell="I21" sqref="I21"/>
    </sheetView>
  </sheetViews>
  <sheetFormatPr defaultColWidth="8.875" defaultRowHeight="13.5"/>
  <cols>
    <col min="1" max="2" width="9.375" style="154" customWidth="1"/>
    <col min="3" max="3" width="17.625" style="154" customWidth="1"/>
    <col min="4" max="4" width="10.125" style="154" customWidth="1"/>
    <col min="6" max="6" width="19.625" style="154" customWidth="1"/>
    <col min="7" max="7" width="18.625" style="154" customWidth="1"/>
    <col min="9" max="9" width="21.875" style="154" customWidth="1"/>
    <col min="13" max="13" width="58.5" style="154" customWidth="1"/>
    <col min="14" max="14" width="16.375" style="154" customWidth="1"/>
    <col min="15" max="15" width="21.875" style="154" customWidth="1"/>
  </cols>
  <sheetData>
    <row r="1" spans="1:15">
      <c r="A1" s="2" t="s">
        <v>154</v>
      </c>
      <c r="B1" s="2" t="s">
        <v>152</v>
      </c>
      <c r="C1" s="3" t="s">
        <v>160</v>
      </c>
      <c r="D1" s="3" t="s">
        <v>1578</v>
      </c>
      <c r="E1" s="2" t="s">
        <v>1579</v>
      </c>
      <c r="F1" s="2" t="s">
        <v>1580</v>
      </c>
      <c r="G1" s="2" t="s">
        <v>1581</v>
      </c>
      <c r="H1" s="2" t="s">
        <v>209</v>
      </c>
      <c r="I1" s="2" t="s">
        <v>1582</v>
      </c>
      <c r="J1" s="3" t="s">
        <v>117</v>
      </c>
      <c r="K1" s="3" t="s">
        <v>118</v>
      </c>
      <c r="L1" s="3" t="s">
        <v>119</v>
      </c>
      <c r="M1" s="2" t="s">
        <v>1583</v>
      </c>
      <c r="N1" s="2" t="s">
        <v>1584</v>
      </c>
      <c r="O1" s="2" t="s">
        <v>1280</v>
      </c>
    </row>
    <row r="2" spans="1:15" ht="16.5" customHeight="1">
      <c r="A2" s="6">
        <v>2018</v>
      </c>
      <c r="B2" s="6">
        <v>9</v>
      </c>
      <c r="C2" s="77" t="s">
        <v>753</v>
      </c>
      <c r="D2" s="79" t="s">
        <v>1585</v>
      </c>
      <c r="E2" s="6" t="s">
        <v>1586</v>
      </c>
      <c r="F2" s="86" t="s">
        <v>220</v>
      </c>
      <c r="G2" s="86" t="s">
        <v>1587</v>
      </c>
      <c r="H2" s="6">
        <v>5</v>
      </c>
      <c r="I2" s="6" t="s">
        <v>1588</v>
      </c>
      <c r="J2" s="6">
        <v>5</v>
      </c>
      <c r="K2" s="6">
        <v>5</v>
      </c>
      <c r="L2" s="6">
        <v>5</v>
      </c>
      <c r="M2" s="86" t="s">
        <v>1589</v>
      </c>
      <c r="N2" s="6" t="s">
        <v>1590</v>
      </c>
      <c r="O2" s="6" t="s">
        <v>219</v>
      </c>
    </row>
    <row r="3" spans="1:15" ht="16.5" customHeight="1">
      <c r="A3" s="6">
        <v>2018</v>
      </c>
      <c r="B3" s="6">
        <v>9</v>
      </c>
      <c r="C3" s="77" t="s">
        <v>869</v>
      </c>
      <c r="D3" s="79" t="s">
        <v>1591</v>
      </c>
      <c r="E3" s="6" t="s">
        <v>1586</v>
      </c>
      <c r="F3" s="86" t="s">
        <v>220</v>
      </c>
      <c r="G3" s="86" t="s">
        <v>1592</v>
      </c>
      <c r="H3" s="6">
        <v>5</v>
      </c>
      <c r="I3" s="6" t="s">
        <v>1588</v>
      </c>
      <c r="J3" s="6">
        <v>5</v>
      </c>
      <c r="K3" s="6">
        <v>5</v>
      </c>
      <c r="L3" s="6">
        <v>5</v>
      </c>
      <c r="M3" s="86" t="s">
        <v>1593</v>
      </c>
      <c r="N3" s="6" t="s">
        <v>1594</v>
      </c>
      <c r="O3" s="6" t="s">
        <v>1595</v>
      </c>
    </row>
    <row r="4" spans="1:15" ht="16.5" customHeight="1">
      <c r="A4" s="6">
        <v>2018</v>
      </c>
      <c r="B4" s="6">
        <v>9</v>
      </c>
      <c r="C4" s="77" t="s">
        <v>869</v>
      </c>
      <c r="D4" s="79" t="s">
        <v>1596</v>
      </c>
      <c r="E4" s="6" t="s">
        <v>1586</v>
      </c>
      <c r="F4" s="86" t="s">
        <v>220</v>
      </c>
      <c r="G4" s="86" t="s">
        <v>1597</v>
      </c>
      <c r="H4" s="6">
        <v>1</v>
      </c>
      <c r="I4" s="6" t="s">
        <v>1598</v>
      </c>
      <c r="J4" s="6">
        <v>1</v>
      </c>
      <c r="K4" s="6">
        <v>1</v>
      </c>
      <c r="L4" s="6">
        <v>5</v>
      </c>
      <c r="M4" s="86" t="s">
        <v>1599</v>
      </c>
      <c r="N4" s="6" t="s">
        <v>1594</v>
      </c>
      <c r="O4" s="6" t="s">
        <v>1600</v>
      </c>
    </row>
    <row r="5" spans="1:15" ht="16.5" customHeight="1">
      <c r="A5" s="6">
        <v>2018</v>
      </c>
      <c r="B5" s="6">
        <v>8</v>
      </c>
      <c r="C5" s="77" t="s">
        <v>893</v>
      </c>
      <c r="D5" s="79" t="s">
        <v>1601</v>
      </c>
      <c r="E5" s="6" t="s">
        <v>1586</v>
      </c>
      <c r="F5" s="86" t="s">
        <v>220</v>
      </c>
      <c r="G5" s="86" t="s">
        <v>1602</v>
      </c>
      <c r="H5" s="6">
        <v>5</v>
      </c>
      <c r="I5" s="6" t="s">
        <v>1588</v>
      </c>
      <c r="J5" s="6">
        <v>5</v>
      </c>
      <c r="K5" s="6">
        <v>5</v>
      </c>
      <c r="L5" s="6">
        <v>5</v>
      </c>
      <c r="M5" s="86" t="s">
        <v>1603</v>
      </c>
      <c r="N5" s="6" t="s">
        <v>1590</v>
      </c>
      <c r="O5" s="6" t="s">
        <v>219</v>
      </c>
    </row>
    <row r="6" spans="1:15" ht="16.5" customHeight="1">
      <c r="A6" s="6">
        <v>2018</v>
      </c>
      <c r="B6" s="6">
        <v>8</v>
      </c>
      <c r="C6" s="77" t="s">
        <v>975</v>
      </c>
      <c r="D6" s="79" t="s">
        <v>1604</v>
      </c>
      <c r="E6" s="6" t="s">
        <v>1586</v>
      </c>
      <c r="F6" s="86" t="s">
        <v>220</v>
      </c>
      <c r="G6" s="86" t="s">
        <v>1605</v>
      </c>
      <c r="H6" s="6">
        <v>5</v>
      </c>
      <c r="I6" s="6" t="s">
        <v>1588</v>
      </c>
      <c r="J6" s="6">
        <v>5</v>
      </c>
      <c r="K6" s="6">
        <v>5</v>
      </c>
      <c r="L6" s="6">
        <v>5</v>
      </c>
      <c r="M6" s="86" t="s">
        <v>1606</v>
      </c>
      <c r="N6" s="6" t="s">
        <v>1590</v>
      </c>
      <c r="O6" s="6" t="s">
        <v>219</v>
      </c>
    </row>
    <row r="7" spans="1:15" ht="16.5" customHeight="1">
      <c r="A7" s="6">
        <v>2018</v>
      </c>
      <c r="B7" s="6">
        <v>8</v>
      </c>
      <c r="C7" s="77" t="s">
        <v>975</v>
      </c>
      <c r="D7" s="79" t="s">
        <v>1607</v>
      </c>
      <c r="E7" s="6" t="s">
        <v>1586</v>
      </c>
      <c r="F7" s="86" t="s">
        <v>220</v>
      </c>
      <c r="G7" s="86" t="s">
        <v>1608</v>
      </c>
      <c r="H7" s="6">
        <v>5</v>
      </c>
      <c r="I7" s="6" t="s">
        <v>1588</v>
      </c>
      <c r="J7" s="6">
        <v>5</v>
      </c>
      <c r="K7" s="6">
        <v>5</v>
      </c>
      <c r="L7" s="6">
        <v>5</v>
      </c>
      <c r="M7" s="86" t="s">
        <v>1609</v>
      </c>
      <c r="N7" s="6" t="s">
        <v>1590</v>
      </c>
      <c r="O7" s="6" t="s">
        <v>219</v>
      </c>
    </row>
    <row r="8" spans="1:15" ht="16.5" customHeight="1">
      <c r="A8" s="6">
        <v>2018</v>
      </c>
      <c r="B8" s="6">
        <v>8</v>
      </c>
      <c r="C8" s="77" t="s">
        <v>989</v>
      </c>
      <c r="D8" s="79" t="s">
        <v>1610</v>
      </c>
      <c r="E8" s="6" t="s">
        <v>1586</v>
      </c>
      <c r="F8" s="86" t="s">
        <v>220</v>
      </c>
      <c r="G8" s="86" t="s">
        <v>1611</v>
      </c>
      <c r="H8" s="6">
        <v>5</v>
      </c>
      <c r="I8" s="6" t="s">
        <v>1588</v>
      </c>
      <c r="J8" s="6">
        <v>5</v>
      </c>
      <c r="K8" s="6">
        <v>5</v>
      </c>
      <c r="L8" s="6">
        <v>5</v>
      </c>
      <c r="M8" s="86" t="s">
        <v>1612</v>
      </c>
      <c r="N8" s="6" t="s">
        <v>1590</v>
      </c>
      <c r="O8" s="6" t="s">
        <v>219</v>
      </c>
    </row>
    <row r="9" spans="1:15" ht="16.5" customHeight="1">
      <c r="A9" s="6">
        <v>2018</v>
      </c>
      <c r="B9" s="6">
        <v>8</v>
      </c>
      <c r="C9" s="77" t="s">
        <v>1001</v>
      </c>
      <c r="D9" s="79" t="s">
        <v>1613</v>
      </c>
      <c r="E9" s="6" t="s">
        <v>1586</v>
      </c>
      <c r="F9" s="86" t="s">
        <v>220</v>
      </c>
      <c r="G9" s="86" t="s">
        <v>1614</v>
      </c>
      <c r="H9" s="6">
        <v>5</v>
      </c>
      <c r="I9" s="6" t="s">
        <v>1588</v>
      </c>
      <c r="J9" s="6">
        <v>5</v>
      </c>
      <c r="K9" s="6">
        <v>5</v>
      </c>
      <c r="L9" s="6">
        <v>5</v>
      </c>
      <c r="M9" s="86" t="s">
        <v>1615</v>
      </c>
      <c r="N9" s="6" t="s">
        <v>1590</v>
      </c>
      <c r="O9" s="6" t="s">
        <v>219</v>
      </c>
    </row>
    <row r="10" spans="1:15" ht="16.5" customHeight="1">
      <c r="A10" s="6">
        <v>2018</v>
      </c>
      <c r="B10" s="6">
        <v>8</v>
      </c>
      <c r="C10" s="77" t="s">
        <v>1014</v>
      </c>
      <c r="D10" s="79" t="s">
        <v>1616</v>
      </c>
      <c r="E10" s="6" t="s">
        <v>1586</v>
      </c>
      <c r="F10" s="86" t="s">
        <v>220</v>
      </c>
      <c r="G10" s="86" t="s">
        <v>1617</v>
      </c>
      <c r="H10" s="6">
        <v>5</v>
      </c>
      <c r="I10" s="6" t="s">
        <v>1588</v>
      </c>
      <c r="J10" s="6">
        <v>5</v>
      </c>
      <c r="K10" s="6">
        <v>5</v>
      </c>
      <c r="L10" s="6">
        <v>5</v>
      </c>
      <c r="M10" s="86" t="s">
        <v>1618</v>
      </c>
      <c r="N10" s="6" t="s">
        <v>1590</v>
      </c>
      <c r="O10" s="6" t="s">
        <v>219</v>
      </c>
    </row>
    <row r="11" spans="1:15" ht="16.5" customHeight="1">
      <c r="A11" s="6">
        <v>2018</v>
      </c>
      <c r="B11" s="6">
        <v>8</v>
      </c>
      <c r="C11" s="77" t="s">
        <v>1043</v>
      </c>
      <c r="D11" s="79" t="s">
        <v>1619</v>
      </c>
      <c r="E11" s="6" t="s">
        <v>1586</v>
      </c>
      <c r="F11" s="86" t="s">
        <v>220</v>
      </c>
      <c r="G11" s="86" t="s">
        <v>641</v>
      </c>
      <c r="H11" s="6">
        <v>3</v>
      </c>
      <c r="I11" s="6" t="s">
        <v>1620</v>
      </c>
      <c r="J11" s="6">
        <v>1</v>
      </c>
      <c r="K11" s="6">
        <v>3</v>
      </c>
      <c r="L11" s="6">
        <v>5</v>
      </c>
      <c r="M11" s="86" t="s">
        <v>1621</v>
      </c>
      <c r="N11" s="6" t="s">
        <v>1594</v>
      </c>
      <c r="O11" s="6" t="s">
        <v>1622</v>
      </c>
    </row>
    <row r="12" spans="1:15" ht="16.5" customHeight="1">
      <c r="A12" s="6">
        <v>2018</v>
      </c>
      <c r="B12" s="6">
        <v>8</v>
      </c>
      <c r="C12" s="77" t="s">
        <v>1043</v>
      </c>
      <c r="D12" s="79" t="s">
        <v>1623</v>
      </c>
      <c r="E12" s="6" t="s">
        <v>1586</v>
      </c>
      <c r="F12" s="86" t="s">
        <v>220</v>
      </c>
      <c r="G12" s="86" t="s">
        <v>641</v>
      </c>
      <c r="H12" s="6">
        <v>5</v>
      </c>
      <c r="I12" s="6" t="s">
        <v>1588</v>
      </c>
      <c r="J12" s="6">
        <v>5</v>
      </c>
      <c r="K12" s="6">
        <v>5</v>
      </c>
      <c r="L12" s="6">
        <v>5</v>
      </c>
      <c r="M12" s="86" t="s">
        <v>1624</v>
      </c>
      <c r="N12" s="6" t="s">
        <v>1594</v>
      </c>
      <c r="O12" s="6" t="s">
        <v>1625</v>
      </c>
    </row>
    <row r="13" spans="1:15" ht="16.5" customHeight="1">
      <c r="A13" s="6">
        <v>2018</v>
      </c>
      <c r="B13" s="6">
        <v>8</v>
      </c>
      <c r="C13" s="77" t="s">
        <v>935</v>
      </c>
      <c r="D13" s="79" t="s">
        <v>1626</v>
      </c>
      <c r="E13" s="6" t="s">
        <v>1586</v>
      </c>
      <c r="F13" s="86" t="s">
        <v>220</v>
      </c>
      <c r="G13" s="86" t="s">
        <v>1627</v>
      </c>
      <c r="H13" s="6">
        <v>5</v>
      </c>
      <c r="I13" s="6" t="s">
        <v>1588</v>
      </c>
      <c r="J13" s="6">
        <v>5</v>
      </c>
      <c r="K13" s="6">
        <v>5</v>
      </c>
      <c r="L13" s="6">
        <v>5</v>
      </c>
      <c r="M13" s="86" t="s">
        <v>1628</v>
      </c>
      <c r="N13" s="6" t="s">
        <v>1590</v>
      </c>
      <c r="O13" s="6" t="s">
        <v>219</v>
      </c>
    </row>
    <row r="14" spans="1:15" ht="16.5" customHeight="1">
      <c r="A14" s="6">
        <v>2018</v>
      </c>
      <c r="B14" s="6">
        <v>8</v>
      </c>
      <c r="C14" s="77" t="s">
        <v>1075</v>
      </c>
      <c r="D14" s="79" t="s">
        <v>1629</v>
      </c>
      <c r="E14" s="6" t="s">
        <v>1586</v>
      </c>
      <c r="F14" s="86" t="s">
        <v>220</v>
      </c>
      <c r="G14" s="86" t="s">
        <v>1630</v>
      </c>
      <c r="H14" s="6">
        <v>5</v>
      </c>
      <c r="I14" s="6" t="s">
        <v>1588</v>
      </c>
      <c r="J14" s="6">
        <v>5</v>
      </c>
      <c r="K14" s="6">
        <v>5</v>
      </c>
      <c r="L14" s="6">
        <v>5</v>
      </c>
      <c r="M14" s="86" t="s">
        <v>1631</v>
      </c>
      <c r="N14" s="6" t="s">
        <v>1590</v>
      </c>
      <c r="O14" s="6" t="s">
        <v>219</v>
      </c>
    </row>
    <row r="15" spans="1:15" ht="16.5" customHeight="1">
      <c r="A15" s="6">
        <v>2018</v>
      </c>
      <c r="B15" s="6">
        <v>8</v>
      </c>
      <c r="C15" s="77" t="s">
        <v>1075</v>
      </c>
      <c r="D15" s="79" t="s">
        <v>1632</v>
      </c>
      <c r="E15" s="6" t="s">
        <v>1586</v>
      </c>
      <c r="F15" s="86" t="s">
        <v>220</v>
      </c>
      <c r="G15" s="86" t="s">
        <v>1633</v>
      </c>
      <c r="H15" s="6">
        <v>5</v>
      </c>
      <c r="I15" s="6" t="s">
        <v>1588</v>
      </c>
      <c r="J15" s="6">
        <v>5</v>
      </c>
      <c r="K15" s="6">
        <v>5</v>
      </c>
      <c r="L15" s="6">
        <v>5</v>
      </c>
      <c r="M15" s="86" t="s">
        <v>1634</v>
      </c>
      <c r="N15" s="6" t="s">
        <v>1590</v>
      </c>
      <c r="O15" s="6" t="s">
        <v>219</v>
      </c>
    </row>
    <row r="16" spans="1:15" ht="16.5" customHeight="1">
      <c r="A16" s="6">
        <v>2018</v>
      </c>
      <c r="B16" s="6">
        <v>8</v>
      </c>
      <c r="C16" s="77" t="s">
        <v>1080</v>
      </c>
      <c r="D16" s="79" t="s">
        <v>1635</v>
      </c>
      <c r="E16" s="6" t="s">
        <v>1586</v>
      </c>
      <c r="F16" s="86" t="s">
        <v>220</v>
      </c>
      <c r="G16" s="86" t="s">
        <v>1636</v>
      </c>
      <c r="H16" s="6">
        <v>5</v>
      </c>
      <c r="I16" s="6" t="s">
        <v>1588</v>
      </c>
      <c r="J16" s="6">
        <v>5</v>
      </c>
      <c r="K16" s="6">
        <v>5</v>
      </c>
      <c r="L16" s="6">
        <v>5</v>
      </c>
      <c r="M16" s="86" t="s">
        <v>1637</v>
      </c>
      <c r="N16" s="6" t="s">
        <v>1590</v>
      </c>
      <c r="O16" s="6" t="s">
        <v>219</v>
      </c>
    </row>
    <row r="17" spans="1:15" ht="16.5" customHeight="1">
      <c r="A17" s="6">
        <v>2018</v>
      </c>
      <c r="B17" s="6">
        <v>8</v>
      </c>
      <c r="C17" s="77" t="s">
        <v>1102</v>
      </c>
      <c r="D17" s="79" t="s">
        <v>1638</v>
      </c>
      <c r="E17" s="6" t="s">
        <v>1586</v>
      </c>
      <c r="F17" s="86" t="s">
        <v>220</v>
      </c>
      <c r="G17" s="86" t="s">
        <v>1639</v>
      </c>
      <c r="H17" s="6">
        <v>4</v>
      </c>
      <c r="I17" s="6" t="s">
        <v>1640</v>
      </c>
      <c r="J17" s="6">
        <v>4</v>
      </c>
      <c r="K17" s="6">
        <v>4</v>
      </c>
      <c r="L17" s="6">
        <v>4</v>
      </c>
      <c r="M17" s="86" t="s">
        <v>1641</v>
      </c>
      <c r="N17" s="6" t="s">
        <v>1590</v>
      </c>
      <c r="O17" s="6" t="s">
        <v>219</v>
      </c>
    </row>
    <row r="18" spans="1:15" ht="16.5" customHeight="1">
      <c r="A18" s="6">
        <v>2018</v>
      </c>
      <c r="B18" s="6">
        <v>8</v>
      </c>
      <c r="C18" s="77" t="s">
        <v>1102</v>
      </c>
      <c r="D18" s="79" t="s">
        <v>1642</v>
      </c>
      <c r="E18" s="6" t="s">
        <v>1586</v>
      </c>
      <c r="F18" s="86" t="s">
        <v>220</v>
      </c>
      <c r="G18" s="86" t="s">
        <v>1643</v>
      </c>
      <c r="H18" s="6">
        <v>5</v>
      </c>
      <c r="I18" s="6" t="s">
        <v>1588</v>
      </c>
      <c r="J18" s="6">
        <v>5</v>
      </c>
      <c r="K18" s="6">
        <v>5</v>
      </c>
      <c r="L18" s="6">
        <v>5</v>
      </c>
      <c r="M18" s="86" t="s">
        <v>1644</v>
      </c>
      <c r="N18" s="6" t="s">
        <v>1590</v>
      </c>
      <c r="O18" s="6" t="s">
        <v>219</v>
      </c>
    </row>
    <row r="19" spans="1:15" ht="16.5" customHeight="1">
      <c r="A19" s="6">
        <v>2018</v>
      </c>
      <c r="B19" s="6">
        <v>8</v>
      </c>
      <c r="C19" s="77" t="s">
        <v>1102</v>
      </c>
      <c r="D19" s="79" t="s">
        <v>1645</v>
      </c>
      <c r="E19" s="6" t="s">
        <v>1586</v>
      </c>
      <c r="F19" s="86" t="s">
        <v>220</v>
      </c>
      <c r="G19" s="86" t="s">
        <v>1646</v>
      </c>
      <c r="H19" s="6">
        <v>5</v>
      </c>
      <c r="I19" s="6" t="s">
        <v>1588</v>
      </c>
      <c r="J19" s="6">
        <v>5</v>
      </c>
      <c r="K19" s="6">
        <v>5</v>
      </c>
      <c r="L19" s="6">
        <v>5</v>
      </c>
      <c r="M19" s="86" t="s">
        <v>1647</v>
      </c>
      <c r="N19" s="6" t="s">
        <v>1590</v>
      </c>
      <c r="O19" s="6" t="s">
        <v>219</v>
      </c>
    </row>
    <row r="20" spans="1:15" ht="16.5" customHeight="1">
      <c r="A20" s="6">
        <v>2018</v>
      </c>
      <c r="B20" s="6">
        <v>8</v>
      </c>
      <c r="C20" s="77" t="s">
        <v>1046</v>
      </c>
      <c r="D20" s="79" t="s">
        <v>1648</v>
      </c>
      <c r="E20" s="6" t="s">
        <v>1586</v>
      </c>
      <c r="F20" s="86" t="s">
        <v>220</v>
      </c>
      <c r="G20" s="86" t="s">
        <v>1649</v>
      </c>
      <c r="H20" s="6">
        <v>5</v>
      </c>
      <c r="I20" s="6" t="s">
        <v>1588</v>
      </c>
      <c r="J20" s="6">
        <v>5</v>
      </c>
      <c r="K20" s="6">
        <v>5</v>
      </c>
      <c r="L20" s="6">
        <v>5</v>
      </c>
      <c r="M20" s="86" t="s">
        <v>1650</v>
      </c>
      <c r="N20" s="6" t="s">
        <v>1590</v>
      </c>
      <c r="O20" s="6" t="s">
        <v>219</v>
      </c>
    </row>
    <row r="21" spans="1:15" ht="16.5" customHeight="1">
      <c r="A21" s="6">
        <v>2018</v>
      </c>
      <c r="B21" s="6">
        <v>8</v>
      </c>
      <c r="C21" s="77" t="s">
        <v>1156</v>
      </c>
      <c r="D21" s="79" t="s">
        <v>1651</v>
      </c>
      <c r="E21" s="6" t="s">
        <v>1586</v>
      </c>
      <c r="F21" s="86" t="s">
        <v>220</v>
      </c>
      <c r="G21" s="86" t="s">
        <v>1652</v>
      </c>
      <c r="H21" s="6">
        <v>5</v>
      </c>
      <c r="I21" s="6" t="s">
        <v>1588</v>
      </c>
      <c r="J21" s="6">
        <v>5</v>
      </c>
      <c r="K21" s="6">
        <v>5</v>
      </c>
      <c r="L21" s="6">
        <v>5</v>
      </c>
      <c r="M21" s="86" t="s">
        <v>1653</v>
      </c>
      <c r="N21" s="6" t="s">
        <v>1590</v>
      </c>
      <c r="O21" s="6" t="s">
        <v>219</v>
      </c>
    </row>
    <row r="22" spans="1:15" ht="16.5" customHeight="1">
      <c r="A22" s="6">
        <v>2018</v>
      </c>
      <c r="B22" s="6">
        <v>8</v>
      </c>
      <c r="C22" s="77" t="s">
        <v>1156</v>
      </c>
      <c r="D22" s="79" t="s">
        <v>1654</v>
      </c>
      <c r="E22" s="6" t="s">
        <v>1586</v>
      </c>
      <c r="F22" s="86" t="s">
        <v>220</v>
      </c>
      <c r="G22" s="86" t="s">
        <v>1655</v>
      </c>
      <c r="H22" s="6">
        <v>5</v>
      </c>
      <c r="I22" s="6" t="s">
        <v>1588</v>
      </c>
      <c r="J22" s="6">
        <v>5</v>
      </c>
      <c r="K22" s="6">
        <v>5</v>
      </c>
      <c r="L22" s="6">
        <v>5</v>
      </c>
      <c r="M22" s="86" t="s">
        <v>1656</v>
      </c>
      <c r="N22" s="6" t="s">
        <v>1590</v>
      </c>
      <c r="O22" s="6" t="s">
        <v>219</v>
      </c>
    </row>
    <row r="23" spans="1:15" ht="16.5" customHeight="1">
      <c r="A23" s="6">
        <v>2018</v>
      </c>
      <c r="B23" s="6">
        <v>8</v>
      </c>
      <c r="C23" s="77" t="s">
        <v>1156</v>
      </c>
      <c r="D23" s="79" t="s">
        <v>1657</v>
      </c>
      <c r="E23" s="6" t="s">
        <v>1586</v>
      </c>
      <c r="F23" s="86" t="s">
        <v>220</v>
      </c>
      <c r="G23" s="86" t="s">
        <v>1658</v>
      </c>
      <c r="H23" s="6">
        <v>5</v>
      </c>
      <c r="I23" s="6" t="s">
        <v>1588</v>
      </c>
      <c r="J23" s="6">
        <v>5</v>
      </c>
      <c r="K23" s="6">
        <v>5</v>
      </c>
      <c r="L23" s="6">
        <v>5</v>
      </c>
      <c r="M23" s="86" t="s">
        <v>1659</v>
      </c>
      <c r="N23" s="6" t="s">
        <v>1594</v>
      </c>
      <c r="O23" s="6" t="s">
        <v>1660</v>
      </c>
    </row>
    <row r="24" spans="1:15" ht="16.5" customHeight="1">
      <c r="A24" s="6">
        <v>2018</v>
      </c>
      <c r="B24" s="6">
        <v>8</v>
      </c>
      <c r="C24" s="77" t="s">
        <v>1236</v>
      </c>
      <c r="D24" s="79" t="s">
        <v>1661</v>
      </c>
      <c r="E24" s="6" t="s">
        <v>1586</v>
      </c>
      <c r="F24" s="86" t="s">
        <v>220</v>
      </c>
      <c r="G24" s="86" t="s">
        <v>1662</v>
      </c>
      <c r="H24" s="6">
        <v>5</v>
      </c>
      <c r="I24" s="6" t="s">
        <v>1588</v>
      </c>
      <c r="J24" s="6">
        <v>5</v>
      </c>
      <c r="K24" s="6">
        <v>5</v>
      </c>
      <c r="L24" s="6">
        <v>5</v>
      </c>
      <c r="M24" s="86" t="s">
        <v>1663</v>
      </c>
      <c r="N24" s="6" t="s">
        <v>1594</v>
      </c>
      <c r="O24" s="6" t="s">
        <v>1664</v>
      </c>
    </row>
    <row r="25" spans="1:15" ht="16.5" customHeight="1">
      <c r="A25" s="6"/>
      <c r="B25" s="6"/>
      <c r="C25" s="77"/>
      <c r="D25" s="79"/>
      <c r="E25" s="6"/>
      <c r="F25" s="86"/>
      <c r="G25" s="86"/>
      <c r="H25" s="6"/>
      <c r="I25" s="6"/>
      <c r="J25" s="6"/>
      <c r="K25" s="6"/>
      <c r="L25" s="6"/>
      <c r="M25" s="86"/>
      <c r="N25" s="6"/>
      <c r="O25" s="6"/>
    </row>
    <row r="26" spans="1:15" ht="16.5" customHeight="1">
      <c r="A26" s="6"/>
      <c r="B26" s="6"/>
      <c r="C26" s="77"/>
      <c r="D26" s="79"/>
      <c r="E26" s="6"/>
      <c r="F26" s="86"/>
      <c r="G26" s="86"/>
      <c r="H26" s="6"/>
      <c r="I26" s="6"/>
      <c r="J26" s="6"/>
      <c r="K26" s="6"/>
      <c r="L26" s="6"/>
      <c r="M26" s="86"/>
      <c r="N26" s="6"/>
      <c r="O26" s="6"/>
    </row>
    <row r="27" spans="1:15" ht="16.5" customHeight="1">
      <c r="A27" s="6"/>
      <c r="B27" s="6"/>
      <c r="C27" s="77"/>
      <c r="D27" s="79"/>
      <c r="E27" s="6"/>
      <c r="F27" s="86"/>
      <c r="G27" s="86"/>
      <c r="H27" s="6"/>
      <c r="I27" s="6"/>
      <c r="J27" s="6"/>
      <c r="K27" s="6"/>
      <c r="L27" s="6"/>
      <c r="M27" s="86"/>
      <c r="N27" s="6"/>
      <c r="O27" s="6"/>
    </row>
    <row r="28" spans="1:15" ht="16.5" customHeight="1">
      <c r="A28" s="6"/>
      <c r="B28" s="6"/>
      <c r="C28" s="77"/>
      <c r="D28" s="79"/>
      <c r="E28" s="6"/>
      <c r="F28" s="86"/>
      <c r="G28" s="86"/>
      <c r="H28" s="6"/>
      <c r="I28" s="6"/>
      <c r="J28" s="6"/>
      <c r="K28" s="6"/>
      <c r="L28" s="6"/>
      <c r="M28" s="86"/>
      <c r="N28" s="6"/>
      <c r="O28" s="6"/>
    </row>
    <row r="29" spans="1:15" ht="16.5" customHeight="1">
      <c r="A29" s="6"/>
      <c r="B29" s="6"/>
      <c r="C29" s="77"/>
      <c r="D29" s="79"/>
      <c r="E29" s="6"/>
      <c r="F29" s="86"/>
      <c r="G29" s="86"/>
      <c r="H29" s="6"/>
      <c r="I29" s="6"/>
      <c r="J29" s="6"/>
      <c r="K29" s="6"/>
      <c r="L29" s="6"/>
      <c r="M29" s="86"/>
      <c r="N29" s="6"/>
      <c r="O29" s="6"/>
    </row>
    <row r="30" spans="1:15" ht="16.5" customHeight="1">
      <c r="A30" s="6"/>
      <c r="B30" s="6"/>
      <c r="C30" s="77"/>
      <c r="D30" s="79"/>
      <c r="E30" s="6"/>
      <c r="F30" s="86"/>
      <c r="G30" s="86"/>
      <c r="H30" s="6"/>
      <c r="I30" s="6"/>
      <c r="J30" s="6"/>
      <c r="K30" s="6"/>
      <c r="L30" s="6"/>
      <c r="M30" s="86"/>
      <c r="N30" s="6"/>
      <c r="O30" s="6"/>
    </row>
    <row r="31" spans="1:15" ht="16.5" customHeight="1">
      <c r="A31" s="6"/>
      <c r="B31" s="6"/>
      <c r="C31" s="77"/>
      <c r="D31" s="79"/>
      <c r="E31" s="6"/>
      <c r="F31" s="86"/>
      <c r="G31" s="86"/>
      <c r="H31" s="6"/>
      <c r="I31" s="6"/>
      <c r="J31" s="6"/>
      <c r="K31" s="6"/>
      <c r="L31" s="6"/>
      <c r="M31" s="86"/>
      <c r="N31" s="6"/>
      <c r="O31" s="6"/>
    </row>
    <row r="32" spans="1:15" ht="16.5" customHeight="1">
      <c r="A32" s="6"/>
      <c r="B32" s="6"/>
      <c r="C32" s="77"/>
      <c r="D32" s="79"/>
      <c r="E32" s="6"/>
      <c r="F32" s="86"/>
      <c r="G32" s="86"/>
      <c r="H32" s="6"/>
      <c r="I32" s="6"/>
      <c r="J32" s="6"/>
      <c r="K32" s="6"/>
      <c r="L32" s="6"/>
      <c r="M32" s="86"/>
      <c r="N32" s="6"/>
      <c r="O32" s="6"/>
    </row>
    <row r="33" spans="1:15" ht="16.5" customHeight="1">
      <c r="A33" s="6"/>
      <c r="B33" s="6"/>
      <c r="C33" s="77"/>
      <c r="D33" s="79"/>
      <c r="E33" s="6"/>
      <c r="F33" s="86"/>
      <c r="G33" s="86"/>
      <c r="H33" s="6"/>
      <c r="I33" s="6"/>
      <c r="J33" s="6"/>
      <c r="K33" s="6"/>
      <c r="L33" s="6"/>
      <c r="M33" s="86"/>
      <c r="N33" s="6"/>
      <c r="O33" s="6"/>
    </row>
    <row r="34" spans="1:15" ht="16.5" customHeight="1">
      <c r="A34" s="6"/>
      <c r="B34" s="6"/>
      <c r="C34" s="77"/>
      <c r="D34" s="79"/>
      <c r="E34" s="6"/>
      <c r="F34" s="86"/>
      <c r="G34" s="86"/>
      <c r="H34" s="6"/>
      <c r="I34" s="6"/>
      <c r="J34" s="6"/>
      <c r="K34" s="6"/>
      <c r="L34" s="6"/>
      <c r="M34" s="86"/>
      <c r="N34" s="6"/>
      <c r="O34" s="6"/>
    </row>
    <row r="35" spans="1:15" ht="16.5" customHeight="1">
      <c r="A35" s="6"/>
      <c r="B35" s="6"/>
      <c r="C35" s="77"/>
      <c r="D35" s="79"/>
      <c r="E35" s="6"/>
      <c r="F35" s="86"/>
      <c r="G35" s="86"/>
      <c r="H35" s="6"/>
      <c r="I35" s="6"/>
      <c r="J35" s="6"/>
      <c r="K35" s="6"/>
      <c r="L35" s="6"/>
      <c r="M35" s="86"/>
      <c r="N35" s="6"/>
      <c r="O35" s="6"/>
    </row>
    <row r="36" spans="1:15" ht="16.5" customHeight="1">
      <c r="A36" s="6"/>
      <c r="B36" s="6"/>
      <c r="C36" s="77"/>
      <c r="D36" s="79"/>
      <c r="E36" s="6"/>
      <c r="F36" s="86"/>
      <c r="G36" s="86"/>
      <c r="H36" s="6"/>
      <c r="I36" s="6"/>
      <c r="J36" s="6"/>
      <c r="K36" s="6"/>
      <c r="L36" s="6"/>
      <c r="M36" s="86"/>
      <c r="N36" s="6"/>
      <c r="O36" s="6"/>
    </row>
    <row r="37" spans="1:15" ht="16.5" customHeight="1">
      <c r="A37" s="6"/>
      <c r="B37" s="6"/>
      <c r="C37" s="77"/>
      <c r="D37" s="79"/>
      <c r="E37" s="6"/>
      <c r="F37" s="86"/>
      <c r="G37" s="86"/>
      <c r="H37" s="6"/>
      <c r="I37" s="6"/>
      <c r="J37" s="6"/>
      <c r="K37" s="6"/>
      <c r="L37" s="6"/>
      <c r="M37" s="86"/>
      <c r="N37" s="6"/>
      <c r="O37" s="6"/>
    </row>
    <row r="38" spans="1:15" ht="16.5" customHeight="1">
      <c r="A38" s="6"/>
      <c r="B38" s="6"/>
      <c r="C38" s="77"/>
      <c r="D38" s="79"/>
      <c r="E38" s="6"/>
      <c r="F38" s="86"/>
      <c r="G38" s="86"/>
      <c r="H38" s="6"/>
      <c r="I38" s="6"/>
      <c r="J38" s="6"/>
      <c r="K38" s="6"/>
      <c r="L38" s="6"/>
      <c r="M38" s="86"/>
      <c r="N38" s="6"/>
      <c r="O38" s="6"/>
    </row>
    <row r="39" spans="1:15" ht="16.5" customHeight="1">
      <c r="A39" s="6"/>
      <c r="B39" s="6"/>
      <c r="C39" s="77"/>
      <c r="D39" s="79"/>
      <c r="E39" s="6"/>
      <c r="F39" s="86"/>
      <c r="G39" s="86"/>
      <c r="H39" s="6"/>
      <c r="I39" s="6"/>
      <c r="J39" s="6"/>
      <c r="K39" s="6"/>
      <c r="L39" s="6"/>
      <c r="M39" s="86"/>
      <c r="N39" s="6"/>
      <c r="O39" s="6"/>
    </row>
    <row r="40" spans="1:15" ht="16.5" customHeight="1">
      <c r="A40" s="6"/>
      <c r="B40" s="6"/>
      <c r="C40" s="77"/>
      <c r="D40" s="79"/>
      <c r="E40" s="6"/>
      <c r="F40" s="86"/>
      <c r="G40" s="86"/>
      <c r="H40" s="6"/>
      <c r="I40" s="6"/>
      <c r="J40" s="6"/>
      <c r="K40" s="6"/>
      <c r="L40" s="6"/>
      <c r="M40" s="86"/>
      <c r="N40" s="6"/>
      <c r="O40" s="6"/>
    </row>
    <row r="41" spans="1:15" ht="16.5" customHeight="1">
      <c r="A41" s="6"/>
      <c r="B41" s="6"/>
      <c r="C41" s="77"/>
      <c r="D41" s="79"/>
      <c r="E41" s="6"/>
      <c r="F41" s="86"/>
      <c r="G41" s="86"/>
      <c r="H41" s="6"/>
      <c r="I41" s="6"/>
      <c r="J41" s="6"/>
      <c r="K41" s="6"/>
      <c r="L41" s="6"/>
      <c r="M41" s="86"/>
      <c r="N41" s="6"/>
      <c r="O41" s="6"/>
    </row>
    <row r="42" spans="1:15" ht="16.5" customHeight="1">
      <c r="A42" s="6"/>
      <c r="B42" s="6"/>
      <c r="C42" s="77"/>
      <c r="D42" s="79"/>
      <c r="E42" s="6"/>
      <c r="F42" s="86"/>
      <c r="G42" s="86"/>
      <c r="H42" s="6"/>
      <c r="I42" s="6"/>
      <c r="J42" s="6"/>
      <c r="K42" s="6"/>
      <c r="L42" s="6"/>
      <c r="M42" s="86"/>
      <c r="N42" s="6"/>
      <c r="O42" s="6"/>
    </row>
    <row r="43" spans="1:15" ht="16.5" customHeight="1">
      <c r="A43" s="6"/>
      <c r="B43" s="6"/>
      <c r="C43" s="77"/>
      <c r="D43" s="79"/>
      <c r="E43" s="6"/>
      <c r="F43" s="86"/>
      <c r="G43" s="86"/>
      <c r="H43" s="6"/>
      <c r="I43" s="6"/>
      <c r="J43" s="6"/>
      <c r="K43" s="6"/>
      <c r="L43" s="6"/>
      <c r="M43" s="86"/>
      <c r="N43" s="6"/>
      <c r="O43" s="6"/>
    </row>
    <row r="44" spans="1:15" ht="16.5" customHeight="1">
      <c r="A44" s="6"/>
      <c r="B44" s="6"/>
      <c r="C44" s="77"/>
      <c r="D44" s="79"/>
      <c r="E44" s="6"/>
      <c r="F44" s="86"/>
      <c r="G44" s="86"/>
      <c r="H44" s="6"/>
      <c r="I44" s="6"/>
      <c r="J44" s="6"/>
      <c r="K44" s="6"/>
      <c r="L44" s="6"/>
      <c r="M44" s="86"/>
      <c r="N44" s="6"/>
      <c r="O44" s="6"/>
    </row>
    <row r="45" spans="1:15" ht="16.5" customHeight="1">
      <c r="A45" s="6"/>
      <c r="B45" s="6"/>
      <c r="C45" s="77"/>
      <c r="D45" s="79"/>
      <c r="E45" s="6"/>
      <c r="F45" s="86"/>
      <c r="G45" s="86"/>
      <c r="H45" s="6"/>
      <c r="I45" s="6"/>
      <c r="J45" s="6"/>
      <c r="K45" s="6"/>
      <c r="L45" s="6"/>
      <c r="M45" s="86"/>
      <c r="N45" s="6"/>
      <c r="O45" s="6"/>
    </row>
    <row r="46" spans="1:15" ht="16.5" customHeight="1">
      <c r="A46" s="6"/>
      <c r="B46" s="6"/>
      <c r="C46" s="77"/>
      <c r="D46" s="79"/>
      <c r="E46" s="6"/>
      <c r="F46" s="86"/>
      <c r="G46" s="86"/>
      <c r="H46" s="6"/>
      <c r="I46" s="6"/>
      <c r="J46" s="6"/>
      <c r="K46" s="6"/>
      <c r="L46" s="6"/>
      <c r="M46" s="86"/>
      <c r="N46" s="6"/>
      <c r="O46" s="6"/>
    </row>
    <row r="47" spans="1:15" ht="16.5" customHeight="1">
      <c r="A47" s="6"/>
      <c r="B47" s="6"/>
      <c r="C47" s="77"/>
      <c r="D47" s="79"/>
      <c r="E47" s="6"/>
      <c r="F47" s="86"/>
      <c r="G47" s="86"/>
      <c r="H47" s="6"/>
      <c r="I47" s="6"/>
      <c r="J47" s="6"/>
      <c r="K47" s="6"/>
      <c r="L47" s="6"/>
      <c r="M47" s="86"/>
      <c r="N47" s="6"/>
      <c r="O47" s="6"/>
    </row>
    <row r="48" spans="1:15" ht="16.5" customHeight="1">
      <c r="A48" s="6"/>
      <c r="B48" s="6"/>
      <c r="C48" s="77"/>
      <c r="D48" s="79"/>
      <c r="E48" s="6"/>
      <c r="F48" s="86"/>
      <c r="G48" s="86"/>
      <c r="H48" s="6"/>
      <c r="I48" s="6"/>
      <c r="J48" s="6"/>
      <c r="K48" s="6"/>
      <c r="L48" s="6"/>
      <c r="M48" s="86"/>
      <c r="N48" s="6"/>
      <c r="O48" s="6"/>
    </row>
    <row r="49" spans="1:15" ht="16.5" customHeight="1">
      <c r="A49" s="6"/>
      <c r="B49" s="6"/>
      <c r="C49" s="77"/>
      <c r="D49" s="79"/>
      <c r="E49" s="6"/>
      <c r="F49" s="86"/>
      <c r="G49" s="86"/>
      <c r="H49" s="6"/>
      <c r="I49" s="6"/>
      <c r="J49" s="6"/>
      <c r="K49" s="6"/>
      <c r="L49" s="6"/>
      <c r="M49" s="86"/>
      <c r="N49" s="6"/>
      <c r="O49" s="6"/>
    </row>
    <row r="50" spans="1:15" ht="16.5" customHeight="1">
      <c r="A50" s="6"/>
      <c r="B50" s="6"/>
      <c r="C50" s="77"/>
      <c r="D50" s="79"/>
      <c r="E50" s="6"/>
      <c r="F50" s="86"/>
      <c r="G50" s="86"/>
      <c r="H50" s="6"/>
      <c r="I50" s="6"/>
      <c r="J50" s="6"/>
      <c r="K50" s="6"/>
      <c r="L50" s="6"/>
      <c r="M50" s="86"/>
      <c r="N50" s="6"/>
      <c r="O50" s="6"/>
    </row>
    <row r="51" spans="1:15" ht="16.5" customHeight="1">
      <c r="A51" s="6"/>
      <c r="B51" s="6"/>
      <c r="C51" s="77"/>
      <c r="D51" s="79"/>
      <c r="E51" s="6"/>
      <c r="F51" s="86"/>
      <c r="G51" s="86"/>
      <c r="H51" s="6"/>
      <c r="I51" s="6"/>
      <c r="J51" s="6"/>
      <c r="K51" s="6"/>
      <c r="L51" s="6"/>
      <c r="M51" s="86"/>
      <c r="N51" s="6"/>
      <c r="O51" s="6"/>
    </row>
    <row r="52" spans="1:15" ht="16.5" customHeight="1">
      <c r="A52" s="6"/>
      <c r="B52" s="6"/>
      <c r="C52" s="77"/>
      <c r="D52" s="79"/>
      <c r="E52" s="6"/>
      <c r="F52" s="86"/>
      <c r="G52" s="86"/>
      <c r="H52" s="6"/>
      <c r="I52" s="6"/>
      <c r="J52" s="6"/>
      <c r="K52" s="6"/>
      <c r="L52" s="6"/>
      <c r="M52" s="86"/>
      <c r="N52" s="6"/>
      <c r="O52" s="6"/>
    </row>
    <row r="53" spans="1:15" ht="16.5" customHeight="1">
      <c r="A53" s="6"/>
      <c r="B53" s="6"/>
      <c r="C53" s="77"/>
      <c r="D53" s="79"/>
      <c r="E53" s="6"/>
      <c r="F53" s="86"/>
      <c r="G53" s="86"/>
      <c r="H53" s="6"/>
      <c r="I53" s="6"/>
      <c r="J53" s="6"/>
      <c r="K53" s="6"/>
      <c r="L53" s="6"/>
      <c r="M53" s="86"/>
      <c r="N53" s="6"/>
      <c r="O53" s="6"/>
    </row>
    <row r="54" spans="1:15" ht="16.5" customHeight="1">
      <c r="A54" s="6"/>
      <c r="B54" s="6"/>
      <c r="C54" s="77"/>
      <c r="D54" s="79"/>
      <c r="E54" s="6"/>
      <c r="F54" s="86"/>
      <c r="G54" s="86"/>
      <c r="H54" s="6"/>
      <c r="I54" s="6"/>
      <c r="J54" s="6"/>
      <c r="K54" s="6"/>
      <c r="L54" s="6"/>
      <c r="M54" s="86"/>
      <c r="N54" s="6"/>
      <c r="O54" s="6"/>
    </row>
    <row r="55" spans="1:15" ht="16.5" customHeight="1">
      <c r="A55" s="6"/>
      <c r="B55" s="6"/>
      <c r="C55" s="77"/>
      <c r="D55" s="79"/>
      <c r="E55" s="6"/>
      <c r="F55" s="86"/>
      <c r="G55" s="86"/>
      <c r="H55" s="6"/>
      <c r="I55" s="6"/>
      <c r="J55" s="6"/>
      <c r="K55" s="6"/>
      <c r="L55" s="6"/>
      <c r="M55" s="86"/>
      <c r="N55" s="6"/>
      <c r="O55" s="6"/>
    </row>
    <row r="56" spans="1:15" ht="16.5" customHeight="1">
      <c r="A56" s="6"/>
      <c r="B56" s="6"/>
      <c r="C56" s="77"/>
      <c r="D56" s="79"/>
      <c r="E56" s="6"/>
      <c r="F56" s="86"/>
      <c r="G56" s="86"/>
      <c r="H56" s="6"/>
      <c r="I56" s="6"/>
      <c r="J56" s="6"/>
      <c r="K56" s="6"/>
      <c r="L56" s="6"/>
      <c r="M56" s="86"/>
      <c r="N56" s="6"/>
      <c r="O56" s="6"/>
    </row>
    <row r="57" spans="1:15" ht="16.5" customHeight="1">
      <c r="A57" s="6"/>
      <c r="B57" s="6"/>
      <c r="C57" s="77"/>
      <c r="D57" s="79"/>
      <c r="E57" s="6"/>
      <c r="F57" s="86"/>
      <c r="G57" s="86"/>
      <c r="H57" s="6"/>
      <c r="I57" s="6"/>
      <c r="J57" s="6"/>
      <c r="K57" s="6"/>
      <c r="L57" s="6"/>
      <c r="M57" s="86"/>
      <c r="N57" s="6"/>
      <c r="O57" s="6"/>
    </row>
    <row r="58" spans="1:15" ht="16.5" customHeight="1">
      <c r="A58" s="6"/>
      <c r="B58" s="6"/>
      <c r="C58" s="77"/>
      <c r="D58" s="79"/>
      <c r="E58" s="6"/>
      <c r="F58" s="86"/>
      <c r="G58" s="86"/>
      <c r="H58" s="6"/>
      <c r="I58" s="6"/>
      <c r="J58" s="6"/>
      <c r="K58" s="6"/>
      <c r="L58" s="6"/>
      <c r="M58" s="86"/>
      <c r="N58" s="6"/>
      <c r="O58" s="6"/>
    </row>
    <row r="59" spans="1:15" ht="16.5" customHeight="1">
      <c r="A59" s="6"/>
      <c r="B59" s="6"/>
      <c r="C59" s="77"/>
      <c r="D59" s="79"/>
      <c r="E59" s="6"/>
      <c r="F59" s="86"/>
      <c r="G59" s="86"/>
      <c r="H59" s="6"/>
      <c r="I59" s="6"/>
      <c r="J59" s="6"/>
      <c r="K59" s="6"/>
      <c r="L59" s="6"/>
      <c r="M59" s="86"/>
      <c r="N59" s="6"/>
      <c r="O59" s="6"/>
    </row>
    <row r="60" spans="1:15" ht="16.5" customHeight="1">
      <c r="A60" s="6"/>
      <c r="B60" s="6"/>
      <c r="C60" s="77"/>
      <c r="D60" s="79"/>
      <c r="E60" s="6"/>
      <c r="F60" s="86"/>
      <c r="G60" s="86"/>
      <c r="H60" s="6"/>
      <c r="I60" s="6"/>
      <c r="J60" s="6"/>
      <c r="K60" s="6"/>
      <c r="L60" s="6"/>
      <c r="M60" s="86"/>
      <c r="N60" s="6"/>
      <c r="O60" s="6"/>
    </row>
    <row r="61" spans="1:15" ht="16.5" customHeight="1">
      <c r="A61" s="6"/>
      <c r="B61" s="6"/>
      <c r="C61" s="77"/>
      <c r="D61" s="79"/>
      <c r="E61" s="6"/>
      <c r="F61" s="86"/>
      <c r="G61" s="86"/>
      <c r="H61" s="6"/>
      <c r="I61" s="6"/>
      <c r="J61" s="6"/>
      <c r="K61" s="6"/>
      <c r="L61" s="6"/>
      <c r="M61" s="6"/>
      <c r="N61" s="6"/>
      <c r="O61" s="6"/>
    </row>
    <row r="62" spans="1:15" ht="16.5" customHeight="1">
      <c r="A62" s="6"/>
      <c r="B62" s="6"/>
      <c r="C62" s="77"/>
      <c r="D62" s="79"/>
      <c r="E62" s="6"/>
      <c r="F62" s="86"/>
      <c r="G62" s="86"/>
      <c r="H62" s="6"/>
      <c r="I62" s="6"/>
      <c r="J62" s="6"/>
      <c r="K62" s="6"/>
      <c r="L62" s="6"/>
      <c r="M62" s="6"/>
      <c r="N62" s="6"/>
      <c r="O62" s="6"/>
    </row>
    <row r="63" spans="1:15" ht="16.5" customHeight="1">
      <c r="A63" s="6"/>
      <c r="B63" s="6"/>
      <c r="C63" s="77"/>
      <c r="D63" s="79"/>
      <c r="E63" s="6"/>
      <c r="F63" s="86"/>
      <c r="G63" s="86"/>
      <c r="H63" s="6"/>
      <c r="I63" s="6"/>
      <c r="J63" s="6"/>
      <c r="K63" s="6"/>
      <c r="L63" s="6"/>
      <c r="M63" s="6"/>
      <c r="N63" s="6"/>
      <c r="O63" s="6"/>
    </row>
    <row r="64" spans="1:15" ht="16.5" customHeight="1">
      <c r="A64" s="6"/>
      <c r="B64" s="6"/>
      <c r="C64" s="77"/>
      <c r="D64" s="79"/>
      <c r="E64" s="6"/>
      <c r="F64" s="86"/>
      <c r="G64" s="86"/>
      <c r="H64" s="6"/>
      <c r="I64" s="6"/>
      <c r="J64" s="6"/>
      <c r="K64" s="6"/>
      <c r="L64" s="6"/>
      <c r="M64" s="6"/>
      <c r="N64" s="6"/>
      <c r="O64" s="6"/>
    </row>
    <row r="65" spans="1:15" ht="16.5" customHeight="1">
      <c r="A65" s="6"/>
      <c r="B65" s="6"/>
      <c r="C65" s="77"/>
      <c r="D65" s="79"/>
      <c r="E65" s="6"/>
      <c r="F65" s="86"/>
      <c r="G65" s="86"/>
      <c r="H65" s="6"/>
      <c r="I65" s="6"/>
      <c r="J65" s="6"/>
      <c r="K65" s="6"/>
      <c r="L65" s="6"/>
      <c r="M65" s="86"/>
      <c r="N65" s="6"/>
      <c r="O65" s="6"/>
    </row>
    <row r="66" spans="1:15" ht="16.5" customHeight="1">
      <c r="A66" s="6"/>
      <c r="B66" s="6"/>
      <c r="C66" s="77"/>
      <c r="D66" s="79"/>
      <c r="E66" s="6"/>
      <c r="F66" s="86"/>
      <c r="G66" s="86"/>
      <c r="H66" s="6"/>
      <c r="I66" s="6"/>
      <c r="J66" s="6"/>
      <c r="K66" s="6"/>
      <c r="L66" s="6"/>
      <c r="M66" s="86"/>
      <c r="N66" s="6"/>
      <c r="O66" s="6"/>
    </row>
    <row r="67" spans="1:15" ht="16.5" customHeight="1">
      <c r="A67" s="6"/>
      <c r="B67" s="6"/>
      <c r="C67" s="77"/>
      <c r="D67" s="79"/>
      <c r="E67" s="6"/>
      <c r="F67" s="86"/>
      <c r="G67" s="86"/>
      <c r="H67" s="6"/>
      <c r="I67" s="6"/>
      <c r="J67" s="6"/>
      <c r="K67" s="6"/>
      <c r="L67" s="6"/>
      <c r="M67" s="86"/>
      <c r="N67" s="6"/>
      <c r="O67" s="6"/>
    </row>
    <row r="68" spans="1:15" ht="16.5" customHeight="1">
      <c r="A68" s="6"/>
      <c r="B68" s="6"/>
      <c r="C68" s="77"/>
      <c r="D68" s="79"/>
      <c r="E68" s="6"/>
      <c r="F68" s="86"/>
      <c r="G68" s="86"/>
      <c r="H68" s="6"/>
      <c r="I68" s="6"/>
      <c r="J68" s="6"/>
      <c r="K68" s="6"/>
      <c r="L68" s="6"/>
      <c r="M68" s="86"/>
      <c r="N68" s="6"/>
      <c r="O68" s="6"/>
    </row>
    <row r="69" spans="1:15" ht="16.5" customHeight="1">
      <c r="A69" s="6"/>
      <c r="B69" s="6"/>
      <c r="C69" s="77"/>
      <c r="D69" s="79"/>
      <c r="E69" s="6"/>
      <c r="F69" s="86"/>
      <c r="G69" s="86"/>
      <c r="H69" s="6"/>
      <c r="I69" s="6"/>
      <c r="J69" s="6"/>
      <c r="K69" s="6"/>
      <c r="L69" s="6"/>
      <c r="M69" s="86"/>
      <c r="N69" s="6"/>
      <c r="O69" s="6"/>
    </row>
    <row r="70" spans="1:15" ht="16.5" customHeight="1">
      <c r="A70" s="6"/>
      <c r="B70" s="6"/>
      <c r="C70" s="77"/>
      <c r="D70" s="79"/>
      <c r="E70" s="6"/>
      <c r="F70" s="86"/>
      <c r="G70" s="86"/>
      <c r="H70" s="6"/>
      <c r="I70" s="6"/>
      <c r="J70" s="6"/>
      <c r="K70" s="6"/>
      <c r="L70" s="6"/>
      <c r="M70" s="86"/>
      <c r="N70" s="6"/>
      <c r="O70" s="6"/>
    </row>
    <row r="71" spans="1:15" ht="16.5" customHeight="1">
      <c r="A71" s="6"/>
      <c r="B71" s="6"/>
      <c r="C71" s="77"/>
      <c r="D71" s="79"/>
      <c r="E71" s="6"/>
      <c r="F71" s="86"/>
      <c r="G71" s="86"/>
      <c r="H71" s="6"/>
      <c r="I71" s="6"/>
      <c r="J71" s="6"/>
      <c r="K71" s="6"/>
      <c r="L71" s="6"/>
      <c r="M71" s="6"/>
      <c r="N71" s="6"/>
      <c r="O71" s="6"/>
    </row>
    <row r="72" spans="1:15" ht="16.5" customHeight="1">
      <c r="A72" s="6"/>
      <c r="B72" s="6"/>
      <c r="C72" s="77"/>
      <c r="D72" s="79"/>
      <c r="E72" s="6"/>
      <c r="F72" s="86"/>
      <c r="G72" s="86"/>
      <c r="H72" s="6"/>
      <c r="I72" s="6"/>
      <c r="J72" s="6"/>
      <c r="K72" s="6"/>
      <c r="L72" s="6"/>
      <c r="M72" s="6"/>
      <c r="N72" s="6"/>
      <c r="O72" s="6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23"/>
  <sheetViews>
    <sheetView showGridLines="0" workbookViewId="0">
      <selection activeCell="E18" sqref="E18"/>
    </sheetView>
  </sheetViews>
  <sheetFormatPr defaultColWidth="9" defaultRowHeight="16.5"/>
  <cols>
    <col min="1" max="1" width="9" style="150" customWidth="1"/>
    <col min="2" max="2" width="15.125" style="150" customWidth="1"/>
    <col min="3" max="3" width="15.5" style="150" customWidth="1"/>
    <col min="4" max="4" width="19.875" style="150" customWidth="1"/>
    <col min="5" max="5" width="17.875" style="150" customWidth="1"/>
    <col min="6" max="6" width="17.5" style="150" customWidth="1"/>
    <col min="7" max="8" width="14.5" style="150" customWidth="1"/>
    <col min="9" max="11" width="17.5" style="150" customWidth="1"/>
    <col min="12" max="13" width="9" style="150" customWidth="1"/>
    <col min="14" max="16384" width="9" style="150"/>
  </cols>
  <sheetData>
    <row r="1" spans="2:11" ht="21.75" customHeight="1" thickBot="1">
      <c r="B1" s="29" t="s">
        <v>25</v>
      </c>
    </row>
    <row r="2" spans="2:11" ht="30.75" customHeight="1" thickBot="1">
      <c r="B2" s="181" t="s">
        <v>26</v>
      </c>
      <c r="C2" s="53" t="s">
        <v>27</v>
      </c>
      <c r="D2" s="53" t="str">
        <f>透视表!$J$30</f>
        <v>8月</v>
      </c>
      <c r="E2" s="53" t="str">
        <f>透视表!$J$29</f>
        <v>环比</v>
      </c>
      <c r="F2" s="53" t="str">
        <f>透视表!$J$31</f>
        <v>7月</v>
      </c>
      <c r="H2" s="138" t="s">
        <v>28</v>
      </c>
      <c r="I2" s="138" t="str">
        <f>透视表!$J$30</f>
        <v>8月</v>
      </c>
      <c r="J2" s="138" t="str">
        <f>透视表!$J$29</f>
        <v>环比</v>
      </c>
      <c r="K2" s="138" t="str">
        <f>透视表!$J$31</f>
        <v>7月</v>
      </c>
    </row>
    <row r="3" spans="2:11" ht="27.95" customHeight="1" thickBot="1">
      <c r="B3" s="180"/>
      <c r="C3" s="54" t="s">
        <v>10</v>
      </c>
      <c r="D3" s="51">
        <f>透视表!K25</f>
        <v>198</v>
      </c>
      <c r="E3" s="52">
        <f>IFERROR((D3/透视表!$J$32)/(F3/透视表!$J$33)-1,"-")</f>
        <v>0.26923076923076916</v>
      </c>
      <c r="F3" s="51">
        <f>透视表!L25</f>
        <v>156</v>
      </c>
      <c r="H3" s="50" t="s">
        <v>29</v>
      </c>
      <c r="I3" s="50">
        <v>13</v>
      </c>
      <c r="J3" s="147">
        <f>IFERROR((I3/透视表!$J$32)/(K3/透视表!$J$33)-1,"-")</f>
        <v>0.44444444444444442</v>
      </c>
      <c r="K3" s="50">
        <v>9</v>
      </c>
    </row>
    <row r="4" spans="2:11" ht="27.95" customHeight="1" thickBot="1">
      <c r="B4" s="180"/>
      <c r="C4" s="22" t="s">
        <v>13</v>
      </c>
      <c r="D4" s="83">
        <f>关键指标!D9</f>
        <v>59</v>
      </c>
      <c r="E4" s="84">
        <f>IFERROR((D4/透视表!$J$32)/(F4/透视表!$J$33)-1,"-")</f>
        <v>-0.30588235294117638</v>
      </c>
      <c r="F4" s="83">
        <f>关键指标!F9</f>
        <v>85</v>
      </c>
      <c r="H4" s="50" t="s">
        <v>30</v>
      </c>
      <c r="I4" s="50">
        <v>13</v>
      </c>
      <c r="J4" s="147">
        <f>IFERROR((I4/透视表!$J$32)/(K4/透视表!$J$33)-1,"-")</f>
        <v>1.6</v>
      </c>
      <c r="K4" s="50">
        <v>5</v>
      </c>
    </row>
    <row r="5" spans="2:11" ht="27.95" customHeight="1" thickBot="1">
      <c r="B5" s="180"/>
      <c r="C5" s="23" t="s">
        <v>14</v>
      </c>
      <c r="D5" s="163">
        <f>D4/D3</f>
        <v>0.29797979797979796</v>
      </c>
      <c r="E5" s="24">
        <f>D5-F5</f>
        <v>-0.24689199689199687</v>
      </c>
      <c r="F5" s="163">
        <f>F4/F3</f>
        <v>0.54487179487179482</v>
      </c>
      <c r="H5" s="50" t="s">
        <v>31</v>
      </c>
      <c r="I5" s="50">
        <v>11</v>
      </c>
      <c r="J5" s="147">
        <f>IFERROR((I5/透视表!$J$32)/(K5/透视表!$J$33)-1,"-")</f>
        <v>0.83333333333333348</v>
      </c>
      <c r="K5" s="50">
        <v>6</v>
      </c>
    </row>
    <row r="6" spans="2:11" ht="27.95" customHeight="1" thickBot="1">
      <c r="B6" s="182" t="s">
        <v>32</v>
      </c>
      <c r="C6" s="26" t="s">
        <v>33</v>
      </c>
      <c r="D6" s="25">
        <f>D8+D7</f>
        <v>88</v>
      </c>
      <c r="E6" s="52">
        <f>IFERROR((D6/透视表!$J$32)/(F6/透视表!$J$33)-1,"-")</f>
        <v>0.20547945205479445</v>
      </c>
      <c r="F6" s="25">
        <f>F8+F7</f>
        <v>73</v>
      </c>
      <c r="H6" s="50" t="s">
        <v>34</v>
      </c>
      <c r="I6" s="50">
        <v>10</v>
      </c>
      <c r="J6" s="147">
        <f>IFERROR((I6/透视表!$J$32)/(K6/透视表!$J$33)-1,"-")</f>
        <v>0.66666666666666674</v>
      </c>
      <c r="K6" s="50">
        <v>6</v>
      </c>
    </row>
    <row r="7" spans="2:11" ht="27.95" customHeight="1" thickBot="1">
      <c r="B7" s="180"/>
      <c r="C7" s="9" t="s">
        <v>35</v>
      </c>
      <c r="D7" s="10">
        <f>VLOOKUP($C7,透视表!$J$18:$K$24,2,0)</f>
        <v>72</v>
      </c>
      <c r="E7" s="52">
        <f>IFERROR((D7/透视表!$J$32)/(F7/透视表!$J$33)-1,"-")</f>
        <v>1.4084507042253502E-2</v>
      </c>
      <c r="F7" s="10">
        <f>VLOOKUP($C7,透视表!$J$18:$L$25,3,0)</f>
        <v>71</v>
      </c>
      <c r="H7" s="50" t="s">
        <v>36</v>
      </c>
      <c r="I7" s="50">
        <v>6</v>
      </c>
      <c r="J7" s="147">
        <f>IFERROR((I7/透视表!$J$32)/(K7/透视表!$J$33)-1,"-")</f>
        <v>-0.25</v>
      </c>
      <c r="K7" s="50">
        <v>8</v>
      </c>
    </row>
    <row r="8" spans="2:11" ht="27.95" customHeight="1" thickBot="1">
      <c r="B8" s="180"/>
      <c r="C8" s="9" t="s">
        <v>37</v>
      </c>
      <c r="D8" s="10">
        <f>VLOOKUP($C8,透视表!$J$18:$K$24,2,0)</f>
        <v>16</v>
      </c>
      <c r="E8" s="52">
        <f>IFERROR((D8/透视表!$J$32)/(F8/透视表!$J$33)-1,"-")</f>
        <v>7</v>
      </c>
      <c r="F8" s="10">
        <f>VLOOKUP($C8,透视表!$J$18:$L$25,3,0)</f>
        <v>2</v>
      </c>
      <c r="H8" s="50" t="s">
        <v>38</v>
      </c>
      <c r="I8" s="50">
        <v>5</v>
      </c>
      <c r="J8" s="147">
        <f>IFERROR((I8/透视表!$J$32)/(K8/透视表!$J$33)-1,"-")</f>
        <v>0.25</v>
      </c>
      <c r="K8" s="50">
        <v>4</v>
      </c>
    </row>
    <row r="9" spans="2:11" ht="27.95" customHeight="1" thickBot="1">
      <c r="B9" s="182" t="s">
        <v>39</v>
      </c>
      <c r="C9" s="26" t="s">
        <v>33</v>
      </c>
      <c r="D9" s="10">
        <f>D10+D11+D12</f>
        <v>8</v>
      </c>
      <c r="E9" s="52">
        <f>IFERROR((D9/透视表!$J$32)/(F9/透视表!$J$33)-1,"-")</f>
        <v>-0.4285714285714286</v>
      </c>
      <c r="F9" s="25">
        <f>F10+F11+F12</f>
        <v>14</v>
      </c>
      <c r="H9" s="50" t="s">
        <v>40</v>
      </c>
      <c r="I9" s="50">
        <v>5</v>
      </c>
      <c r="J9" s="147">
        <f>IFERROR((I9/透视表!$J$32)/(K9/透视表!$J$33)-1,"-")</f>
        <v>0.25</v>
      </c>
      <c r="K9" s="50">
        <v>4</v>
      </c>
    </row>
    <row r="10" spans="2:11" ht="27.95" customHeight="1" thickBot="1">
      <c r="B10" s="180"/>
      <c r="C10" s="9" t="s">
        <v>41</v>
      </c>
      <c r="D10" s="10">
        <f>VLOOKUP($C10,透视表!$J$18:$K$24,2,0)</f>
        <v>8</v>
      </c>
      <c r="E10" s="52">
        <f>IFERROR((D10/透视表!$J$32)/(F10/透视表!$J$33)-1,"-")</f>
        <v>-0.4285714285714286</v>
      </c>
      <c r="F10" s="10">
        <f>VLOOKUP($C10,透视表!$J$18:$L$25,3,0)</f>
        <v>14</v>
      </c>
      <c r="H10" s="50" t="s">
        <v>42</v>
      </c>
      <c r="I10" s="50">
        <v>4</v>
      </c>
      <c r="J10" s="147" t="str">
        <f>IFERROR((I10/透视表!$J$32)/(K10/透视表!$J$33)-1,"-")</f>
        <v>-</v>
      </c>
      <c r="K10" s="50"/>
    </row>
    <row r="11" spans="2:11" ht="27.95" customHeight="1" thickBot="1">
      <c r="B11" s="180"/>
      <c r="C11" s="9" t="s">
        <v>43</v>
      </c>
      <c r="D11" s="10">
        <f>VLOOKUP($C11,透视表!$J$18:$K$24,2,0)</f>
        <v>0</v>
      </c>
      <c r="E11" s="52" t="str">
        <f>IFERROR((D11/透视表!$J$32)/(F11/透视表!$J$33)-1,"-")</f>
        <v>-</v>
      </c>
      <c r="F11" s="10">
        <f>VLOOKUP($C11,透视表!$J$18:$L$25,3,0)</f>
        <v>0</v>
      </c>
      <c r="H11" s="50" t="s">
        <v>44</v>
      </c>
      <c r="I11" s="50">
        <v>4</v>
      </c>
      <c r="J11" s="147">
        <f>IFERROR((I11/透视表!$J$32)/(K11/透视表!$J$33)-1,"-")</f>
        <v>0.33333333333333326</v>
      </c>
      <c r="K11" s="50">
        <v>3</v>
      </c>
    </row>
    <row r="12" spans="2:11" ht="27.95" customHeight="1" thickBot="1">
      <c r="B12" s="180"/>
      <c r="C12" s="9" t="s">
        <v>45</v>
      </c>
      <c r="D12" s="10">
        <f>VLOOKUP($C12,透视表!$J$18:$K$24,2,0)</f>
        <v>0</v>
      </c>
      <c r="E12" s="52" t="str">
        <f>IFERROR((D12/透视表!$J$32)/(F12/透视表!$J$33)-1,"-")</f>
        <v>-</v>
      </c>
      <c r="F12" s="10">
        <f>VLOOKUP($C12,透视表!$J$18:$L$25,3,0)</f>
        <v>0</v>
      </c>
      <c r="H12" s="50" t="s">
        <v>46</v>
      </c>
      <c r="I12" s="50">
        <v>4</v>
      </c>
      <c r="J12" s="147" t="str">
        <f>IFERROR((I12/透视表!$J$32)/(K12/透视表!$J$33)-1,"-")</f>
        <v>-</v>
      </c>
      <c r="K12" s="50"/>
    </row>
    <row r="13" spans="2:11" ht="27.95" customHeight="1">
      <c r="B13" s="151" t="s">
        <v>47</v>
      </c>
      <c r="C13" s="102" t="s">
        <v>33</v>
      </c>
      <c r="D13" s="103">
        <f>GETPIVOTDATA("姓名",透视表!$F$6)</f>
        <v>102</v>
      </c>
      <c r="E13" s="104">
        <f>IFERROR((D13/透视表!$J$32)/(F13/透视表!$J$33)-1,"-")</f>
        <v>0.47826086956521752</v>
      </c>
      <c r="F13" s="105">
        <f>GETPIVOTDATA("姓名",透视表!$F$16)</f>
        <v>69</v>
      </c>
      <c r="H13" s="50" t="s">
        <v>48</v>
      </c>
      <c r="I13" s="50">
        <v>4</v>
      </c>
      <c r="J13" s="147">
        <f>IFERROR((I13/透视表!$J$32)/(K13/透视表!$J$33)-1,"-")</f>
        <v>-0.33333333333333337</v>
      </c>
      <c r="K13" s="50">
        <v>6</v>
      </c>
    </row>
    <row r="14" spans="2:11" ht="27.95" customHeight="1">
      <c r="B14" s="179" t="s">
        <v>49</v>
      </c>
      <c r="C14" s="180"/>
      <c r="D14" s="180"/>
      <c r="E14" s="180"/>
      <c r="F14" s="180"/>
      <c r="H14" s="50" t="s">
        <v>50</v>
      </c>
      <c r="I14" s="50">
        <v>4</v>
      </c>
      <c r="J14" s="147">
        <f>IFERROR((I14/透视表!$J$32)/(K14/透视表!$J$33)-1,"-")</f>
        <v>0</v>
      </c>
      <c r="K14" s="50">
        <v>4</v>
      </c>
    </row>
    <row r="15" spans="2:11" ht="27.95" customHeight="1">
      <c r="B15" s="180"/>
      <c r="C15" s="180"/>
      <c r="D15" s="180"/>
      <c r="E15" s="180"/>
      <c r="F15" s="180"/>
      <c r="H15" s="50" t="s">
        <v>51</v>
      </c>
      <c r="I15" s="50">
        <v>4</v>
      </c>
      <c r="J15" s="147">
        <f>IFERROR((I15/透视表!$J$32)/(K15/透视表!$J$33)-1,"-")</f>
        <v>-0.19999999999999996</v>
      </c>
      <c r="K15" s="50">
        <v>5</v>
      </c>
    </row>
    <row r="16" spans="2:11" ht="27.95" customHeight="1">
      <c r="B16" s="180"/>
      <c r="C16" s="180"/>
      <c r="D16" s="180"/>
      <c r="E16" s="180"/>
      <c r="F16" s="180"/>
      <c r="H16" s="50" t="s">
        <v>52</v>
      </c>
      <c r="I16" s="50">
        <v>3</v>
      </c>
      <c r="J16" s="147">
        <f>IFERROR((I16/透视表!$J$32)/(K16/透视表!$J$33)-1,"-")</f>
        <v>2</v>
      </c>
      <c r="K16" s="50">
        <v>1</v>
      </c>
    </row>
    <row r="17" spans="8:11" ht="26.1" customHeight="1">
      <c r="H17" s="50" t="s">
        <v>53</v>
      </c>
      <c r="I17" s="50">
        <v>3</v>
      </c>
      <c r="J17" s="147">
        <f>IFERROR((I17/透视表!$J$32)/(K17/透视表!$J$33)-1,"-")</f>
        <v>2</v>
      </c>
      <c r="K17" s="50">
        <v>1</v>
      </c>
    </row>
    <row r="18" spans="8:11" ht="26.1" customHeight="1">
      <c r="H18" s="50" t="s">
        <v>54</v>
      </c>
      <c r="I18" s="50">
        <v>2</v>
      </c>
      <c r="J18" s="147">
        <f>IFERROR((I18/透视表!$J$32)/(K18/透视表!$J$33)-1,"-")</f>
        <v>1</v>
      </c>
      <c r="K18" s="50">
        <v>1</v>
      </c>
    </row>
    <row r="19" spans="8:11" ht="26.1" customHeight="1">
      <c r="H19" s="50" t="s">
        <v>55</v>
      </c>
      <c r="I19" s="50">
        <v>2</v>
      </c>
      <c r="J19" s="147">
        <f>IFERROR((I19/透视表!$J$32)/(K19/透视表!$J$33)-1,"-")</f>
        <v>1</v>
      </c>
      <c r="K19" s="50">
        <v>1</v>
      </c>
    </row>
    <row r="20" spans="8:11" ht="26.1" customHeight="1">
      <c r="H20" s="50" t="s">
        <v>56</v>
      </c>
      <c r="I20" s="50">
        <v>1</v>
      </c>
      <c r="J20" s="147" t="str">
        <f>IFERROR((I20/透视表!$J$32)/(K20/透视表!$J$33)-1,"-")</f>
        <v>-</v>
      </c>
      <c r="K20" s="50"/>
    </row>
    <row r="21" spans="8:11" ht="26.1" customHeight="1">
      <c r="H21" s="50" t="s">
        <v>57</v>
      </c>
      <c r="I21" s="50">
        <v>1</v>
      </c>
      <c r="J21" s="147" t="str">
        <f>IFERROR((I21/透视表!$J$32)/(K21/透视表!$J$33)-1,"-")</f>
        <v>-</v>
      </c>
      <c r="K21" s="50"/>
    </row>
    <row r="22" spans="8:11" ht="26.1" customHeight="1">
      <c r="H22" s="50" t="s">
        <v>58</v>
      </c>
      <c r="I22" s="50">
        <v>1</v>
      </c>
      <c r="J22" s="147">
        <f>IFERROR((I22/透视表!$J$32)/(K22/透视表!$J$33)-1,"-")</f>
        <v>-0.8</v>
      </c>
      <c r="K22" s="50">
        <v>5</v>
      </c>
    </row>
    <row r="23" spans="8:11" ht="26.1" customHeight="1">
      <c r="H23" s="50" t="s">
        <v>59</v>
      </c>
      <c r="I23" s="50"/>
      <c r="J23" s="147">
        <f>IFERROR((I23/透视表!$J$32)/(K23/透视表!$J$33)-1,"-")</f>
        <v>-1</v>
      </c>
      <c r="K23" s="50">
        <v>1</v>
      </c>
    </row>
  </sheetData>
  <mergeCells count="4">
    <mergeCell ref="B14:F16"/>
    <mergeCell ref="B2:B5"/>
    <mergeCell ref="B6:B8"/>
    <mergeCell ref="B9:B12"/>
  </mergeCells>
  <phoneticPr fontId="8" type="noConversion"/>
  <conditionalFormatting sqref="E1:E13 E17:E1048576 J3:J23">
    <cfRule type="cellIs" dxfId="65" priority="5" operator="lessThan">
      <formula>0</formula>
    </cfRule>
  </conditionalFormatting>
  <conditionalFormatting sqref="J2">
    <cfRule type="cellIs" dxfId="64" priority="3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>
      <selection activeCell="J15" sqref="J15"/>
    </sheetView>
  </sheetViews>
  <sheetFormatPr defaultColWidth="9" defaultRowHeight="16.5"/>
  <cols>
    <col min="1" max="2" width="9" style="150" customWidth="1"/>
    <col min="3" max="3" width="13.125" style="150" customWidth="1"/>
    <col min="4" max="5" width="9" style="150" customWidth="1"/>
    <col min="6" max="6" width="30.625" style="150" customWidth="1"/>
    <col min="7" max="7" width="21" style="150" customWidth="1"/>
    <col min="8" max="8" width="9" style="150" customWidth="1"/>
    <col min="9" max="9" width="28.125" style="150" customWidth="1"/>
    <col min="10" max="10" width="32" style="150" customWidth="1"/>
    <col min="11" max="11" width="9" style="150" customWidth="1"/>
    <col min="12" max="12" width="26.125" style="150" customWidth="1"/>
    <col min="13" max="14" width="9" style="150" customWidth="1"/>
    <col min="15" max="16384" width="9" style="150"/>
  </cols>
  <sheetData>
    <row r="1" spans="1:15">
      <c r="A1" s="18" t="s">
        <v>154</v>
      </c>
      <c r="B1" s="18" t="s">
        <v>152</v>
      </c>
      <c r="C1" s="44" t="s">
        <v>160</v>
      </c>
      <c r="D1" s="18" t="s">
        <v>1578</v>
      </c>
      <c r="E1" s="18" t="s">
        <v>1579</v>
      </c>
      <c r="F1" s="18" t="s">
        <v>1580</v>
      </c>
      <c r="G1" s="18" t="s">
        <v>1581</v>
      </c>
      <c r="H1" s="18" t="s">
        <v>209</v>
      </c>
      <c r="I1" s="18" t="s">
        <v>1582</v>
      </c>
      <c r="J1" s="18" t="s">
        <v>1583</v>
      </c>
      <c r="K1" s="18" t="s">
        <v>1584</v>
      </c>
      <c r="L1" s="18" t="s">
        <v>1280</v>
      </c>
    </row>
    <row r="2" spans="1:15">
      <c r="A2" s="49">
        <v>2018</v>
      </c>
      <c r="B2" s="49">
        <v>9</v>
      </c>
      <c r="C2" s="47" t="s">
        <v>869</v>
      </c>
      <c r="D2" s="87" t="s">
        <v>1591</v>
      </c>
      <c r="E2" s="49" t="s">
        <v>1586</v>
      </c>
      <c r="F2" s="49" t="s">
        <v>220</v>
      </c>
      <c r="G2" s="49" t="s">
        <v>1592</v>
      </c>
      <c r="H2" s="49">
        <v>5</v>
      </c>
      <c r="I2" s="49" t="s">
        <v>1588</v>
      </c>
      <c r="J2" s="49">
        <v>5</v>
      </c>
      <c r="K2" s="49">
        <v>5</v>
      </c>
      <c r="L2" s="49">
        <v>5</v>
      </c>
      <c r="M2" t="s">
        <v>1593</v>
      </c>
      <c r="N2" t="s">
        <v>1594</v>
      </c>
      <c r="O2" t="s">
        <v>1595</v>
      </c>
    </row>
    <row r="3" spans="1:15">
      <c r="A3" s="49">
        <v>2018</v>
      </c>
      <c r="B3" s="49">
        <v>9</v>
      </c>
      <c r="C3" s="47" t="s">
        <v>869</v>
      </c>
      <c r="D3" s="87" t="s">
        <v>1596</v>
      </c>
      <c r="E3" s="49" t="s">
        <v>1586</v>
      </c>
      <c r="F3" s="49" t="s">
        <v>220</v>
      </c>
      <c r="G3" s="49" t="s">
        <v>1597</v>
      </c>
      <c r="H3" s="49">
        <v>1</v>
      </c>
      <c r="I3" s="49" t="s">
        <v>1598</v>
      </c>
      <c r="J3" s="49">
        <v>1</v>
      </c>
      <c r="K3" s="49">
        <v>1</v>
      </c>
      <c r="L3" s="49">
        <v>5</v>
      </c>
      <c r="M3" t="s">
        <v>1599</v>
      </c>
      <c r="N3" t="s">
        <v>1594</v>
      </c>
      <c r="O3" t="s">
        <v>1600</v>
      </c>
    </row>
    <row r="4" spans="1:15">
      <c r="A4" s="49">
        <v>2018</v>
      </c>
      <c r="B4" s="49">
        <v>8</v>
      </c>
      <c r="C4" s="47" t="s">
        <v>1043</v>
      </c>
      <c r="D4" s="87" t="s">
        <v>1619</v>
      </c>
      <c r="E4" s="49" t="s">
        <v>1586</v>
      </c>
      <c r="F4" s="49" t="s">
        <v>220</v>
      </c>
      <c r="G4" s="49" t="s">
        <v>641</v>
      </c>
      <c r="H4" s="49">
        <v>3</v>
      </c>
      <c r="I4" s="49" t="s">
        <v>1620</v>
      </c>
      <c r="J4" s="49">
        <v>1</v>
      </c>
      <c r="K4" s="49">
        <v>3</v>
      </c>
      <c r="L4" s="49">
        <v>5</v>
      </c>
      <c r="M4" t="s">
        <v>1621</v>
      </c>
      <c r="N4" t="s">
        <v>1594</v>
      </c>
      <c r="O4" t="s">
        <v>1622</v>
      </c>
    </row>
    <row r="5" spans="1:15">
      <c r="A5" s="49">
        <v>2018</v>
      </c>
      <c r="B5" s="49">
        <v>8</v>
      </c>
      <c r="C5" s="47" t="s">
        <v>1043</v>
      </c>
      <c r="D5" s="87" t="s">
        <v>1623</v>
      </c>
      <c r="E5" s="49" t="s">
        <v>1586</v>
      </c>
      <c r="F5" s="49" t="s">
        <v>220</v>
      </c>
      <c r="G5" s="49" t="s">
        <v>641</v>
      </c>
      <c r="H5" s="49">
        <v>5</v>
      </c>
      <c r="I5" s="49" t="s">
        <v>1588</v>
      </c>
      <c r="J5" s="49">
        <v>5</v>
      </c>
      <c r="K5" s="49">
        <v>5</v>
      </c>
      <c r="L5" s="49">
        <v>5</v>
      </c>
      <c r="M5" t="s">
        <v>1624</v>
      </c>
      <c r="N5" t="s">
        <v>1594</v>
      </c>
      <c r="O5" t="s">
        <v>1625</v>
      </c>
    </row>
    <row r="6" spans="1:15">
      <c r="A6" s="49">
        <v>2018</v>
      </c>
      <c r="B6" s="49">
        <v>8</v>
      </c>
      <c r="C6" s="47" t="s">
        <v>1156</v>
      </c>
      <c r="D6" s="87" t="s">
        <v>1657</v>
      </c>
      <c r="E6" s="49" t="s">
        <v>1586</v>
      </c>
      <c r="F6" s="49" t="s">
        <v>220</v>
      </c>
      <c r="G6" s="49" t="s">
        <v>1658</v>
      </c>
      <c r="H6" s="49">
        <v>5</v>
      </c>
      <c r="I6" s="49" t="s">
        <v>1588</v>
      </c>
      <c r="J6" s="49">
        <v>5</v>
      </c>
      <c r="K6" s="49">
        <v>5</v>
      </c>
      <c r="L6" s="49">
        <v>5</v>
      </c>
      <c r="M6" t="s">
        <v>1659</v>
      </c>
      <c r="N6" t="s">
        <v>1594</v>
      </c>
      <c r="O6" t="s">
        <v>1660</v>
      </c>
    </row>
    <row r="7" spans="1:15">
      <c r="A7" s="49">
        <v>2018</v>
      </c>
      <c r="B7" s="49">
        <v>8</v>
      </c>
      <c r="C7" s="47" t="s">
        <v>1236</v>
      </c>
      <c r="D7" s="87" t="s">
        <v>1661</v>
      </c>
      <c r="E7" s="49" t="s">
        <v>1586</v>
      </c>
      <c r="F7" s="49" t="s">
        <v>220</v>
      </c>
      <c r="G7" s="49" t="s">
        <v>1662</v>
      </c>
      <c r="H7" s="49">
        <v>5</v>
      </c>
      <c r="I7" s="49" t="s">
        <v>1588</v>
      </c>
      <c r="J7" s="49">
        <v>5</v>
      </c>
      <c r="K7" s="49">
        <v>5</v>
      </c>
      <c r="L7" s="49">
        <v>5</v>
      </c>
      <c r="M7" t="s">
        <v>1663</v>
      </c>
      <c r="N7" t="s">
        <v>1594</v>
      </c>
      <c r="O7" t="s">
        <v>1664</v>
      </c>
    </row>
    <row r="8" spans="1:15">
      <c r="A8" s="49"/>
      <c r="B8" s="49"/>
      <c r="C8" s="47"/>
      <c r="D8" s="87"/>
      <c r="E8" s="49"/>
      <c r="F8" s="49"/>
      <c r="G8" s="49"/>
      <c r="H8" s="49"/>
      <c r="I8" s="49"/>
      <c r="J8" s="49"/>
      <c r="K8" s="49"/>
      <c r="L8" s="49"/>
    </row>
    <row r="9" spans="1:15">
      <c r="A9" s="49"/>
      <c r="B9" s="49"/>
      <c r="C9" s="47"/>
      <c r="D9" s="87"/>
      <c r="E9" s="49"/>
      <c r="F9" s="49"/>
      <c r="G9" s="49"/>
      <c r="H9" s="49"/>
      <c r="I9" s="49"/>
      <c r="J9" s="49"/>
      <c r="K9" s="49"/>
      <c r="L9" s="49"/>
    </row>
    <row r="10" spans="1:15">
      <c r="A10" s="49"/>
      <c r="B10" s="49"/>
      <c r="C10" s="47"/>
      <c r="D10" s="87"/>
      <c r="E10" s="49"/>
      <c r="F10" s="49"/>
      <c r="G10" s="49"/>
      <c r="H10" s="49"/>
      <c r="I10" s="49"/>
      <c r="J10" s="49"/>
      <c r="K10" s="49"/>
      <c r="L10" s="49"/>
    </row>
    <row r="11" spans="1:15">
      <c r="A11" s="49"/>
      <c r="B11" s="49"/>
      <c r="C11" s="47"/>
      <c r="D11" s="87"/>
      <c r="E11" s="49"/>
      <c r="F11" s="49"/>
      <c r="G11" s="49"/>
      <c r="H11" s="49"/>
      <c r="I11" s="49"/>
      <c r="J11" s="49"/>
      <c r="K11" s="49"/>
      <c r="L11" s="49"/>
    </row>
    <row r="12" spans="1:15">
      <c r="A12" s="49"/>
      <c r="B12" s="49"/>
      <c r="C12" s="47"/>
      <c r="D12" s="87"/>
      <c r="E12" s="49"/>
      <c r="F12" s="49"/>
      <c r="G12" s="49"/>
      <c r="H12" s="49"/>
      <c r="I12" s="49"/>
      <c r="J12" s="49"/>
      <c r="K12" s="49"/>
      <c r="L12" s="49"/>
    </row>
    <row r="13" spans="1:15">
      <c r="A13" s="49"/>
      <c r="B13" s="49"/>
      <c r="C13" s="47"/>
      <c r="D13" s="87"/>
      <c r="E13" s="49"/>
      <c r="F13" s="49"/>
      <c r="G13" s="49"/>
      <c r="H13" s="49"/>
      <c r="I13" s="49"/>
      <c r="J13" s="49"/>
      <c r="K13" s="49"/>
      <c r="L13" s="49"/>
    </row>
    <row r="14" spans="1:15">
      <c r="A14" s="49"/>
      <c r="B14" s="49"/>
      <c r="C14" s="47"/>
      <c r="D14" s="87"/>
      <c r="E14" s="49"/>
      <c r="F14" s="49"/>
      <c r="G14" s="49"/>
      <c r="H14" s="49"/>
      <c r="I14" s="49"/>
      <c r="J14" s="49"/>
      <c r="K14" s="49"/>
      <c r="L14" s="49"/>
    </row>
    <row r="15" spans="1:15">
      <c r="A15" s="49"/>
      <c r="B15" s="49"/>
      <c r="C15" s="47"/>
      <c r="D15" s="87"/>
      <c r="E15" s="49"/>
      <c r="F15" s="49"/>
      <c r="G15" s="49"/>
      <c r="H15" s="49"/>
      <c r="I15" s="49"/>
      <c r="J15" s="49"/>
      <c r="K15" s="49"/>
      <c r="L15" s="49"/>
    </row>
    <row r="16" spans="1:15">
      <c r="A16" s="49"/>
      <c r="B16" s="49"/>
      <c r="C16" s="47"/>
      <c r="D16" s="87"/>
      <c r="E16" s="49"/>
      <c r="F16" s="49"/>
      <c r="G16" s="49"/>
      <c r="H16" s="49"/>
      <c r="I16" s="49"/>
      <c r="J16" s="49"/>
      <c r="K16" s="49"/>
      <c r="L16" s="49"/>
    </row>
    <row r="17" spans="1:12">
      <c r="A17" s="49"/>
      <c r="B17" s="49"/>
      <c r="C17" s="47"/>
      <c r="D17" s="87"/>
      <c r="E17" s="49"/>
      <c r="F17" s="49"/>
      <c r="G17" s="49"/>
      <c r="H17" s="49"/>
      <c r="I17" s="49"/>
      <c r="J17" s="49"/>
      <c r="K17" s="49"/>
      <c r="L17" s="49"/>
    </row>
    <row r="18" spans="1:12">
      <c r="A18" s="49"/>
      <c r="B18" s="49"/>
      <c r="C18" s="47"/>
      <c r="D18" s="87"/>
      <c r="E18" s="49"/>
      <c r="F18" s="49"/>
      <c r="G18" s="49"/>
      <c r="H18" s="49"/>
      <c r="I18" s="49"/>
      <c r="J18" s="49"/>
      <c r="K18" s="49"/>
      <c r="L18" s="49"/>
    </row>
    <row r="19" spans="1:12">
      <c r="A19" s="49"/>
      <c r="B19" s="49"/>
      <c r="C19" s="47"/>
      <c r="D19" s="87"/>
      <c r="E19" s="49"/>
      <c r="F19" s="49"/>
      <c r="G19" s="49"/>
      <c r="H19" s="49"/>
      <c r="I19" s="49"/>
      <c r="J19" s="49"/>
      <c r="K19" s="49"/>
      <c r="L19" s="49"/>
    </row>
    <row r="20" spans="1:12">
      <c r="A20" s="49"/>
      <c r="B20" s="49"/>
      <c r="C20" s="47"/>
      <c r="D20" s="87"/>
      <c r="E20" s="49"/>
      <c r="F20" s="49"/>
      <c r="G20" s="49"/>
      <c r="H20" s="49"/>
      <c r="I20" s="49"/>
      <c r="J20" s="49"/>
      <c r="K20" s="49"/>
      <c r="L20" s="49"/>
    </row>
    <row r="21" spans="1:12">
      <c r="A21" s="49"/>
      <c r="B21" s="49"/>
      <c r="C21" s="47"/>
      <c r="D21" s="87"/>
      <c r="E21" s="49"/>
      <c r="F21" s="49"/>
      <c r="G21" s="49"/>
      <c r="H21" s="49"/>
      <c r="I21" s="49"/>
      <c r="J21" s="49"/>
      <c r="K21" s="49"/>
      <c r="L21" s="49"/>
    </row>
    <row r="22" spans="1:12">
      <c r="A22" s="49"/>
      <c r="B22" s="49"/>
      <c r="C22" s="47"/>
      <c r="D22" s="87"/>
      <c r="E22" s="49"/>
      <c r="F22" s="49"/>
      <c r="G22" s="49"/>
      <c r="H22" s="49"/>
      <c r="I22" s="49"/>
      <c r="J22" s="49"/>
      <c r="K22" s="49"/>
      <c r="L22" s="49"/>
    </row>
    <row r="23" spans="1:12">
      <c r="A23" s="49"/>
      <c r="B23" s="49"/>
      <c r="C23" s="47"/>
      <c r="D23" s="87"/>
      <c r="E23" s="49"/>
      <c r="F23" s="49"/>
      <c r="G23" s="49"/>
      <c r="H23" s="49"/>
      <c r="I23" s="49"/>
      <c r="J23" s="49"/>
      <c r="K23" s="49"/>
      <c r="L23" s="49"/>
    </row>
    <row r="24" spans="1:12">
      <c r="A24" s="49"/>
      <c r="B24" s="49"/>
      <c r="C24" s="47"/>
      <c r="D24" s="87"/>
      <c r="E24" s="49"/>
      <c r="F24" s="49"/>
      <c r="G24" s="49"/>
      <c r="H24" s="49"/>
      <c r="I24" s="49"/>
      <c r="J24" s="49"/>
      <c r="K24" s="49"/>
      <c r="L24" s="49"/>
    </row>
    <row r="25" spans="1:12">
      <c r="A25" s="49"/>
      <c r="B25" s="49"/>
      <c r="C25" s="47"/>
      <c r="D25" s="87"/>
      <c r="E25" s="49"/>
      <c r="F25" s="49"/>
      <c r="G25" s="49"/>
      <c r="H25" s="49"/>
      <c r="I25" s="49"/>
      <c r="J25" s="49"/>
      <c r="K25" s="49"/>
      <c r="L25" s="49"/>
    </row>
    <row r="26" spans="1:12">
      <c r="A26" s="49"/>
      <c r="B26" s="49"/>
      <c r="C26" s="47"/>
      <c r="D26" s="87"/>
      <c r="E26" s="49"/>
      <c r="F26" s="49"/>
      <c r="G26" s="49"/>
      <c r="H26" s="49"/>
      <c r="I26" s="49"/>
      <c r="J26" s="49"/>
      <c r="K26" s="49"/>
      <c r="L26" s="49"/>
    </row>
    <row r="27" spans="1:12">
      <c r="A27" s="49"/>
      <c r="B27" s="49"/>
      <c r="C27" s="47"/>
      <c r="D27" s="87"/>
      <c r="E27" s="49"/>
      <c r="F27" s="49"/>
      <c r="G27" s="49"/>
      <c r="H27" s="49"/>
      <c r="I27" s="49"/>
      <c r="J27" s="49"/>
      <c r="K27" s="49"/>
      <c r="L27" s="49"/>
    </row>
    <row r="28" spans="1:12">
      <c r="A28" s="49"/>
      <c r="B28" s="49"/>
      <c r="C28" s="47"/>
      <c r="D28" s="87"/>
      <c r="E28" s="49"/>
      <c r="F28" s="49"/>
      <c r="G28" s="49"/>
      <c r="H28" s="49"/>
      <c r="I28" s="49"/>
      <c r="J28" s="49"/>
      <c r="K28" s="49"/>
      <c r="L28" s="49"/>
    </row>
    <row r="29" spans="1:12">
      <c r="A29" s="49"/>
      <c r="B29" s="49"/>
      <c r="C29" s="47"/>
      <c r="D29" s="87"/>
      <c r="E29" s="49"/>
      <c r="F29" s="49"/>
      <c r="G29" s="49"/>
      <c r="H29" s="49"/>
      <c r="I29" s="49"/>
      <c r="J29" s="49"/>
      <c r="K29" s="49"/>
      <c r="L29" s="49"/>
    </row>
    <row r="30" spans="1:12">
      <c r="A30" s="49"/>
      <c r="B30" s="49"/>
      <c r="C30" s="47"/>
      <c r="D30" s="87"/>
      <c r="E30" s="49"/>
      <c r="F30" s="49"/>
      <c r="G30" s="49"/>
      <c r="H30" s="49"/>
      <c r="I30" s="49"/>
      <c r="J30" s="49"/>
      <c r="K30" s="49"/>
      <c r="L30" s="49"/>
    </row>
    <row r="31" spans="1:12">
      <c r="A31" s="49"/>
      <c r="B31" s="49"/>
      <c r="C31" s="47"/>
      <c r="D31" s="87"/>
      <c r="E31" s="49"/>
      <c r="F31" s="49"/>
      <c r="G31" s="49"/>
      <c r="H31" s="49"/>
      <c r="I31" s="49"/>
      <c r="J31" s="49"/>
      <c r="K31" s="49"/>
      <c r="L31" s="49"/>
    </row>
    <row r="32" spans="1:12">
      <c r="A32" s="49"/>
      <c r="B32" s="49"/>
      <c r="C32" s="47"/>
      <c r="D32" s="87"/>
      <c r="E32" s="49"/>
      <c r="F32" s="49"/>
      <c r="G32" s="49"/>
      <c r="H32" s="49"/>
      <c r="I32" s="49"/>
      <c r="J32" s="49"/>
      <c r="K32" s="49"/>
      <c r="L32" s="49"/>
    </row>
    <row r="33" spans="1:12">
      <c r="A33" s="49"/>
      <c r="B33" s="49"/>
      <c r="C33" s="47"/>
      <c r="D33" s="87"/>
      <c r="E33" s="49"/>
      <c r="F33" s="49"/>
      <c r="G33" s="49"/>
      <c r="H33" s="49"/>
      <c r="I33" s="49"/>
      <c r="J33" s="49"/>
      <c r="K33" s="49"/>
      <c r="L33" s="49"/>
    </row>
    <row r="34" spans="1:12">
      <c r="A34" s="49"/>
      <c r="B34" s="49"/>
      <c r="C34" s="47"/>
      <c r="D34" s="87"/>
      <c r="E34" s="49"/>
      <c r="F34" s="49"/>
      <c r="G34" s="49"/>
      <c r="H34" s="49"/>
      <c r="I34" s="49"/>
      <c r="J34" s="49"/>
      <c r="K34" s="49"/>
      <c r="L34" s="49"/>
    </row>
    <row r="35" spans="1:12">
      <c r="A35" s="49"/>
      <c r="B35" s="49"/>
      <c r="C35" s="47"/>
      <c r="D35" s="87"/>
      <c r="E35" s="49"/>
      <c r="F35" s="49"/>
      <c r="G35" s="49"/>
      <c r="H35" s="49"/>
      <c r="I35" s="49"/>
      <c r="J35" s="49"/>
      <c r="K35" s="49"/>
      <c r="L35" s="49"/>
    </row>
    <row r="36" spans="1:12">
      <c r="A36" s="49"/>
      <c r="B36" s="49"/>
      <c r="C36" s="47"/>
      <c r="D36" s="87"/>
      <c r="E36" s="49"/>
      <c r="F36" s="49"/>
      <c r="G36" s="49"/>
      <c r="H36" s="49"/>
      <c r="I36" s="49"/>
      <c r="J36" s="49"/>
      <c r="K36" s="49"/>
      <c r="L36" s="49"/>
    </row>
    <row r="37" spans="1:12">
      <c r="A37" s="49"/>
      <c r="B37" s="49"/>
      <c r="C37" s="47"/>
      <c r="D37" s="87"/>
      <c r="E37" s="49"/>
      <c r="F37" s="49"/>
      <c r="G37" s="49"/>
      <c r="H37" s="49"/>
      <c r="I37" s="49"/>
      <c r="J37" s="49"/>
      <c r="K37" s="49"/>
      <c r="L37" s="49"/>
    </row>
    <row r="38" spans="1:12">
      <c r="A38" s="49"/>
      <c r="B38" s="49"/>
      <c r="C38" s="47"/>
      <c r="D38" s="87"/>
      <c r="E38" s="49"/>
      <c r="F38" s="49"/>
      <c r="G38" s="49"/>
      <c r="H38" s="49"/>
      <c r="I38" s="49"/>
      <c r="J38" s="49"/>
      <c r="K38" s="49"/>
      <c r="L38" s="49"/>
    </row>
    <row r="39" spans="1:12">
      <c r="A39" s="49"/>
      <c r="B39" s="49"/>
      <c r="C39" s="47"/>
      <c r="D39" s="87"/>
      <c r="E39" s="49"/>
      <c r="F39" s="49"/>
      <c r="G39" s="49"/>
      <c r="H39" s="49"/>
      <c r="I39" s="49"/>
      <c r="J39" s="49"/>
      <c r="K39" s="49"/>
      <c r="L39" s="49"/>
    </row>
    <row r="40" spans="1:12">
      <c r="A40" s="49"/>
      <c r="B40" s="49"/>
      <c r="C40" s="47"/>
      <c r="D40" s="87"/>
      <c r="E40" s="49"/>
      <c r="F40" s="49"/>
      <c r="G40" s="49"/>
      <c r="H40" s="49"/>
      <c r="I40" s="49"/>
      <c r="J40" s="49"/>
      <c r="K40" s="49"/>
      <c r="L40" s="49"/>
    </row>
    <row r="41" spans="1:12">
      <c r="A41" s="49"/>
      <c r="B41" s="49"/>
      <c r="C41" s="47"/>
      <c r="D41" s="87"/>
      <c r="E41" s="49"/>
      <c r="F41" s="49"/>
      <c r="G41" s="49"/>
      <c r="H41" s="49"/>
      <c r="I41" s="49"/>
      <c r="J41" s="49"/>
      <c r="K41" s="49"/>
      <c r="L41" s="49"/>
    </row>
    <row r="42" spans="1:12">
      <c r="A42" s="49"/>
      <c r="B42" s="49"/>
      <c r="C42" s="47"/>
      <c r="D42" s="87"/>
      <c r="E42" s="49"/>
      <c r="F42" s="49"/>
      <c r="G42" s="49"/>
      <c r="H42" s="49"/>
      <c r="I42" s="49"/>
      <c r="J42" s="49"/>
      <c r="K42" s="49"/>
      <c r="L42" s="49"/>
    </row>
    <row r="43" spans="1:12">
      <c r="A43" s="49"/>
      <c r="B43" s="49"/>
      <c r="C43" s="47"/>
      <c r="D43" s="87"/>
      <c r="E43" s="49"/>
      <c r="F43" s="49"/>
      <c r="G43" s="49"/>
      <c r="H43" s="49"/>
      <c r="I43" s="49"/>
      <c r="J43" s="49"/>
      <c r="K43" s="49"/>
      <c r="L43" s="49"/>
    </row>
    <row r="44" spans="1:12">
      <c r="A44" s="49"/>
      <c r="B44" s="49"/>
      <c r="C44" s="47"/>
      <c r="D44" s="87"/>
      <c r="E44" s="49"/>
      <c r="F44" s="49"/>
      <c r="G44" s="49"/>
      <c r="H44" s="49"/>
      <c r="I44" s="49"/>
      <c r="J44" s="49"/>
      <c r="K44" s="49"/>
      <c r="L44" s="49"/>
    </row>
    <row r="45" spans="1:12">
      <c r="A45" s="49"/>
      <c r="B45" s="49"/>
      <c r="C45" s="47"/>
      <c r="D45" s="87"/>
      <c r="E45" s="49"/>
      <c r="F45" s="49"/>
      <c r="G45" s="49"/>
      <c r="H45" s="49"/>
      <c r="I45" s="49"/>
      <c r="J45" s="49"/>
      <c r="K45" s="49"/>
      <c r="L45" s="49"/>
    </row>
    <row r="46" spans="1:12">
      <c r="A46" s="49"/>
      <c r="B46" s="49"/>
      <c r="C46" s="47"/>
      <c r="D46" s="87"/>
      <c r="E46" s="49"/>
      <c r="F46" s="49"/>
      <c r="G46" s="49"/>
      <c r="H46" s="49"/>
      <c r="I46" s="49"/>
      <c r="J46" s="49"/>
      <c r="K46" s="49"/>
      <c r="L46" s="49"/>
    </row>
    <row r="47" spans="1:12">
      <c r="A47" s="49"/>
      <c r="B47" s="49"/>
      <c r="C47" s="47"/>
      <c r="D47" s="87"/>
      <c r="E47" s="49"/>
      <c r="F47" s="49"/>
      <c r="G47" s="49"/>
      <c r="H47" s="49"/>
      <c r="I47" s="49"/>
      <c r="J47" s="49"/>
      <c r="K47" s="49"/>
      <c r="L47" s="49"/>
    </row>
    <row r="48" spans="1:12">
      <c r="A48" s="49"/>
      <c r="B48" s="49"/>
      <c r="C48" s="47"/>
      <c r="D48" s="87"/>
      <c r="E48" s="49"/>
      <c r="F48" s="49"/>
      <c r="G48" s="49"/>
      <c r="H48" s="49"/>
      <c r="I48" s="49"/>
      <c r="J48" s="49"/>
      <c r="K48" s="49"/>
      <c r="L48" s="49"/>
    </row>
    <row r="49" spans="1:12">
      <c r="A49" s="49"/>
      <c r="B49" s="49"/>
      <c r="C49" s="47"/>
      <c r="D49" s="87"/>
      <c r="E49" s="49"/>
      <c r="F49" s="49"/>
      <c r="G49" s="49"/>
      <c r="H49" s="49"/>
      <c r="I49" s="49"/>
      <c r="J49" s="49"/>
      <c r="K49" s="49"/>
      <c r="L49" s="49"/>
    </row>
    <row r="50" spans="1:12">
      <c r="A50" s="49"/>
      <c r="B50" s="49"/>
      <c r="C50" s="47"/>
      <c r="D50" s="87"/>
      <c r="E50" s="49"/>
      <c r="F50" s="49"/>
      <c r="G50" s="49"/>
      <c r="H50" s="49"/>
      <c r="I50" s="49"/>
      <c r="J50" s="49"/>
      <c r="K50" s="49"/>
      <c r="L50" s="49"/>
    </row>
    <row r="51" spans="1:12">
      <c r="A51" s="49"/>
      <c r="B51" s="49"/>
      <c r="C51" s="47"/>
      <c r="D51" s="87"/>
      <c r="E51" s="49"/>
      <c r="F51" s="49"/>
      <c r="G51" s="49"/>
      <c r="H51" s="49"/>
      <c r="I51" s="49"/>
      <c r="J51" s="49"/>
      <c r="K51" s="49"/>
      <c r="L51" s="49"/>
    </row>
    <row r="52" spans="1:12">
      <c r="A52" s="49"/>
      <c r="B52" s="49"/>
      <c r="C52" s="47"/>
      <c r="D52" s="87"/>
      <c r="E52" s="49"/>
      <c r="F52" s="49"/>
      <c r="G52" s="49"/>
      <c r="H52" s="49"/>
      <c r="I52" s="49"/>
      <c r="J52" s="49"/>
      <c r="K52" s="49"/>
      <c r="L52" s="49"/>
    </row>
    <row r="53" spans="1:12">
      <c r="A53" s="49"/>
      <c r="B53" s="49"/>
      <c r="C53" s="47"/>
      <c r="D53" s="87"/>
      <c r="E53" s="49"/>
      <c r="F53" s="49"/>
      <c r="G53" s="49"/>
      <c r="H53" s="49"/>
      <c r="I53" s="49"/>
      <c r="J53" s="49"/>
      <c r="K53" s="49"/>
      <c r="L53" s="49"/>
    </row>
    <row r="54" spans="1:12">
      <c r="A54" s="49"/>
      <c r="B54" s="49"/>
      <c r="C54" s="47"/>
      <c r="D54" s="87"/>
      <c r="E54" s="49"/>
      <c r="F54" s="49"/>
      <c r="G54" s="49"/>
      <c r="H54" s="49"/>
      <c r="I54" s="49"/>
      <c r="J54" s="49"/>
      <c r="K54" s="49"/>
      <c r="L54" s="49"/>
    </row>
    <row r="55" spans="1:12">
      <c r="A55" s="49"/>
      <c r="B55" s="49"/>
      <c r="C55" s="47"/>
      <c r="D55" s="87"/>
      <c r="E55" s="49"/>
      <c r="F55" s="49"/>
      <c r="G55" s="49"/>
      <c r="H55" s="49"/>
      <c r="I55" s="49"/>
      <c r="J55" s="49"/>
      <c r="K55" s="49"/>
      <c r="L55" s="49"/>
    </row>
    <row r="56" spans="1:12">
      <c r="A56" s="49"/>
      <c r="B56" s="49"/>
      <c r="C56" s="47"/>
      <c r="D56" s="87"/>
      <c r="E56" s="49"/>
      <c r="F56" s="49"/>
      <c r="G56" s="49"/>
      <c r="H56" s="49"/>
      <c r="I56" s="49"/>
      <c r="J56" s="49"/>
      <c r="K56" s="49"/>
      <c r="L56" s="49"/>
    </row>
    <row r="57" spans="1:12">
      <c r="A57" s="49"/>
      <c r="B57" s="49"/>
      <c r="C57" s="47"/>
      <c r="D57" s="87"/>
      <c r="E57" s="49"/>
      <c r="F57" s="49"/>
      <c r="G57" s="49"/>
      <c r="H57" s="49"/>
      <c r="I57" s="49"/>
      <c r="J57" s="49"/>
      <c r="K57" s="49"/>
      <c r="L57" s="49"/>
    </row>
    <row r="58" spans="1:12">
      <c r="A58" s="49"/>
      <c r="B58" s="49"/>
      <c r="C58" s="47"/>
      <c r="D58" s="87"/>
      <c r="E58" s="49"/>
      <c r="F58" s="49"/>
      <c r="G58" s="49"/>
      <c r="H58" s="49"/>
      <c r="I58" s="49"/>
      <c r="J58" s="49"/>
      <c r="K58" s="49"/>
      <c r="L58" s="49"/>
    </row>
    <row r="59" spans="1:12">
      <c r="A59" s="49"/>
      <c r="B59" s="49"/>
      <c r="C59" s="47"/>
      <c r="D59" s="87"/>
      <c r="E59" s="49"/>
      <c r="F59" s="49"/>
      <c r="G59" s="49"/>
      <c r="H59" s="49"/>
      <c r="I59" s="49"/>
      <c r="J59" s="49"/>
      <c r="K59" s="49"/>
      <c r="L59" s="49"/>
    </row>
    <row r="60" spans="1:12">
      <c r="A60" s="49"/>
      <c r="B60" s="49"/>
      <c r="C60" s="47"/>
      <c r="D60" s="87"/>
      <c r="E60" s="49"/>
      <c r="F60" s="49"/>
      <c r="G60" s="49"/>
      <c r="H60" s="49"/>
      <c r="I60" s="49"/>
      <c r="J60" s="49"/>
      <c r="K60" s="49"/>
      <c r="L60" s="49"/>
    </row>
    <row r="61" spans="1:12">
      <c r="A61" s="49"/>
      <c r="B61" s="49"/>
      <c r="C61" s="47"/>
      <c r="D61" s="87"/>
      <c r="E61" s="49"/>
      <c r="F61" s="49"/>
      <c r="G61" s="49"/>
      <c r="H61" s="49"/>
      <c r="I61" s="49"/>
      <c r="J61" s="49"/>
      <c r="K61" s="49"/>
      <c r="L61" s="49"/>
    </row>
    <row r="62" spans="1:12">
      <c r="A62" s="49"/>
      <c r="B62" s="49"/>
      <c r="C62" s="47"/>
      <c r="D62" s="87"/>
      <c r="E62" s="49"/>
      <c r="F62" s="49"/>
      <c r="G62" s="49"/>
      <c r="H62" s="49"/>
      <c r="I62" s="49"/>
      <c r="J62" s="49"/>
      <c r="K62" s="49"/>
      <c r="L62" s="49"/>
    </row>
    <row r="63" spans="1:12">
      <c r="A63" s="49"/>
      <c r="B63" s="49"/>
      <c r="C63" s="47"/>
      <c r="D63" s="87"/>
      <c r="E63" s="49"/>
      <c r="F63" s="49"/>
      <c r="G63" s="49"/>
      <c r="H63" s="49"/>
      <c r="I63" s="49"/>
      <c r="J63" s="49"/>
      <c r="K63" s="49"/>
      <c r="L63" s="49"/>
    </row>
    <row r="64" spans="1:12">
      <c r="A64" s="49"/>
      <c r="B64" s="49"/>
      <c r="C64" s="47"/>
      <c r="D64" s="87"/>
      <c r="E64" s="49"/>
      <c r="F64" s="49"/>
      <c r="G64" s="49"/>
      <c r="H64" s="49"/>
      <c r="I64" s="49"/>
      <c r="J64" s="49"/>
      <c r="K64" s="49"/>
      <c r="L64" s="49"/>
    </row>
    <row r="65" spans="1:12">
      <c r="A65" s="49"/>
      <c r="B65" s="49"/>
      <c r="C65" s="47"/>
      <c r="D65" s="87"/>
      <c r="E65" s="49"/>
      <c r="F65" s="49"/>
      <c r="G65" s="49"/>
      <c r="H65" s="49"/>
      <c r="I65" s="49"/>
      <c r="J65" s="49"/>
      <c r="K65" s="49"/>
      <c r="L65" s="49"/>
    </row>
    <row r="66" spans="1:12">
      <c r="A66" s="49"/>
      <c r="B66" s="49"/>
      <c r="C66" s="47"/>
      <c r="D66" s="87"/>
      <c r="E66" s="49"/>
      <c r="F66" s="49"/>
      <c r="G66" s="49"/>
      <c r="H66" s="49"/>
      <c r="I66" s="49"/>
      <c r="J66" s="49"/>
      <c r="K66" s="49"/>
      <c r="L66" s="49"/>
    </row>
    <row r="67" spans="1:12">
      <c r="A67" s="49"/>
      <c r="B67" s="49"/>
      <c r="C67" s="47"/>
      <c r="D67" s="87"/>
      <c r="E67" s="49"/>
      <c r="F67" s="49"/>
      <c r="G67" s="49"/>
      <c r="H67" s="49"/>
      <c r="I67" s="49"/>
      <c r="J67" s="49"/>
      <c r="K67" s="49"/>
      <c r="L67" s="49"/>
    </row>
    <row r="68" spans="1:12">
      <c r="A68" s="49"/>
      <c r="B68" s="49"/>
      <c r="C68" s="47"/>
      <c r="D68" s="87"/>
      <c r="E68" s="49"/>
      <c r="F68" s="49"/>
      <c r="G68" s="49"/>
      <c r="H68" s="49"/>
      <c r="I68" s="49"/>
      <c r="J68" s="49"/>
      <c r="K68" s="49"/>
      <c r="L68" s="49"/>
    </row>
    <row r="69" spans="1:12">
      <c r="A69" s="49"/>
      <c r="B69" s="49"/>
      <c r="C69" s="47"/>
      <c r="D69" s="87"/>
      <c r="E69" s="49"/>
      <c r="F69" s="49"/>
      <c r="G69" s="49"/>
      <c r="H69" s="49"/>
      <c r="I69" s="49"/>
      <c r="J69" s="49"/>
      <c r="K69" s="49"/>
      <c r="L69" s="49"/>
    </row>
    <row r="70" spans="1:12">
      <c r="A70" s="49"/>
      <c r="B70" s="49"/>
      <c r="C70" s="47"/>
      <c r="D70" s="87"/>
      <c r="E70" s="49"/>
      <c r="F70" s="49"/>
      <c r="G70" s="49"/>
      <c r="H70" s="49"/>
      <c r="I70" s="49"/>
      <c r="J70" s="49"/>
      <c r="K70" s="49"/>
      <c r="L70" s="49"/>
    </row>
    <row r="71" spans="1:12">
      <c r="A71" s="49"/>
      <c r="B71" s="49"/>
      <c r="C71" s="47"/>
      <c r="D71" s="87"/>
      <c r="E71" s="49"/>
      <c r="F71" s="49"/>
      <c r="G71" s="49"/>
      <c r="H71" s="49"/>
      <c r="I71" s="49"/>
      <c r="J71" s="49"/>
      <c r="K71" s="49"/>
      <c r="L71" s="49"/>
    </row>
  </sheetData>
  <phoneticPr fontId="8" type="noConversion"/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4"/>
  <sheetViews>
    <sheetView workbookViewId="0">
      <pane ySplit="1" topLeftCell="A206" activePane="bottomLeft" state="frozen"/>
      <selection pane="bottomLeft" activeCell="F139" sqref="F139:F224"/>
    </sheetView>
  </sheetViews>
  <sheetFormatPr defaultColWidth="9" defaultRowHeight="16.5"/>
  <cols>
    <col min="1" max="1" width="9" style="150" customWidth="1"/>
    <col min="2" max="2" width="11.125" style="150" customWidth="1"/>
    <col min="3" max="3" width="15.125" style="150" customWidth="1"/>
    <col min="4" max="4" width="23.125" style="150" customWidth="1"/>
    <col min="5" max="5" width="15.875" style="150" customWidth="1"/>
    <col min="6" max="14" width="11.625" style="150" customWidth="1"/>
    <col min="15" max="15" width="15.375" style="150" customWidth="1"/>
    <col min="16" max="17" width="9" style="150" customWidth="1"/>
    <col min="18" max="16384" width="9" style="150"/>
  </cols>
  <sheetData>
    <row r="1" spans="1:15">
      <c r="A1" s="49" t="s">
        <v>154</v>
      </c>
      <c r="B1" s="49" t="s">
        <v>152</v>
      </c>
      <c r="C1" t="s">
        <v>158</v>
      </c>
      <c r="D1" t="s">
        <v>1665</v>
      </c>
      <c r="E1" t="s">
        <v>1666</v>
      </c>
      <c r="F1" t="s">
        <v>125</v>
      </c>
      <c r="G1" t="s">
        <v>128</v>
      </c>
      <c r="H1" t="s">
        <v>126</v>
      </c>
      <c r="I1" t="s">
        <v>127</v>
      </c>
      <c r="J1" t="s">
        <v>129</v>
      </c>
      <c r="K1" t="s">
        <v>1667</v>
      </c>
      <c r="L1" t="s">
        <v>1668</v>
      </c>
      <c r="M1" t="s">
        <v>1669</v>
      </c>
      <c r="N1" t="s">
        <v>1670</v>
      </c>
      <c r="O1" t="s">
        <v>1671</v>
      </c>
    </row>
    <row r="2" spans="1:15">
      <c r="A2" s="49">
        <f t="shared" ref="A2:A65" si="0">YEAR(C2)</f>
        <v>2018</v>
      </c>
      <c r="B2" s="49">
        <f t="shared" ref="B2:B65" si="1">MONTH(C2)</f>
        <v>5</v>
      </c>
      <c r="C2" s="133" t="s">
        <v>1672</v>
      </c>
      <c r="D2" s="133" t="s">
        <v>220</v>
      </c>
      <c r="E2" s="133" t="s">
        <v>1673</v>
      </c>
      <c r="F2" s="133">
        <v>100</v>
      </c>
      <c r="G2" s="133">
        <v>512</v>
      </c>
      <c r="H2" s="133">
        <v>16</v>
      </c>
      <c r="I2" s="133">
        <v>6.25</v>
      </c>
      <c r="J2" s="133">
        <v>46</v>
      </c>
      <c r="K2" s="133">
        <v>0</v>
      </c>
      <c r="L2" s="133">
        <v>0</v>
      </c>
      <c r="M2" s="133">
        <v>0</v>
      </c>
      <c r="N2" s="133">
        <v>1</v>
      </c>
      <c r="O2" s="133">
        <v>0</v>
      </c>
    </row>
    <row r="3" spans="1:15">
      <c r="A3" s="49">
        <f t="shared" si="0"/>
        <v>2018</v>
      </c>
      <c r="B3" s="49">
        <f t="shared" si="1"/>
        <v>5</v>
      </c>
      <c r="C3" s="133" t="s">
        <v>1674</v>
      </c>
      <c r="D3" s="133" t="s">
        <v>220</v>
      </c>
      <c r="E3" s="133" t="s">
        <v>1673</v>
      </c>
      <c r="F3" s="133">
        <v>100</v>
      </c>
      <c r="G3" s="133">
        <v>378</v>
      </c>
      <c r="H3" s="133">
        <v>14</v>
      </c>
      <c r="I3" s="133">
        <v>7.14</v>
      </c>
      <c r="J3" s="133">
        <v>59</v>
      </c>
      <c r="K3" s="133">
        <v>0</v>
      </c>
      <c r="L3" s="133">
        <v>1</v>
      </c>
      <c r="M3" s="133">
        <v>0</v>
      </c>
      <c r="N3" s="133">
        <v>0</v>
      </c>
      <c r="O3" s="133">
        <v>1</v>
      </c>
    </row>
    <row r="4" spans="1:15">
      <c r="A4" s="49">
        <f t="shared" si="0"/>
        <v>2018</v>
      </c>
      <c r="B4" s="49">
        <f t="shared" si="1"/>
        <v>5</v>
      </c>
      <c r="C4" s="133" t="s">
        <v>1675</v>
      </c>
      <c r="D4" s="133" t="s">
        <v>220</v>
      </c>
      <c r="E4" s="133" t="s">
        <v>1673</v>
      </c>
      <c r="F4" s="133">
        <v>100</v>
      </c>
      <c r="G4" s="133">
        <v>467</v>
      </c>
      <c r="H4" s="133">
        <v>15</v>
      </c>
      <c r="I4" s="133">
        <v>6.67</v>
      </c>
      <c r="J4" s="133">
        <v>66</v>
      </c>
      <c r="K4" s="133">
        <v>1</v>
      </c>
      <c r="L4" s="133">
        <v>2</v>
      </c>
      <c r="M4" s="133">
        <v>5</v>
      </c>
      <c r="N4" s="133">
        <v>1</v>
      </c>
      <c r="O4" s="133">
        <v>3</v>
      </c>
    </row>
    <row r="5" spans="1:15">
      <c r="A5" s="49">
        <f t="shared" si="0"/>
        <v>2018</v>
      </c>
      <c r="B5" s="49">
        <f t="shared" si="1"/>
        <v>5</v>
      </c>
      <c r="C5" s="133" t="s">
        <v>1676</v>
      </c>
      <c r="D5" s="133" t="s">
        <v>220</v>
      </c>
      <c r="E5" s="133" t="s">
        <v>1673</v>
      </c>
      <c r="F5" s="133">
        <v>100</v>
      </c>
      <c r="G5" s="133">
        <v>262</v>
      </c>
      <c r="H5" s="133">
        <v>13</v>
      </c>
      <c r="I5" s="133">
        <v>7.69</v>
      </c>
      <c r="J5" s="133">
        <v>38</v>
      </c>
      <c r="K5" s="133">
        <v>0</v>
      </c>
      <c r="L5" s="133">
        <v>0</v>
      </c>
      <c r="M5" s="133">
        <v>0</v>
      </c>
      <c r="N5" s="133">
        <v>2</v>
      </c>
      <c r="O5" s="133">
        <v>0</v>
      </c>
    </row>
    <row r="6" spans="1:15">
      <c r="A6" s="49">
        <f t="shared" si="0"/>
        <v>2018</v>
      </c>
      <c r="B6" s="49">
        <f t="shared" si="1"/>
        <v>5</v>
      </c>
      <c r="C6" s="133" t="s">
        <v>1677</v>
      </c>
      <c r="D6" s="133" t="s">
        <v>220</v>
      </c>
      <c r="E6" s="133" t="s">
        <v>1673</v>
      </c>
      <c r="F6" s="133">
        <v>100</v>
      </c>
      <c r="G6" s="133">
        <v>390</v>
      </c>
      <c r="H6" s="133">
        <v>13</v>
      </c>
      <c r="I6" s="133">
        <v>7.69</v>
      </c>
      <c r="J6" s="133">
        <v>31</v>
      </c>
      <c r="K6" s="133">
        <v>0</v>
      </c>
      <c r="L6" s="133">
        <v>0</v>
      </c>
      <c r="M6" s="133">
        <v>3</v>
      </c>
      <c r="N6" s="133">
        <v>2</v>
      </c>
      <c r="O6" s="133">
        <v>0</v>
      </c>
    </row>
    <row r="7" spans="1:15">
      <c r="A7" s="49">
        <f t="shared" si="0"/>
        <v>2018</v>
      </c>
      <c r="B7" s="49">
        <f t="shared" si="1"/>
        <v>5</v>
      </c>
      <c r="C7" s="133" t="s">
        <v>1678</v>
      </c>
      <c r="D7" s="133" t="s">
        <v>220</v>
      </c>
      <c r="E7" s="133" t="s">
        <v>1673</v>
      </c>
      <c r="F7" s="133">
        <v>100</v>
      </c>
      <c r="G7" s="133">
        <v>495</v>
      </c>
      <c r="H7" s="133">
        <v>13</v>
      </c>
      <c r="I7" s="133">
        <v>7.69</v>
      </c>
      <c r="J7" s="133">
        <v>19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>
      <c r="A8" s="49">
        <f t="shared" si="0"/>
        <v>2018</v>
      </c>
      <c r="B8" s="49">
        <f t="shared" si="1"/>
        <v>5</v>
      </c>
      <c r="C8" s="133" t="s">
        <v>1679</v>
      </c>
      <c r="D8" s="133" t="s">
        <v>220</v>
      </c>
      <c r="E8" s="133" t="s">
        <v>1673</v>
      </c>
      <c r="F8" s="133">
        <v>100</v>
      </c>
      <c r="G8" s="133">
        <v>264</v>
      </c>
      <c r="H8" s="133">
        <v>13</v>
      </c>
      <c r="I8" s="133">
        <v>7.69</v>
      </c>
      <c r="J8" s="133">
        <v>28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>
      <c r="A9" s="49">
        <f t="shared" si="0"/>
        <v>2018</v>
      </c>
      <c r="B9" s="49">
        <f t="shared" si="1"/>
        <v>5</v>
      </c>
      <c r="C9" s="133" t="s">
        <v>1680</v>
      </c>
      <c r="D9" s="133" t="s">
        <v>220</v>
      </c>
      <c r="E9" s="133" t="s">
        <v>1673</v>
      </c>
      <c r="F9" s="133">
        <v>100</v>
      </c>
      <c r="G9" s="133">
        <v>504</v>
      </c>
      <c r="H9" s="133">
        <v>13</v>
      </c>
      <c r="I9" s="133">
        <v>7.69</v>
      </c>
      <c r="J9" s="133">
        <v>34</v>
      </c>
      <c r="K9" s="133">
        <v>0</v>
      </c>
      <c r="L9" s="133">
        <v>0</v>
      </c>
      <c r="M9" s="133">
        <v>1</v>
      </c>
      <c r="N9" s="133">
        <v>3</v>
      </c>
      <c r="O9" s="133">
        <v>0</v>
      </c>
    </row>
    <row r="10" spans="1:15">
      <c r="A10" s="49">
        <f t="shared" si="0"/>
        <v>2018</v>
      </c>
      <c r="B10" s="49">
        <f t="shared" si="1"/>
        <v>5</v>
      </c>
      <c r="C10" s="133" t="s">
        <v>1680</v>
      </c>
      <c r="D10" s="133" t="s">
        <v>220</v>
      </c>
      <c r="E10" s="133" t="s">
        <v>1681</v>
      </c>
      <c r="F10" s="133">
        <v>100</v>
      </c>
      <c r="G10" s="133">
        <v>327</v>
      </c>
      <c r="H10" s="133">
        <v>11</v>
      </c>
      <c r="I10" s="133">
        <v>9.09</v>
      </c>
      <c r="J10" s="133">
        <v>29</v>
      </c>
      <c r="K10" s="133">
        <v>0</v>
      </c>
      <c r="L10" s="133">
        <v>0</v>
      </c>
      <c r="M10" s="133">
        <v>1</v>
      </c>
      <c r="N10" s="133">
        <v>0</v>
      </c>
      <c r="O10" s="133">
        <v>0</v>
      </c>
    </row>
    <row r="11" spans="1:15">
      <c r="A11" s="49">
        <f t="shared" si="0"/>
        <v>2018</v>
      </c>
      <c r="B11" s="49">
        <f t="shared" si="1"/>
        <v>5</v>
      </c>
      <c r="C11" s="133" t="s">
        <v>1682</v>
      </c>
      <c r="D11" s="133" t="s">
        <v>220</v>
      </c>
      <c r="E11" s="133" t="s">
        <v>1681</v>
      </c>
      <c r="F11" s="133">
        <v>300</v>
      </c>
      <c r="G11" s="134">
        <v>1050</v>
      </c>
      <c r="H11" s="133">
        <v>29</v>
      </c>
      <c r="I11" s="133">
        <v>10.34</v>
      </c>
      <c r="J11" s="133">
        <v>88</v>
      </c>
      <c r="K11" s="133">
        <v>0</v>
      </c>
      <c r="L11" s="133">
        <v>0</v>
      </c>
      <c r="M11" s="133">
        <v>6</v>
      </c>
      <c r="N11" s="133">
        <v>0</v>
      </c>
      <c r="O11" s="133">
        <v>0</v>
      </c>
    </row>
    <row r="12" spans="1:15">
      <c r="A12" s="49">
        <f t="shared" si="0"/>
        <v>2018</v>
      </c>
      <c r="B12" s="49">
        <f t="shared" si="1"/>
        <v>5</v>
      </c>
      <c r="C12" s="133" t="s">
        <v>1683</v>
      </c>
      <c r="D12" s="133" t="s">
        <v>220</v>
      </c>
      <c r="E12" s="133" t="s">
        <v>1681</v>
      </c>
      <c r="F12" s="133">
        <v>300</v>
      </c>
      <c r="G12" s="134">
        <v>1190</v>
      </c>
      <c r="H12" s="133">
        <v>28</v>
      </c>
      <c r="I12" s="133">
        <v>10.71</v>
      </c>
      <c r="J12" s="133">
        <v>52</v>
      </c>
      <c r="K12" s="133">
        <v>0</v>
      </c>
      <c r="L12" s="133">
        <v>0</v>
      </c>
      <c r="M12" s="133">
        <v>3</v>
      </c>
      <c r="N12" s="133">
        <v>1</v>
      </c>
      <c r="O12" s="133">
        <v>0</v>
      </c>
    </row>
    <row r="13" spans="1:15">
      <c r="A13" s="49">
        <f t="shared" si="0"/>
        <v>2018</v>
      </c>
      <c r="B13" s="49">
        <f t="shared" si="1"/>
        <v>5</v>
      </c>
      <c r="C13" s="133" t="s">
        <v>1684</v>
      </c>
      <c r="D13" s="133" t="s">
        <v>220</v>
      </c>
      <c r="E13" s="133" t="s">
        <v>1681</v>
      </c>
      <c r="F13" s="133">
        <v>300</v>
      </c>
      <c r="G13" s="134">
        <v>1667</v>
      </c>
      <c r="H13" s="133">
        <v>30</v>
      </c>
      <c r="I13" s="133">
        <v>10</v>
      </c>
      <c r="J13" s="133">
        <v>61</v>
      </c>
      <c r="K13" s="133">
        <v>0</v>
      </c>
      <c r="L13" s="133">
        <v>1</v>
      </c>
      <c r="M13" s="133">
        <v>1</v>
      </c>
      <c r="N13" s="133">
        <v>0</v>
      </c>
      <c r="O13" s="133">
        <v>1</v>
      </c>
    </row>
    <row r="14" spans="1:15">
      <c r="A14" s="49">
        <f t="shared" si="0"/>
        <v>2018</v>
      </c>
      <c r="B14" s="49">
        <f t="shared" si="1"/>
        <v>5</v>
      </c>
      <c r="C14" s="133" t="s">
        <v>1685</v>
      </c>
      <c r="D14" s="133" t="s">
        <v>220</v>
      </c>
      <c r="E14" s="133" t="s">
        <v>1681</v>
      </c>
      <c r="F14" s="133">
        <v>300</v>
      </c>
      <c r="G14" s="134">
        <v>1411</v>
      </c>
      <c r="H14" s="133">
        <v>29</v>
      </c>
      <c r="I14" s="133">
        <v>10.34</v>
      </c>
      <c r="J14" s="133">
        <v>58</v>
      </c>
      <c r="K14" s="133">
        <v>0</v>
      </c>
      <c r="L14" s="133">
        <v>0</v>
      </c>
      <c r="M14" s="133">
        <v>1</v>
      </c>
      <c r="N14" s="133">
        <v>9</v>
      </c>
      <c r="O14" s="133">
        <v>0</v>
      </c>
    </row>
    <row r="15" spans="1:15">
      <c r="A15" s="49">
        <f t="shared" si="0"/>
        <v>2018</v>
      </c>
      <c r="B15" s="49">
        <f t="shared" si="1"/>
        <v>5</v>
      </c>
      <c r="C15" s="133" t="s">
        <v>1686</v>
      </c>
      <c r="D15" s="133" t="s">
        <v>220</v>
      </c>
      <c r="E15" s="133" t="s">
        <v>1681</v>
      </c>
      <c r="F15" s="133">
        <v>300</v>
      </c>
      <c r="G15" s="134">
        <v>1700</v>
      </c>
      <c r="H15" s="133">
        <v>29</v>
      </c>
      <c r="I15" s="133">
        <v>10.34</v>
      </c>
      <c r="J15" s="133">
        <v>116</v>
      </c>
      <c r="K15" s="133">
        <v>0</v>
      </c>
      <c r="L15" s="133">
        <v>0</v>
      </c>
      <c r="M15" s="133">
        <v>3</v>
      </c>
      <c r="N15" s="133">
        <v>1</v>
      </c>
      <c r="O15" s="133">
        <v>0</v>
      </c>
    </row>
    <row r="16" spans="1:15">
      <c r="A16" s="49">
        <f t="shared" si="0"/>
        <v>2018</v>
      </c>
      <c r="B16" s="49">
        <f t="shared" si="1"/>
        <v>5</v>
      </c>
      <c r="C16" s="133" t="s">
        <v>1687</v>
      </c>
      <c r="D16" s="133" t="s">
        <v>220</v>
      </c>
      <c r="E16" s="133" t="s">
        <v>1681</v>
      </c>
      <c r="F16" s="133">
        <v>300</v>
      </c>
      <c r="G16" s="134">
        <v>1861</v>
      </c>
      <c r="H16" s="133">
        <v>30</v>
      </c>
      <c r="I16" s="133">
        <v>10</v>
      </c>
      <c r="J16" s="133">
        <v>116</v>
      </c>
      <c r="K16" s="133">
        <v>0</v>
      </c>
      <c r="L16" s="133">
        <v>1</v>
      </c>
      <c r="M16" s="133">
        <v>2</v>
      </c>
      <c r="N16" s="133">
        <v>0</v>
      </c>
      <c r="O16" s="133">
        <v>1</v>
      </c>
    </row>
    <row r="17" spans="1:15">
      <c r="A17" s="49">
        <f t="shared" si="0"/>
        <v>2018</v>
      </c>
      <c r="B17" s="49">
        <f t="shared" si="1"/>
        <v>5</v>
      </c>
      <c r="C17" s="133" t="s">
        <v>1688</v>
      </c>
      <c r="D17" s="133" t="s">
        <v>220</v>
      </c>
      <c r="E17" s="133" t="s">
        <v>1681</v>
      </c>
      <c r="F17" s="133">
        <v>300</v>
      </c>
      <c r="G17" s="134">
        <v>1343</v>
      </c>
      <c r="H17" s="133">
        <v>28</v>
      </c>
      <c r="I17" s="133">
        <v>10.71</v>
      </c>
      <c r="J17" s="133">
        <v>85</v>
      </c>
      <c r="K17" s="133">
        <v>0</v>
      </c>
      <c r="L17" s="133">
        <v>1</v>
      </c>
      <c r="M17" s="133">
        <v>0</v>
      </c>
      <c r="N17" s="133">
        <v>6</v>
      </c>
      <c r="O17" s="133">
        <v>1</v>
      </c>
    </row>
    <row r="18" spans="1:15">
      <c r="A18" s="49">
        <f t="shared" si="0"/>
        <v>2018</v>
      </c>
      <c r="B18" s="49">
        <f t="shared" si="1"/>
        <v>5</v>
      </c>
      <c r="C18" s="133" t="s">
        <v>1689</v>
      </c>
      <c r="D18" s="133" t="s">
        <v>220</v>
      </c>
      <c r="E18" s="133" t="s">
        <v>1681</v>
      </c>
      <c r="F18" s="133">
        <v>300</v>
      </c>
      <c r="G18" s="134">
        <v>1215</v>
      </c>
      <c r="H18" s="133">
        <v>26</v>
      </c>
      <c r="I18" s="133">
        <v>11.54</v>
      </c>
      <c r="J18" s="133">
        <v>105</v>
      </c>
      <c r="K18" s="133">
        <v>1</v>
      </c>
      <c r="L18" s="133">
        <v>1</v>
      </c>
      <c r="M18" s="133">
        <v>7</v>
      </c>
      <c r="N18" s="133">
        <v>1</v>
      </c>
      <c r="O18" s="133">
        <v>2</v>
      </c>
    </row>
    <row r="19" spans="1:15">
      <c r="A19" s="49">
        <f t="shared" si="0"/>
        <v>2018</v>
      </c>
      <c r="B19" s="49">
        <f t="shared" si="1"/>
        <v>6</v>
      </c>
      <c r="C19" s="133" t="s">
        <v>1690</v>
      </c>
      <c r="D19" s="133" t="s">
        <v>220</v>
      </c>
      <c r="E19" s="133" t="s">
        <v>1681</v>
      </c>
      <c r="F19" s="133">
        <v>300</v>
      </c>
      <c r="G19" s="134">
        <v>1544</v>
      </c>
      <c r="H19" s="133">
        <v>28</v>
      </c>
      <c r="I19" s="133">
        <v>10.71</v>
      </c>
      <c r="J19" s="133">
        <v>104</v>
      </c>
      <c r="K19" s="133">
        <v>1</v>
      </c>
      <c r="L19" s="133">
        <v>3</v>
      </c>
      <c r="M19" s="133">
        <v>3</v>
      </c>
      <c r="N19" s="133">
        <v>1</v>
      </c>
      <c r="O19" s="133">
        <v>4</v>
      </c>
    </row>
    <row r="20" spans="1:15">
      <c r="A20" s="49">
        <f t="shared" si="0"/>
        <v>2018</v>
      </c>
      <c r="B20" s="49">
        <f t="shared" si="1"/>
        <v>6</v>
      </c>
      <c r="C20" s="133" t="s">
        <v>1691</v>
      </c>
      <c r="D20" s="133" t="s">
        <v>220</v>
      </c>
      <c r="E20" s="133" t="s">
        <v>1681</v>
      </c>
      <c r="F20" s="133">
        <v>300</v>
      </c>
      <c r="G20" s="134">
        <v>1891</v>
      </c>
      <c r="H20" s="133">
        <v>29</v>
      </c>
      <c r="I20" s="133">
        <v>10.34</v>
      </c>
      <c r="J20" s="133">
        <v>87</v>
      </c>
      <c r="K20" s="133">
        <v>0</v>
      </c>
      <c r="L20" s="133">
        <v>1</v>
      </c>
      <c r="M20" s="133">
        <v>3</v>
      </c>
      <c r="N20" s="133">
        <v>3</v>
      </c>
      <c r="O20" s="133">
        <v>1</v>
      </c>
    </row>
    <row r="21" spans="1:15">
      <c r="A21" s="49">
        <f t="shared" si="0"/>
        <v>2018</v>
      </c>
      <c r="B21" s="49">
        <f t="shared" si="1"/>
        <v>6</v>
      </c>
      <c r="C21" s="133" t="s">
        <v>1692</v>
      </c>
      <c r="D21" s="133" t="s">
        <v>220</v>
      </c>
      <c r="E21" s="133" t="s">
        <v>1681</v>
      </c>
      <c r="F21" s="133">
        <v>300</v>
      </c>
      <c r="G21" s="134">
        <v>1268</v>
      </c>
      <c r="H21" s="133">
        <v>26</v>
      </c>
      <c r="I21" s="133">
        <v>11.54</v>
      </c>
      <c r="J21" s="133">
        <v>97</v>
      </c>
      <c r="K21" s="133">
        <v>1</v>
      </c>
      <c r="L21" s="133">
        <v>0</v>
      </c>
      <c r="M21" s="133">
        <v>4</v>
      </c>
      <c r="N21" s="133">
        <v>1</v>
      </c>
      <c r="O21" s="133">
        <v>1</v>
      </c>
    </row>
    <row r="22" spans="1:15">
      <c r="A22" s="49">
        <f t="shared" si="0"/>
        <v>2018</v>
      </c>
      <c r="B22" s="49">
        <f t="shared" si="1"/>
        <v>6</v>
      </c>
      <c r="C22" s="133" t="s">
        <v>1693</v>
      </c>
      <c r="D22" s="133" t="s">
        <v>220</v>
      </c>
      <c r="E22" s="133" t="s">
        <v>1681</v>
      </c>
      <c r="F22" s="133">
        <v>300</v>
      </c>
      <c r="G22" s="134">
        <v>1468</v>
      </c>
      <c r="H22" s="133">
        <v>25</v>
      </c>
      <c r="I22" s="133">
        <v>12</v>
      </c>
      <c r="J22" s="133">
        <v>36</v>
      </c>
      <c r="K22" s="133">
        <v>0</v>
      </c>
      <c r="L22" s="133">
        <v>0</v>
      </c>
      <c r="M22" s="133">
        <v>0</v>
      </c>
      <c r="N22" s="133">
        <v>2</v>
      </c>
      <c r="O22" s="133">
        <v>0</v>
      </c>
    </row>
    <row r="23" spans="1:15">
      <c r="A23" s="49">
        <f t="shared" si="0"/>
        <v>2018</v>
      </c>
      <c r="B23" s="49">
        <f t="shared" si="1"/>
        <v>6</v>
      </c>
      <c r="C23" s="133" t="s">
        <v>1694</v>
      </c>
      <c r="D23" s="133" t="s">
        <v>220</v>
      </c>
      <c r="E23" s="133" t="s">
        <v>1681</v>
      </c>
      <c r="F23" s="133">
        <v>300</v>
      </c>
      <c r="G23" s="134">
        <v>1371</v>
      </c>
      <c r="H23" s="133">
        <v>27</v>
      </c>
      <c r="I23" s="133">
        <v>11.11</v>
      </c>
      <c r="J23" s="133">
        <v>30</v>
      </c>
      <c r="K23" s="133">
        <v>0</v>
      </c>
      <c r="L23" s="133">
        <v>0</v>
      </c>
      <c r="M23" s="133">
        <v>2</v>
      </c>
      <c r="N23" s="133">
        <v>2</v>
      </c>
      <c r="O23" s="133">
        <v>0</v>
      </c>
    </row>
    <row r="24" spans="1:15">
      <c r="A24" s="49">
        <f t="shared" si="0"/>
        <v>2018</v>
      </c>
      <c r="B24" s="49">
        <f t="shared" si="1"/>
        <v>6</v>
      </c>
      <c r="C24" s="133" t="s">
        <v>1695</v>
      </c>
      <c r="D24" s="133" t="s">
        <v>220</v>
      </c>
      <c r="E24" s="133" t="s">
        <v>1681</v>
      </c>
      <c r="F24" s="133">
        <v>300</v>
      </c>
      <c r="G24" s="134">
        <v>1253</v>
      </c>
      <c r="H24" s="133">
        <v>24</v>
      </c>
      <c r="I24" s="133">
        <v>12.5</v>
      </c>
      <c r="J24" s="133">
        <v>78</v>
      </c>
      <c r="K24" s="133">
        <v>0</v>
      </c>
      <c r="L24" s="133">
        <v>0</v>
      </c>
      <c r="M24" s="133">
        <v>1</v>
      </c>
      <c r="N24" s="133">
        <v>0</v>
      </c>
      <c r="O24" s="133">
        <v>0</v>
      </c>
    </row>
    <row r="25" spans="1:15">
      <c r="A25" s="49">
        <f t="shared" si="0"/>
        <v>2018</v>
      </c>
      <c r="B25" s="49">
        <f t="shared" si="1"/>
        <v>6</v>
      </c>
      <c r="C25" s="133" t="s">
        <v>1696</v>
      </c>
      <c r="D25" s="133" t="s">
        <v>220</v>
      </c>
      <c r="E25" s="133" t="s">
        <v>1681</v>
      </c>
      <c r="F25" s="133">
        <v>300</v>
      </c>
      <c r="G25" s="134">
        <v>1018</v>
      </c>
      <c r="H25" s="133">
        <v>24</v>
      </c>
      <c r="I25" s="133">
        <v>12.5</v>
      </c>
      <c r="J25" s="133">
        <v>47</v>
      </c>
      <c r="K25" s="133">
        <v>0</v>
      </c>
      <c r="L25" s="133">
        <v>0</v>
      </c>
      <c r="M25" s="133">
        <v>3</v>
      </c>
      <c r="N25" s="133">
        <v>0</v>
      </c>
      <c r="O25" s="133">
        <v>0</v>
      </c>
    </row>
    <row r="26" spans="1:15">
      <c r="A26" s="49">
        <f t="shared" si="0"/>
        <v>2018</v>
      </c>
      <c r="B26" s="49">
        <f t="shared" si="1"/>
        <v>6</v>
      </c>
      <c r="C26" s="133" t="s">
        <v>1697</v>
      </c>
      <c r="D26" s="133" t="s">
        <v>220</v>
      </c>
      <c r="E26" s="133" t="s">
        <v>1681</v>
      </c>
      <c r="F26" s="133">
        <v>300</v>
      </c>
      <c r="G26" s="134">
        <v>1422</v>
      </c>
      <c r="H26" s="133">
        <v>26</v>
      </c>
      <c r="I26" s="133">
        <v>11.54</v>
      </c>
      <c r="J26" s="133">
        <v>42</v>
      </c>
      <c r="K26" s="133">
        <v>0</v>
      </c>
      <c r="L26" s="133">
        <v>0</v>
      </c>
      <c r="M26" s="133">
        <v>2</v>
      </c>
      <c r="N26" s="133">
        <v>0</v>
      </c>
      <c r="O26" s="133">
        <v>0</v>
      </c>
    </row>
    <row r="27" spans="1:15">
      <c r="A27" s="49">
        <f t="shared" si="0"/>
        <v>2018</v>
      </c>
      <c r="B27" s="49">
        <f t="shared" si="1"/>
        <v>6</v>
      </c>
      <c r="C27" s="133" t="s">
        <v>1698</v>
      </c>
      <c r="D27" s="133" t="s">
        <v>220</v>
      </c>
      <c r="E27" s="133" t="s">
        <v>1681</v>
      </c>
      <c r="F27" s="133">
        <v>300</v>
      </c>
      <c r="G27" s="134">
        <v>1170</v>
      </c>
      <c r="H27" s="133">
        <v>26</v>
      </c>
      <c r="I27" s="133">
        <v>11.54</v>
      </c>
      <c r="J27" s="133">
        <v>66</v>
      </c>
      <c r="K27" s="133">
        <v>1</v>
      </c>
      <c r="L27" s="133">
        <v>1</v>
      </c>
      <c r="M27" s="133">
        <v>8</v>
      </c>
      <c r="N27" s="133">
        <v>4</v>
      </c>
      <c r="O27" s="133">
        <v>2</v>
      </c>
    </row>
    <row r="28" spans="1:15">
      <c r="A28" s="49">
        <f t="shared" si="0"/>
        <v>2018</v>
      </c>
      <c r="B28" s="49">
        <f t="shared" si="1"/>
        <v>6</v>
      </c>
      <c r="C28" s="133" t="s">
        <v>1699</v>
      </c>
      <c r="D28" s="133" t="s">
        <v>220</v>
      </c>
      <c r="E28" s="133" t="s">
        <v>1681</v>
      </c>
      <c r="F28" s="133">
        <v>300</v>
      </c>
      <c r="G28" s="133">
        <v>933</v>
      </c>
      <c r="H28" s="133">
        <v>27</v>
      </c>
      <c r="I28" s="133">
        <v>11.11</v>
      </c>
      <c r="J28" s="133">
        <v>46</v>
      </c>
      <c r="K28" s="133">
        <v>0</v>
      </c>
      <c r="L28" s="133">
        <v>0</v>
      </c>
      <c r="M28" s="133">
        <v>2</v>
      </c>
      <c r="N28" s="133">
        <v>0</v>
      </c>
      <c r="O28" s="133">
        <v>0</v>
      </c>
    </row>
    <row r="29" spans="1:15">
      <c r="A29" s="49">
        <f t="shared" si="0"/>
        <v>2018</v>
      </c>
      <c r="B29" s="49">
        <f t="shared" si="1"/>
        <v>6</v>
      </c>
      <c r="C29" s="133" t="s">
        <v>1700</v>
      </c>
      <c r="D29" s="133" t="s">
        <v>220</v>
      </c>
      <c r="E29" s="133" t="s">
        <v>1681</v>
      </c>
      <c r="F29" s="133">
        <v>300</v>
      </c>
      <c r="G29" s="134">
        <v>1270</v>
      </c>
      <c r="H29" s="133">
        <v>26</v>
      </c>
      <c r="I29" s="133">
        <v>11.54</v>
      </c>
      <c r="J29" s="133">
        <v>56</v>
      </c>
      <c r="K29" s="133">
        <v>0</v>
      </c>
      <c r="L29" s="133">
        <v>0</v>
      </c>
      <c r="M29" s="133">
        <v>1</v>
      </c>
      <c r="N29" s="133">
        <v>0</v>
      </c>
      <c r="O29" s="133">
        <v>0</v>
      </c>
    </row>
    <row r="30" spans="1:15">
      <c r="A30" s="49">
        <f t="shared" si="0"/>
        <v>2018</v>
      </c>
      <c r="B30" s="49">
        <f t="shared" si="1"/>
        <v>6</v>
      </c>
      <c r="C30" s="133" t="s">
        <v>1701</v>
      </c>
      <c r="D30" s="133" t="s">
        <v>220</v>
      </c>
      <c r="E30" s="133" t="s">
        <v>1681</v>
      </c>
      <c r="F30" s="133">
        <v>300</v>
      </c>
      <c r="G30" s="134">
        <v>1324</v>
      </c>
      <c r="H30" s="133">
        <v>26</v>
      </c>
      <c r="I30" s="133">
        <v>11.54</v>
      </c>
      <c r="J30" s="133">
        <v>89</v>
      </c>
      <c r="K30" s="133">
        <v>0</v>
      </c>
      <c r="L30" s="133">
        <v>2</v>
      </c>
      <c r="M30" s="133">
        <v>7</v>
      </c>
      <c r="N30" s="133">
        <v>1</v>
      </c>
      <c r="O30" s="133">
        <v>2</v>
      </c>
    </row>
    <row r="31" spans="1:15">
      <c r="A31" s="49">
        <f t="shared" si="0"/>
        <v>2018</v>
      </c>
      <c r="B31" s="49">
        <f t="shared" si="1"/>
        <v>6</v>
      </c>
      <c r="C31" s="133" t="s">
        <v>1702</v>
      </c>
      <c r="D31" s="133" t="s">
        <v>220</v>
      </c>
      <c r="E31" s="133" t="s">
        <v>1681</v>
      </c>
      <c r="F31" s="133">
        <v>300</v>
      </c>
      <c r="G31" s="133">
        <v>922</v>
      </c>
      <c r="H31" s="133">
        <v>25</v>
      </c>
      <c r="I31" s="133">
        <v>12</v>
      </c>
      <c r="J31" s="133">
        <v>49</v>
      </c>
      <c r="K31" s="133">
        <v>0</v>
      </c>
      <c r="L31" s="133">
        <v>0</v>
      </c>
      <c r="M31" s="133">
        <v>3</v>
      </c>
      <c r="N31" s="133">
        <v>2</v>
      </c>
      <c r="O31" s="133">
        <v>0</v>
      </c>
    </row>
    <row r="32" spans="1:15">
      <c r="A32" s="49">
        <f t="shared" si="0"/>
        <v>2018</v>
      </c>
      <c r="B32" s="49">
        <f t="shared" si="1"/>
        <v>6</v>
      </c>
      <c r="C32" s="133" t="s">
        <v>1703</v>
      </c>
      <c r="D32" s="133" t="s">
        <v>220</v>
      </c>
      <c r="E32" s="133" t="s">
        <v>1681</v>
      </c>
      <c r="F32" s="133">
        <v>300</v>
      </c>
      <c r="G32" s="134">
        <v>1019</v>
      </c>
      <c r="H32" s="133">
        <v>24</v>
      </c>
      <c r="I32" s="133">
        <v>12.5</v>
      </c>
      <c r="J32" s="133">
        <v>34</v>
      </c>
      <c r="K32" s="133">
        <v>0</v>
      </c>
      <c r="L32" s="133">
        <v>1</v>
      </c>
      <c r="M32" s="133">
        <v>2</v>
      </c>
      <c r="N32" s="133">
        <v>1</v>
      </c>
      <c r="O32" s="133">
        <v>1</v>
      </c>
    </row>
    <row r="33" spans="1:15">
      <c r="A33" s="49">
        <f t="shared" si="0"/>
        <v>2018</v>
      </c>
      <c r="B33" s="49">
        <f t="shared" si="1"/>
        <v>6</v>
      </c>
      <c r="C33" s="133" t="s">
        <v>1704</v>
      </c>
      <c r="D33" s="133" t="s">
        <v>220</v>
      </c>
      <c r="E33" s="133" t="s">
        <v>1705</v>
      </c>
      <c r="F33" s="133">
        <v>300</v>
      </c>
      <c r="G33" s="134">
        <v>1095</v>
      </c>
      <c r="H33" s="133">
        <v>18</v>
      </c>
      <c r="I33" s="133">
        <v>16.670000000000002</v>
      </c>
      <c r="J33" s="133">
        <v>40</v>
      </c>
      <c r="K33" s="133">
        <v>0</v>
      </c>
      <c r="L33" s="133">
        <v>0</v>
      </c>
      <c r="M33" s="133">
        <v>3</v>
      </c>
      <c r="N33" s="133">
        <v>0</v>
      </c>
      <c r="O33" s="133">
        <v>0</v>
      </c>
    </row>
    <row r="34" spans="1:15">
      <c r="A34" s="49">
        <f t="shared" si="0"/>
        <v>2018</v>
      </c>
      <c r="B34" s="49">
        <f t="shared" si="1"/>
        <v>6</v>
      </c>
      <c r="C34" s="133" t="s">
        <v>1704</v>
      </c>
      <c r="D34" s="133" t="s">
        <v>220</v>
      </c>
      <c r="E34" s="133" t="s">
        <v>1706</v>
      </c>
      <c r="F34" s="133">
        <v>200</v>
      </c>
      <c r="G34" s="133">
        <v>630</v>
      </c>
      <c r="H34" s="133">
        <v>16</v>
      </c>
      <c r="I34" s="133">
        <v>12.5</v>
      </c>
      <c r="J34" s="133">
        <v>42</v>
      </c>
      <c r="K34" s="133">
        <v>0</v>
      </c>
      <c r="L34" s="133">
        <v>0</v>
      </c>
      <c r="M34" s="133">
        <v>3</v>
      </c>
      <c r="N34" s="133">
        <v>1</v>
      </c>
      <c r="O34" s="133">
        <v>0</v>
      </c>
    </row>
    <row r="35" spans="1:15">
      <c r="A35" s="49">
        <f t="shared" si="0"/>
        <v>2018</v>
      </c>
      <c r="B35" s="49">
        <f t="shared" si="1"/>
        <v>6</v>
      </c>
      <c r="C35" s="133" t="s">
        <v>1704</v>
      </c>
      <c r="D35" s="133" t="s">
        <v>220</v>
      </c>
      <c r="E35" s="133" t="s">
        <v>1681</v>
      </c>
      <c r="F35" s="133">
        <v>289.08999999999997</v>
      </c>
      <c r="G35" s="134">
        <v>1073</v>
      </c>
      <c r="H35" s="133">
        <v>18</v>
      </c>
      <c r="I35" s="133">
        <v>16.059999999999999</v>
      </c>
      <c r="J35" s="133">
        <v>28</v>
      </c>
      <c r="K35" s="133">
        <v>0</v>
      </c>
      <c r="L35" s="133">
        <v>1</v>
      </c>
      <c r="M35" s="133">
        <v>2</v>
      </c>
      <c r="N35" s="133">
        <v>2</v>
      </c>
      <c r="O35" s="133">
        <v>1</v>
      </c>
    </row>
    <row r="36" spans="1:15">
      <c r="A36" s="49">
        <f t="shared" si="0"/>
        <v>2018</v>
      </c>
      <c r="B36" s="49">
        <f t="shared" si="1"/>
        <v>6</v>
      </c>
      <c r="C36" s="133" t="s">
        <v>1707</v>
      </c>
      <c r="D36" s="133" t="s">
        <v>220</v>
      </c>
      <c r="E36" s="133" t="s">
        <v>1705</v>
      </c>
      <c r="F36" s="133">
        <v>300</v>
      </c>
      <c r="G36" s="134">
        <v>1468</v>
      </c>
      <c r="H36" s="133">
        <v>21</v>
      </c>
      <c r="I36" s="133">
        <v>14.29</v>
      </c>
      <c r="J36" s="133">
        <v>52</v>
      </c>
      <c r="K36" s="133">
        <v>0</v>
      </c>
      <c r="L36" s="133">
        <v>1</v>
      </c>
      <c r="M36" s="133">
        <v>2</v>
      </c>
      <c r="N36" s="133">
        <v>1</v>
      </c>
      <c r="O36" s="133">
        <v>1</v>
      </c>
    </row>
    <row r="37" spans="1:15">
      <c r="A37" s="49">
        <f t="shared" si="0"/>
        <v>2018</v>
      </c>
      <c r="B37" s="49">
        <f t="shared" si="1"/>
        <v>6</v>
      </c>
      <c r="C37" s="133" t="s">
        <v>1707</v>
      </c>
      <c r="D37" s="133" t="s">
        <v>220</v>
      </c>
      <c r="E37" s="133" t="s">
        <v>1706</v>
      </c>
      <c r="F37" s="133">
        <v>200</v>
      </c>
      <c r="G37" s="133">
        <v>517</v>
      </c>
      <c r="H37" s="133">
        <v>16</v>
      </c>
      <c r="I37" s="133">
        <v>12.5</v>
      </c>
      <c r="J37" s="133">
        <v>70</v>
      </c>
      <c r="K37" s="133">
        <v>0</v>
      </c>
      <c r="L37" s="133">
        <v>0</v>
      </c>
      <c r="M37" s="133">
        <v>2</v>
      </c>
      <c r="N37" s="133">
        <v>1</v>
      </c>
      <c r="O37" s="133">
        <v>0</v>
      </c>
    </row>
    <row r="38" spans="1:15">
      <c r="A38" s="49">
        <f t="shared" si="0"/>
        <v>2018</v>
      </c>
      <c r="B38" s="49">
        <f t="shared" si="1"/>
        <v>6</v>
      </c>
      <c r="C38" s="133" t="s">
        <v>1707</v>
      </c>
      <c r="D38" s="133" t="s">
        <v>220</v>
      </c>
      <c r="E38" s="133" t="s">
        <v>1681</v>
      </c>
      <c r="F38" s="133">
        <v>300</v>
      </c>
      <c r="G38" s="134">
        <v>1210</v>
      </c>
      <c r="H38" s="133">
        <v>16</v>
      </c>
      <c r="I38" s="133">
        <v>18.75</v>
      </c>
      <c r="J38" s="133">
        <v>79</v>
      </c>
      <c r="K38" s="133">
        <v>0</v>
      </c>
      <c r="L38" s="133">
        <v>1</v>
      </c>
      <c r="M38" s="133">
        <v>2</v>
      </c>
      <c r="N38" s="133">
        <v>0</v>
      </c>
      <c r="O38" s="133">
        <v>1</v>
      </c>
    </row>
    <row r="39" spans="1:15">
      <c r="A39" s="49">
        <f t="shared" si="0"/>
        <v>2018</v>
      </c>
      <c r="B39" s="49">
        <f t="shared" si="1"/>
        <v>6</v>
      </c>
      <c r="C39" s="133" t="s">
        <v>1708</v>
      </c>
      <c r="D39" s="133" t="s">
        <v>220</v>
      </c>
      <c r="E39" s="133" t="s">
        <v>1705</v>
      </c>
      <c r="F39" s="133">
        <v>300</v>
      </c>
      <c r="G39" s="134">
        <v>1188</v>
      </c>
      <c r="H39" s="133">
        <v>18</v>
      </c>
      <c r="I39" s="133">
        <v>16.670000000000002</v>
      </c>
      <c r="J39" s="133">
        <v>26</v>
      </c>
      <c r="K39" s="133">
        <v>0</v>
      </c>
      <c r="L39" s="133">
        <v>0</v>
      </c>
      <c r="M39" s="133">
        <v>3</v>
      </c>
      <c r="N39" s="133">
        <v>2</v>
      </c>
      <c r="O39" s="133">
        <v>0</v>
      </c>
    </row>
    <row r="40" spans="1:15">
      <c r="A40" s="49">
        <f t="shared" si="0"/>
        <v>2018</v>
      </c>
      <c r="B40" s="49">
        <f t="shared" si="1"/>
        <v>6</v>
      </c>
      <c r="C40" s="133" t="s">
        <v>1708</v>
      </c>
      <c r="D40" s="133" t="s">
        <v>220</v>
      </c>
      <c r="E40" s="133" t="s">
        <v>1706</v>
      </c>
      <c r="F40" s="133">
        <v>200</v>
      </c>
      <c r="G40" s="133">
        <v>913</v>
      </c>
      <c r="H40" s="133">
        <v>18</v>
      </c>
      <c r="I40" s="133">
        <v>11.11</v>
      </c>
      <c r="J40" s="133">
        <v>69</v>
      </c>
      <c r="K40" s="133">
        <v>0</v>
      </c>
      <c r="L40" s="133">
        <v>1</v>
      </c>
      <c r="M40" s="133">
        <v>0</v>
      </c>
      <c r="N40" s="133">
        <v>2</v>
      </c>
      <c r="O40" s="133">
        <v>1</v>
      </c>
    </row>
    <row r="41" spans="1:15">
      <c r="A41" s="49">
        <f t="shared" si="0"/>
        <v>2018</v>
      </c>
      <c r="B41" s="49">
        <f t="shared" si="1"/>
        <v>6</v>
      </c>
      <c r="C41" s="133" t="s">
        <v>1708</v>
      </c>
      <c r="D41" s="133" t="s">
        <v>220</v>
      </c>
      <c r="E41" s="133" t="s">
        <v>1681</v>
      </c>
      <c r="F41" s="133">
        <v>300</v>
      </c>
      <c r="G41" s="134">
        <v>1398</v>
      </c>
      <c r="H41" s="133">
        <v>20</v>
      </c>
      <c r="I41" s="133">
        <v>15</v>
      </c>
      <c r="J41" s="133">
        <v>42</v>
      </c>
      <c r="K41" s="133">
        <v>1</v>
      </c>
      <c r="L41" s="133">
        <v>0</v>
      </c>
      <c r="M41" s="133">
        <v>3</v>
      </c>
      <c r="N41" s="133">
        <v>4</v>
      </c>
      <c r="O41" s="133">
        <v>1</v>
      </c>
    </row>
    <row r="42" spans="1:15">
      <c r="A42" s="49">
        <f t="shared" si="0"/>
        <v>2018</v>
      </c>
      <c r="B42" s="49">
        <f t="shared" si="1"/>
        <v>6</v>
      </c>
      <c r="C42" s="133" t="s">
        <v>1709</v>
      </c>
      <c r="D42" s="133" t="s">
        <v>220</v>
      </c>
      <c r="E42" s="133" t="s">
        <v>1705</v>
      </c>
      <c r="F42" s="133">
        <v>300</v>
      </c>
      <c r="G42" s="134">
        <v>1330</v>
      </c>
      <c r="H42" s="133">
        <v>18</v>
      </c>
      <c r="I42" s="133">
        <v>16.670000000000002</v>
      </c>
      <c r="J42" s="133">
        <v>36</v>
      </c>
      <c r="K42" s="133">
        <v>0</v>
      </c>
      <c r="L42" s="133">
        <v>0</v>
      </c>
      <c r="M42" s="133">
        <v>2</v>
      </c>
      <c r="N42" s="133">
        <v>3</v>
      </c>
      <c r="O42" s="133">
        <v>0</v>
      </c>
    </row>
    <row r="43" spans="1:15">
      <c r="A43" s="49">
        <f t="shared" si="0"/>
        <v>2018</v>
      </c>
      <c r="B43" s="49">
        <f t="shared" si="1"/>
        <v>6</v>
      </c>
      <c r="C43" s="133" t="s">
        <v>1709</v>
      </c>
      <c r="D43" s="133" t="s">
        <v>220</v>
      </c>
      <c r="E43" s="133" t="s">
        <v>1706</v>
      </c>
      <c r="F43" s="133">
        <v>200</v>
      </c>
      <c r="G43" s="134">
        <v>1237</v>
      </c>
      <c r="H43" s="133">
        <v>17</v>
      </c>
      <c r="I43" s="133">
        <v>11.76</v>
      </c>
      <c r="J43" s="133">
        <v>47</v>
      </c>
      <c r="K43" s="133">
        <v>1</v>
      </c>
      <c r="L43" s="133">
        <v>0</v>
      </c>
      <c r="M43" s="133">
        <v>0</v>
      </c>
      <c r="N43" s="133">
        <v>0</v>
      </c>
      <c r="O43" s="133">
        <v>1</v>
      </c>
    </row>
    <row r="44" spans="1:15">
      <c r="A44" s="49">
        <f t="shared" si="0"/>
        <v>2018</v>
      </c>
      <c r="B44" s="49">
        <f t="shared" si="1"/>
        <v>6</v>
      </c>
      <c r="C44" s="133" t="s">
        <v>1709</v>
      </c>
      <c r="D44" s="133" t="s">
        <v>220</v>
      </c>
      <c r="E44" s="133" t="s">
        <v>1681</v>
      </c>
      <c r="F44" s="133">
        <v>300</v>
      </c>
      <c r="G44" s="134">
        <v>1735</v>
      </c>
      <c r="H44" s="133">
        <v>18</v>
      </c>
      <c r="I44" s="133">
        <v>16.670000000000002</v>
      </c>
      <c r="J44" s="133">
        <v>45</v>
      </c>
      <c r="K44" s="133">
        <v>0</v>
      </c>
      <c r="L44" s="133">
        <v>0</v>
      </c>
      <c r="M44" s="133">
        <v>2</v>
      </c>
      <c r="N44" s="133">
        <v>1</v>
      </c>
      <c r="O44" s="133">
        <v>0</v>
      </c>
    </row>
    <row r="45" spans="1:15">
      <c r="A45" s="49">
        <f t="shared" si="0"/>
        <v>2018</v>
      </c>
      <c r="B45" s="49">
        <f t="shared" si="1"/>
        <v>6</v>
      </c>
      <c r="C45" s="133" t="s">
        <v>1710</v>
      </c>
      <c r="D45" s="133" t="s">
        <v>220</v>
      </c>
      <c r="E45" s="133" t="s">
        <v>1705</v>
      </c>
      <c r="F45" s="133">
        <v>200</v>
      </c>
      <c r="G45" s="134">
        <v>1252</v>
      </c>
      <c r="H45" s="133">
        <v>13</v>
      </c>
      <c r="I45" s="133">
        <v>15.38</v>
      </c>
      <c r="J45" s="133">
        <v>42</v>
      </c>
      <c r="K45" s="133">
        <v>0</v>
      </c>
      <c r="L45" s="133">
        <v>1</v>
      </c>
      <c r="M45" s="133">
        <v>2</v>
      </c>
      <c r="N45" s="133">
        <v>1</v>
      </c>
      <c r="O45" s="133">
        <v>1</v>
      </c>
    </row>
    <row r="46" spans="1:15">
      <c r="A46" s="49">
        <f t="shared" si="0"/>
        <v>2018</v>
      </c>
      <c r="B46" s="49">
        <f t="shared" si="1"/>
        <v>6</v>
      </c>
      <c r="C46" s="133" t="s">
        <v>1710</v>
      </c>
      <c r="D46" s="133" t="s">
        <v>220</v>
      </c>
      <c r="E46" s="133" t="s">
        <v>1706</v>
      </c>
      <c r="F46" s="133">
        <v>100</v>
      </c>
      <c r="G46" s="133">
        <v>399</v>
      </c>
      <c r="H46" s="133">
        <v>9</v>
      </c>
      <c r="I46" s="133">
        <v>11.11</v>
      </c>
      <c r="J46" s="133">
        <v>24</v>
      </c>
      <c r="K46" s="133">
        <v>0</v>
      </c>
      <c r="L46" s="133">
        <v>1</v>
      </c>
      <c r="M46" s="133">
        <v>0</v>
      </c>
      <c r="N46" s="133">
        <v>1</v>
      </c>
      <c r="O46" s="133">
        <v>1</v>
      </c>
    </row>
    <row r="47" spans="1:15">
      <c r="A47" s="49">
        <f t="shared" si="0"/>
        <v>2018</v>
      </c>
      <c r="B47" s="49">
        <f t="shared" si="1"/>
        <v>6</v>
      </c>
      <c r="C47" s="133" t="s">
        <v>1710</v>
      </c>
      <c r="D47" s="133" t="s">
        <v>220</v>
      </c>
      <c r="E47" s="133" t="s">
        <v>1681</v>
      </c>
      <c r="F47" s="133">
        <v>200</v>
      </c>
      <c r="G47" s="133">
        <v>915</v>
      </c>
      <c r="H47" s="133">
        <v>13</v>
      </c>
      <c r="I47" s="133">
        <v>15.38</v>
      </c>
      <c r="J47" s="133">
        <v>25</v>
      </c>
      <c r="K47" s="133">
        <v>0</v>
      </c>
      <c r="L47" s="133">
        <v>0</v>
      </c>
      <c r="M47" s="133">
        <v>1</v>
      </c>
      <c r="N47" s="133">
        <v>1</v>
      </c>
      <c r="O47" s="133">
        <v>0</v>
      </c>
    </row>
    <row r="48" spans="1:15">
      <c r="A48" s="49">
        <f t="shared" si="0"/>
        <v>2018</v>
      </c>
      <c r="B48" s="49">
        <f t="shared" si="1"/>
        <v>6</v>
      </c>
      <c r="C48" s="133" t="s">
        <v>1711</v>
      </c>
      <c r="D48" s="133" t="s">
        <v>220</v>
      </c>
      <c r="E48" s="133" t="s">
        <v>1705</v>
      </c>
      <c r="F48" s="133">
        <v>200</v>
      </c>
      <c r="G48" s="133">
        <v>388</v>
      </c>
      <c r="H48" s="133">
        <v>12</v>
      </c>
      <c r="I48" s="133">
        <v>16.670000000000002</v>
      </c>
      <c r="J48" s="133">
        <v>27</v>
      </c>
      <c r="K48" s="133">
        <v>0</v>
      </c>
      <c r="L48" s="133">
        <v>0</v>
      </c>
      <c r="M48" s="133">
        <v>1</v>
      </c>
      <c r="N48" s="133">
        <v>0</v>
      </c>
      <c r="O48" s="133">
        <v>0</v>
      </c>
    </row>
    <row r="49" spans="1:15">
      <c r="A49" s="49">
        <f t="shared" si="0"/>
        <v>2018</v>
      </c>
      <c r="B49" s="49">
        <f t="shared" si="1"/>
        <v>6</v>
      </c>
      <c r="C49" s="133" t="s">
        <v>1711</v>
      </c>
      <c r="D49" s="133" t="s">
        <v>220</v>
      </c>
      <c r="E49" s="133" t="s">
        <v>1706</v>
      </c>
      <c r="F49" s="133">
        <v>100</v>
      </c>
      <c r="G49" s="133">
        <v>99</v>
      </c>
      <c r="H49" s="133">
        <v>8</v>
      </c>
      <c r="I49" s="133">
        <v>12.5</v>
      </c>
      <c r="J49" s="133">
        <v>16</v>
      </c>
      <c r="K49" s="133">
        <v>1</v>
      </c>
      <c r="L49" s="133">
        <v>0</v>
      </c>
      <c r="M49" s="133">
        <v>3</v>
      </c>
      <c r="N49" s="133">
        <v>0</v>
      </c>
      <c r="O49" s="133">
        <v>1</v>
      </c>
    </row>
    <row r="50" spans="1:15">
      <c r="A50" s="49">
        <f t="shared" si="0"/>
        <v>2018</v>
      </c>
      <c r="B50" s="49">
        <f t="shared" si="1"/>
        <v>6</v>
      </c>
      <c r="C50" s="133" t="s">
        <v>1711</v>
      </c>
      <c r="D50" s="133" t="s">
        <v>220</v>
      </c>
      <c r="E50" s="133" t="s">
        <v>1681</v>
      </c>
      <c r="F50" s="133">
        <v>184.79</v>
      </c>
      <c r="G50" s="133">
        <v>825</v>
      </c>
      <c r="H50" s="133">
        <v>12</v>
      </c>
      <c r="I50" s="133">
        <v>15.4</v>
      </c>
      <c r="J50" s="133">
        <v>20</v>
      </c>
      <c r="K50" s="133">
        <v>0</v>
      </c>
      <c r="L50" s="133">
        <v>0</v>
      </c>
      <c r="M50" s="133">
        <v>1</v>
      </c>
      <c r="N50" s="133">
        <v>0</v>
      </c>
      <c r="O50" s="133">
        <v>0</v>
      </c>
    </row>
    <row r="51" spans="1:15">
      <c r="A51" s="49">
        <f t="shared" si="0"/>
        <v>2018</v>
      </c>
      <c r="B51" s="49">
        <f t="shared" si="1"/>
        <v>6</v>
      </c>
      <c r="C51" s="133" t="s">
        <v>1712</v>
      </c>
      <c r="D51" s="133" t="s">
        <v>220</v>
      </c>
      <c r="E51" s="133" t="s">
        <v>1705</v>
      </c>
      <c r="F51" s="133">
        <v>200</v>
      </c>
      <c r="G51" s="133">
        <v>892</v>
      </c>
      <c r="H51" s="133">
        <v>14</v>
      </c>
      <c r="I51" s="133">
        <v>14.29</v>
      </c>
      <c r="J51" s="133">
        <v>46</v>
      </c>
      <c r="K51" s="133">
        <v>0</v>
      </c>
      <c r="L51" s="133">
        <v>0</v>
      </c>
      <c r="M51" s="133">
        <v>1</v>
      </c>
      <c r="N51" s="133">
        <v>0</v>
      </c>
      <c r="O51" s="133">
        <v>0</v>
      </c>
    </row>
    <row r="52" spans="1:15">
      <c r="A52" s="49">
        <f t="shared" si="0"/>
        <v>2018</v>
      </c>
      <c r="B52" s="49">
        <f t="shared" si="1"/>
        <v>6</v>
      </c>
      <c r="C52" s="133" t="s">
        <v>1712</v>
      </c>
      <c r="D52" s="133" t="s">
        <v>220</v>
      </c>
      <c r="E52" s="133" t="s">
        <v>1706</v>
      </c>
      <c r="F52" s="133">
        <v>100</v>
      </c>
      <c r="G52" s="133">
        <v>512</v>
      </c>
      <c r="H52" s="133">
        <v>10</v>
      </c>
      <c r="I52" s="133">
        <v>10</v>
      </c>
      <c r="J52" s="133">
        <v>30</v>
      </c>
      <c r="K52" s="133">
        <v>0</v>
      </c>
      <c r="L52" s="133">
        <v>0</v>
      </c>
      <c r="M52" s="133">
        <v>1</v>
      </c>
      <c r="N52" s="133">
        <v>0</v>
      </c>
      <c r="O52" s="133">
        <v>0</v>
      </c>
    </row>
    <row r="53" spans="1:15">
      <c r="A53" s="49">
        <f t="shared" si="0"/>
        <v>2018</v>
      </c>
      <c r="B53" s="49">
        <f t="shared" si="1"/>
        <v>6</v>
      </c>
      <c r="C53" s="133" t="s">
        <v>1712</v>
      </c>
      <c r="D53" s="133" t="s">
        <v>220</v>
      </c>
      <c r="E53" s="133" t="s">
        <v>1681</v>
      </c>
      <c r="F53" s="133">
        <v>200</v>
      </c>
      <c r="G53" s="133">
        <v>272</v>
      </c>
      <c r="H53" s="133">
        <v>12</v>
      </c>
      <c r="I53" s="133">
        <v>16.670000000000002</v>
      </c>
      <c r="J53" s="133">
        <v>47</v>
      </c>
      <c r="K53" s="133">
        <v>0</v>
      </c>
      <c r="L53" s="133">
        <v>1</v>
      </c>
      <c r="M53" s="133">
        <v>2</v>
      </c>
      <c r="N53" s="133">
        <v>0</v>
      </c>
      <c r="O53" s="133">
        <v>1</v>
      </c>
    </row>
    <row r="54" spans="1:15">
      <c r="A54" s="49">
        <f t="shared" si="0"/>
        <v>2018</v>
      </c>
      <c r="B54" s="49">
        <f t="shared" si="1"/>
        <v>6</v>
      </c>
      <c r="C54" s="133" t="s">
        <v>1713</v>
      </c>
      <c r="D54" s="133" t="s">
        <v>220</v>
      </c>
      <c r="E54" s="133" t="s">
        <v>1705</v>
      </c>
      <c r="F54" s="133">
        <v>200</v>
      </c>
      <c r="G54" s="134">
        <v>1130</v>
      </c>
      <c r="H54" s="133">
        <v>11</v>
      </c>
      <c r="I54" s="133">
        <v>18.18</v>
      </c>
      <c r="J54" s="133">
        <v>22</v>
      </c>
      <c r="K54" s="133">
        <v>0</v>
      </c>
      <c r="L54" s="133">
        <v>0</v>
      </c>
      <c r="M54" s="133">
        <v>1</v>
      </c>
      <c r="N54" s="133">
        <v>1</v>
      </c>
      <c r="O54" s="133">
        <v>0</v>
      </c>
    </row>
    <row r="55" spans="1:15">
      <c r="A55" s="49">
        <f t="shared" si="0"/>
        <v>2018</v>
      </c>
      <c r="B55" s="49">
        <f t="shared" si="1"/>
        <v>6</v>
      </c>
      <c r="C55" s="133" t="s">
        <v>1713</v>
      </c>
      <c r="D55" s="133" t="s">
        <v>220</v>
      </c>
      <c r="E55" s="133" t="s">
        <v>1706</v>
      </c>
      <c r="F55" s="133">
        <v>100</v>
      </c>
      <c r="G55" s="133">
        <v>451</v>
      </c>
      <c r="H55" s="133">
        <v>8</v>
      </c>
      <c r="I55" s="133">
        <v>12.5</v>
      </c>
      <c r="J55" s="133">
        <v>22</v>
      </c>
      <c r="K55" s="133">
        <v>0</v>
      </c>
      <c r="L55" s="133">
        <v>0</v>
      </c>
      <c r="M55" s="133">
        <v>0</v>
      </c>
      <c r="N55" s="133">
        <v>1</v>
      </c>
      <c r="O55" s="133">
        <v>0</v>
      </c>
    </row>
    <row r="56" spans="1:15">
      <c r="A56" s="49">
        <f t="shared" si="0"/>
        <v>2018</v>
      </c>
      <c r="B56" s="49">
        <f t="shared" si="1"/>
        <v>6</v>
      </c>
      <c r="C56" s="133" t="s">
        <v>1713</v>
      </c>
      <c r="D56" s="133" t="s">
        <v>220</v>
      </c>
      <c r="E56" s="133" t="s">
        <v>1681</v>
      </c>
      <c r="F56" s="133">
        <v>179.3</v>
      </c>
      <c r="G56" s="133">
        <v>767</v>
      </c>
      <c r="H56" s="133">
        <v>10</v>
      </c>
      <c r="I56" s="133">
        <v>17.93</v>
      </c>
      <c r="J56" s="133">
        <v>35</v>
      </c>
      <c r="K56" s="133">
        <v>0</v>
      </c>
      <c r="L56" s="133">
        <v>0</v>
      </c>
      <c r="M56" s="133">
        <v>4</v>
      </c>
      <c r="N56" s="133">
        <v>0</v>
      </c>
      <c r="O56" s="133">
        <v>0</v>
      </c>
    </row>
    <row r="57" spans="1:15">
      <c r="A57" s="49">
        <f t="shared" si="0"/>
        <v>2018</v>
      </c>
      <c r="B57" s="49">
        <f t="shared" si="1"/>
        <v>6</v>
      </c>
      <c r="C57" s="133" t="s">
        <v>1714</v>
      </c>
      <c r="D57" s="133" t="s">
        <v>220</v>
      </c>
      <c r="E57" s="133" t="s">
        <v>1705</v>
      </c>
      <c r="F57" s="133">
        <v>300</v>
      </c>
      <c r="G57" s="133">
        <v>942</v>
      </c>
      <c r="H57" s="133">
        <v>19</v>
      </c>
      <c r="I57" s="133">
        <v>15.79</v>
      </c>
      <c r="J57" s="133">
        <v>90</v>
      </c>
      <c r="K57" s="133">
        <v>0</v>
      </c>
      <c r="L57" s="133">
        <v>0</v>
      </c>
      <c r="M57" s="133">
        <v>4</v>
      </c>
      <c r="N57" s="133">
        <v>0</v>
      </c>
      <c r="O57" s="133">
        <v>0</v>
      </c>
    </row>
    <row r="58" spans="1:15">
      <c r="A58" s="49">
        <f t="shared" si="0"/>
        <v>2018</v>
      </c>
      <c r="B58" s="49">
        <f t="shared" si="1"/>
        <v>6</v>
      </c>
      <c r="C58" s="133" t="s">
        <v>1714</v>
      </c>
      <c r="D58" s="133" t="s">
        <v>220</v>
      </c>
      <c r="E58" s="133" t="s">
        <v>1706</v>
      </c>
      <c r="F58" s="133">
        <v>200</v>
      </c>
      <c r="G58" s="133">
        <v>759</v>
      </c>
      <c r="H58" s="133">
        <v>17</v>
      </c>
      <c r="I58" s="133">
        <v>11.76</v>
      </c>
      <c r="J58" s="133">
        <v>52</v>
      </c>
      <c r="K58" s="133">
        <v>0</v>
      </c>
      <c r="L58" s="133">
        <v>0</v>
      </c>
      <c r="M58" s="133">
        <v>2</v>
      </c>
      <c r="N58" s="133">
        <v>0</v>
      </c>
      <c r="O58" s="133">
        <v>0</v>
      </c>
    </row>
    <row r="59" spans="1:15">
      <c r="A59" s="49">
        <f t="shared" si="0"/>
        <v>2018</v>
      </c>
      <c r="B59" s="49">
        <f t="shared" si="1"/>
        <v>6</v>
      </c>
      <c r="C59" s="133" t="s">
        <v>1714</v>
      </c>
      <c r="D59" s="133" t="s">
        <v>220</v>
      </c>
      <c r="E59" s="133" t="s">
        <v>1681</v>
      </c>
      <c r="F59" s="133">
        <v>300</v>
      </c>
      <c r="G59" s="134">
        <v>1012</v>
      </c>
      <c r="H59" s="133">
        <v>20</v>
      </c>
      <c r="I59" s="133">
        <v>15</v>
      </c>
      <c r="J59" s="133">
        <v>53</v>
      </c>
      <c r="K59" s="133">
        <v>0</v>
      </c>
      <c r="L59" s="133">
        <v>0</v>
      </c>
      <c r="M59" s="133">
        <v>0</v>
      </c>
      <c r="N59" s="133">
        <v>3</v>
      </c>
      <c r="O59" s="133">
        <v>0</v>
      </c>
    </row>
    <row r="60" spans="1:15">
      <c r="A60" s="49">
        <f t="shared" si="0"/>
        <v>2018</v>
      </c>
      <c r="B60" s="49">
        <f t="shared" si="1"/>
        <v>6</v>
      </c>
      <c r="C60" s="133" t="s">
        <v>1715</v>
      </c>
      <c r="D60" s="133" t="s">
        <v>220</v>
      </c>
      <c r="E60" s="133" t="s">
        <v>1705</v>
      </c>
      <c r="F60" s="133">
        <v>300</v>
      </c>
      <c r="G60" s="134">
        <v>1448</v>
      </c>
      <c r="H60" s="133">
        <v>18</v>
      </c>
      <c r="I60" s="133">
        <v>16.670000000000002</v>
      </c>
      <c r="J60" s="133">
        <v>43</v>
      </c>
      <c r="K60" s="133">
        <v>0</v>
      </c>
      <c r="L60" s="133">
        <v>0</v>
      </c>
      <c r="M60" s="133">
        <v>0</v>
      </c>
      <c r="N60" s="133">
        <v>0</v>
      </c>
      <c r="O60" s="133">
        <v>0</v>
      </c>
    </row>
    <row r="61" spans="1:15">
      <c r="A61" s="49">
        <f t="shared" si="0"/>
        <v>2018</v>
      </c>
      <c r="B61" s="49">
        <f t="shared" si="1"/>
        <v>6</v>
      </c>
      <c r="C61" s="133" t="s">
        <v>1715</v>
      </c>
      <c r="D61" s="133" t="s">
        <v>220</v>
      </c>
      <c r="E61" s="133" t="s">
        <v>1706</v>
      </c>
      <c r="F61" s="133">
        <v>200</v>
      </c>
      <c r="G61" s="133">
        <v>563</v>
      </c>
      <c r="H61" s="133">
        <v>17</v>
      </c>
      <c r="I61" s="133">
        <v>11.76</v>
      </c>
      <c r="J61" s="133">
        <v>41</v>
      </c>
      <c r="K61" s="133">
        <v>0</v>
      </c>
      <c r="L61" s="133">
        <v>0</v>
      </c>
      <c r="M61" s="133">
        <v>5</v>
      </c>
      <c r="N61" s="133">
        <v>2</v>
      </c>
      <c r="O61" s="133">
        <v>0</v>
      </c>
    </row>
    <row r="62" spans="1:15">
      <c r="A62" s="49">
        <f t="shared" si="0"/>
        <v>2018</v>
      </c>
      <c r="B62" s="49">
        <f t="shared" si="1"/>
        <v>6</v>
      </c>
      <c r="C62" s="133" t="s">
        <v>1715</v>
      </c>
      <c r="D62" s="133" t="s">
        <v>220</v>
      </c>
      <c r="E62" s="133" t="s">
        <v>1681</v>
      </c>
      <c r="F62" s="133">
        <v>300</v>
      </c>
      <c r="G62" s="133">
        <v>712</v>
      </c>
      <c r="H62" s="133">
        <v>19</v>
      </c>
      <c r="I62" s="133">
        <v>15.79</v>
      </c>
      <c r="J62" s="133">
        <v>90</v>
      </c>
      <c r="K62" s="133">
        <v>0</v>
      </c>
      <c r="L62" s="133">
        <v>0</v>
      </c>
      <c r="M62" s="133">
        <v>5</v>
      </c>
      <c r="N62" s="133">
        <v>2</v>
      </c>
      <c r="O62" s="133">
        <v>0</v>
      </c>
    </row>
    <row r="63" spans="1:15">
      <c r="A63" s="49">
        <f t="shared" si="0"/>
        <v>2018</v>
      </c>
      <c r="B63" s="49">
        <f t="shared" si="1"/>
        <v>6</v>
      </c>
      <c r="C63" s="133" t="s">
        <v>1716</v>
      </c>
      <c r="D63" s="133" t="s">
        <v>220</v>
      </c>
      <c r="E63" s="133" t="s">
        <v>1705</v>
      </c>
      <c r="F63" s="133">
        <v>200</v>
      </c>
      <c r="G63" s="133">
        <v>931</v>
      </c>
      <c r="H63" s="133">
        <v>15</v>
      </c>
      <c r="I63" s="133">
        <v>13.33</v>
      </c>
      <c r="J63" s="133">
        <v>38</v>
      </c>
      <c r="K63" s="133">
        <v>0</v>
      </c>
      <c r="L63" s="133">
        <v>0</v>
      </c>
      <c r="M63" s="133">
        <v>0</v>
      </c>
      <c r="N63" s="133">
        <v>0</v>
      </c>
      <c r="O63" s="133">
        <v>0</v>
      </c>
    </row>
    <row r="64" spans="1:15">
      <c r="A64" s="49">
        <f t="shared" si="0"/>
        <v>2018</v>
      </c>
      <c r="B64" s="49">
        <f t="shared" si="1"/>
        <v>6</v>
      </c>
      <c r="C64" s="133" t="s">
        <v>1716</v>
      </c>
      <c r="D64" s="133" t="s">
        <v>220</v>
      </c>
      <c r="E64" s="133" t="s">
        <v>1706</v>
      </c>
      <c r="F64" s="133">
        <v>100</v>
      </c>
      <c r="G64" s="133">
        <v>480</v>
      </c>
      <c r="H64" s="133">
        <v>10</v>
      </c>
      <c r="I64" s="133">
        <v>10</v>
      </c>
      <c r="J64" s="133">
        <v>32</v>
      </c>
      <c r="K64" s="133">
        <v>0</v>
      </c>
      <c r="L64" s="133">
        <v>0</v>
      </c>
      <c r="M64" s="133">
        <v>1</v>
      </c>
      <c r="N64" s="133">
        <v>0</v>
      </c>
      <c r="O64" s="133">
        <v>0</v>
      </c>
    </row>
    <row r="65" spans="1:15">
      <c r="A65" s="49">
        <f t="shared" si="0"/>
        <v>2018</v>
      </c>
      <c r="B65" s="49">
        <f t="shared" si="1"/>
        <v>6</v>
      </c>
      <c r="C65" s="133" t="s">
        <v>1716</v>
      </c>
      <c r="D65" s="133" t="s">
        <v>220</v>
      </c>
      <c r="E65" s="133" t="s">
        <v>1681</v>
      </c>
      <c r="F65" s="133">
        <v>200</v>
      </c>
      <c r="G65" s="133">
        <v>977</v>
      </c>
      <c r="H65" s="133">
        <v>14</v>
      </c>
      <c r="I65" s="133">
        <v>14.29</v>
      </c>
      <c r="J65" s="133">
        <v>73</v>
      </c>
      <c r="K65" s="133">
        <v>0</v>
      </c>
      <c r="L65" s="133">
        <v>0</v>
      </c>
      <c r="M65" s="133">
        <v>1</v>
      </c>
      <c r="N65" s="133">
        <v>0</v>
      </c>
      <c r="O65" s="133">
        <v>0</v>
      </c>
    </row>
    <row r="66" spans="1:15">
      <c r="A66" s="49">
        <f t="shared" ref="A66:A129" si="2">YEAR(C66)</f>
        <v>2018</v>
      </c>
      <c r="B66" s="49">
        <f t="shared" ref="B66:B129" si="3">MONTH(C66)</f>
        <v>6</v>
      </c>
      <c r="C66" s="133" t="s">
        <v>1717</v>
      </c>
      <c r="D66" s="133" t="s">
        <v>220</v>
      </c>
      <c r="E66" s="133" t="s">
        <v>1705</v>
      </c>
      <c r="F66" s="133">
        <v>200</v>
      </c>
      <c r="G66" s="133">
        <v>506</v>
      </c>
      <c r="H66" s="133">
        <v>12</v>
      </c>
      <c r="I66" s="133">
        <v>16.670000000000002</v>
      </c>
      <c r="J66" s="133">
        <v>42</v>
      </c>
      <c r="K66" s="133">
        <v>0</v>
      </c>
      <c r="L66" s="133">
        <v>0</v>
      </c>
      <c r="M66" s="133">
        <v>0</v>
      </c>
      <c r="N66" s="133">
        <v>3</v>
      </c>
      <c r="O66" s="133">
        <v>1</v>
      </c>
    </row>
    <row r="67" spans="1:15">
      <c r="A67" s="49">
        <f t="shared" si="2"/>
        <v>2018</v>
      </c>
      <c r="B67" s="49">
        <f t="shared" si="3"/>
        <v>6</v>
      </c>
      <c r="C67" s="133" t="s">
        <v>1717</v>
      </c>
      <c r="D67" s="133" t="s">
        <v>220</v>
      </c>
      <c r="E67" s="133" t="s">
        <v>1706</v>
      </c>
      <c r="F67" s="133">
        <v>100</v>
      </c>
      <c r="G67" s="133">
        <v>317</v>
      </c>
      <c r="H67" s="133">
        <v>8</v>
      </c>
      <c r="I67" s="133">
        <v>12.5</v>
      </c>
      <c r="J67" s="133">
        <v>12</v>
      </c>
      <c r="K67" s="133">
        <v>0</v>
      </c>
      <c r="L67" s="133">
        <v>0</v>
      </c>
      <c r="M67" s="133">
        <v>0</v>
      </c>
      <c r="N67" s="133">
        <v>0</v>
      </c>
      <c r="O67" s="133">
        <v>0</v>
      </c>
    </row>
    <row r="68" spans="1:15">
      <c r="A68" s="49">
        <f t="shared" si="2"/>
        <v>2018</v>
      </c>
      <c r="B68" s="49">
        <f t="shared" si="3"/>
        <v>6</v>
      </c>
      <c r="C68" s="133" t="s">
        <v>1717</v>
      </c>
      <c r="D68" s="133" t="s">
        <v>220</v>
      </c>
      <c r="E68" s="133" t="s">
        <v>1681</v>
      </c>
      <c r="F68" s="133">
        <v>200</v>
      </c>
      <c r="G68" s="133">
        <v>863</v>
      </c>
      <c r="H68" s="133">
        <v>13</v>
      </c>
      <c r="I68" s="133">
        <v>15.38</v>
      </c>
      <c r="J68" s="133">
        <v>47</v>
      </c>
      <c r="K68" s="133">
        <v>0</v>
      </c>
      <c r="L68" s="133">
        <v>0</v>
      </c>
      <c r="M68" s="133">
        <v>1</v>
      </c>
      <c r="N68" s="133">
        <v>0</v>
      </c>
      <c r="O68" s="133">
        <v>0</v>
      </c>
    </row>
    <row r="69" spans="1:15">
      <c r="A69" s="49">
        <f t="shared" si="2"/>
        <v>2018</v>
      </c>
      <c r="B69" s="49">
        <f t="shared" si="3"/>
        <v>6</v>
      </c>
      <c r="C69" s="133" t="s">
        <v>1718</v>
      </c>
      <c r="D69" s="133" t="s">
        <v>220</v>
      </c>
      <c r="E69" s="133" t="s">
        <v>1705</v>
      </c>
      <c r="F69" s="133">
        <v>200</v>
      </c>
      <c r="G69" s="134">
        <v>1033</v>
      </c>
      <c r="H69" s="133">
        <v>14</v>
      </c>
      <c r="I69" s="133">
        <v>14.29</v>
      </c>
      <c r="J69" s="133">
        <v>41</v>
      </c>
      <c r="K69" s="133">
        <v>0</v>
      </c>
      <c r="L69" s="133">
        <v>0</v>
      </c>
      <c r="M69" s="133">
        <v>1</v>
      </c>
      <c r="N69" s="133">
        <v>0</v>
      </c>
      <c r="O69" s="133">
        <v>0</v>
      </c>
    </row>
    <row r="70" spans="1:15">
      <c r="A70" s="49">
        <f t="shared" si="2"/>
        <v>2018</v>
      </c>
      <c r="B70" s="49">
        <f t="shared" si="3"/>
        <v>6</v>
      </c>
      <c r="C70" s="133" t="s">
        <v>1718</v>
      </c>
      <c r="D70" s="133" t="s">
        <v>220</v>
      </c>
      <c r="E70" s="133" t="s">
        <v>1706</v>
      </c>
      <c r="F70" s="133">
        <v>100</v>
      </c>
      <c r="G70" s="133">
        <v>550</v>
      </c>
      <c r="H70" s="133">
        <v>9</v>
      </c>
      <c r="I70" s="133">
        <v>11.11</v>
      </c>
      <c r="J70" s="133">
        <v>12</v>
      </c>
      <c r="K70" s="133">
        <v>0</v>
      </c>
      <c r="L70" s="133">
        <v>0</v>
      </c>
      <c r="M70" s="133">
        <v>1</v>
      </c>
      <c r="N70" s="133">
        <v>0</v>
      </c>
      <c r="O70" s="133">
        <v>0</v>
      </c>
    </row>
    <row r="71" spans="1:15">
      <c r="A71" s="49">
        <f t="shared" si="2"/>
        <v>2018</v>
      </c>
      <c r="B71" s="49">
        <f t="shared" si="3"/>
        <v>6</v>
      </c>
      <c r="C71" s="133" t="s">
        <v>1718</v>
      </c>
      <c r="D71" s="133" t="s">
        <v>220</v>
      </c>
      <c r="E71" s="133" t="s">
        <v>1681</v>
      </c>
      <c r="F71" s="133">
        <v>180</v>
      </c>
      <c r="G71" s="133">
        <v>676</v>
      </c>
      <c r="H71" s="133">
        <v>11</v>
      </c>
      <c r="I71" s="133">
        <v>16.36</v>
      </c>
      <c r="J71" s="133">
        <v>76</v>
      </c>
      <c r="K71" s="133">
        <v>0</v>
      </c>
      <c r="L71" s="133">
        <v>0</v>
      </c>
      <c r="M71" s="133">
        <v>5</v>
      </c>
      <c r="N71" s="133">
        <v>2</v>
      </c>
      <c r="O71" s="133">
        <v>0</v>
      </c>
    </row>
    <row r="72" spans="1:15">
      <c r="A72" s="49">
        <f t="shared" si="2"/>
        <v>2018</v>
      </c>
      <c r="B72" s="49">
        <f t="shared" si="3"/>
        <v>6</v>
      </c>
      <c r="C72" s="133" t="s">
        <v>1719</v>
      </c>
      <c r="D72" s="133" t="s">
        <v>220</v>
      </c>
      <c r="E72" s="133" t="s">
        <v>1705</v>
      </c>
      <c r="F72" s="133">
        <v>200</v>
      </c>
      <c r="G72" s="133">
        <v>408</v>
      </c>
      <c r="H72" s="133">
        <v>14</v>
      </c>
      <c r="I72" s="133">
        <v>14.29</v>
      </c>
      <c r="J72" s="133">
        <v>55</v>
      </c>
      <c r="K72" s="133">
        <v>0</v>
      </c>
      <c r="L72" s="133">
        <v>0</v>
      </c>
      <c r="M72" s="133">
        <v>1</v>
      </c>
      <c r="N72" s="133">
        <v>0</v>
      </c>
      <c r="O72" s="133">
        <v>0</v>
      </c>
    </row>
    <row r="73" spans="1:15">
      <c r="A73" s="49">
        <f t="shared" si="2"/>
        <v>2018</v>
      </c>
      <c r="B73" s="49">
        <f t="shared" si="3"/>
        <v>6</v>
      </c>
      <c r="C73" s="133" t="s">
        <v>1719</v>
      </c>
      <c r="D73" s="133" t="s">
        <v>220</v>
      </c>
      <c r="E73" s="133" t="s">
        <v>1706</v>
      </c>
      <c r="F73" s="133">
        <v>100</v>
      </c>
      <c r="G73" s="133">
        <v>138</v>
      </c>
      <c r="H73" s="133">
        <v>8</v>
      </c>
      <c r="I73" s="133">
        <v>12.5</v>
      </c>
      <c r="J73" s="133">
        <v>12</v>
      </c>
      <c r="K73" s="133">
        <v>0</v>
      </c>
      <c r="L73" s="133">
        <v>0</v>
      </c>
      <c r="M73" s="133">
        <v>2</v>
      </c>
      <c r="N73" s="133">
        <v>0</v>
      </c>
      <c r="O73" s="133">
        <v>0</v>
      </c>
    </row>
    <row r="74" spans="1:15">
      <c r="A74" s="49">
        <f t="shared" si="2"/>
        <v>2018</v>
      </c>
      <c r="B74" s="49">
        <f t="shared" si="3"/>
        <v>6</v>
      </c>
      <c r="C74" s="133" t="s">
        <v>1719</v>
      </c>
      <c r="D74" s="133" t="s">
        <v>220</v>
      </c>
      <c r="E74" s="133" t="s">
        <v>1681</v>
      </c>
      <c r="F74" s="133">
        <v>200</v>
      </c>
      <c r="G74" s="133">
        <v>472</v>
      </c>
      <c r="H74" s="133">
        <v>12</v>
      </c>
      <c r="I74" s="133">
        <v>16.670000000000002</v>
      </c>
      <c r="J74" s="133">
        <v>29</v>
      </c>
      <c r="K74" s="133">
        <v>0</v>
      </c>
      <c r="L74" s="133">
        <v>0</v>
      </c>
      <c r="M74" s="133">
        <v>4</v>
      </c>
      <c r="N74" s="133">
        <v>0</v>
      </c>
      <c r="O74" s="133">
        <v>0</v>
      </c>
    </row>
    <row r="75" spans="1:15">
      <c r="A75" s="49">
        <f t="shared" si="2"/>
        <v>2018</v>
      </c>
      <c r="B75" s="49">
        <f t="shared" si="3"/>
        <v>6</v>
      </c>
      <c r="C75" s="133" t="s">
        <v>1720</v>
      </c>
      <c r="D75" s="133" t="s">
        <v>220</v>
      </c>
      <c r="E75" s="133" t="s">
        <v>1705</v>
      </c>
      <c r="F75" s="133">
        <v>200</v>
      </c>
      <c r="G75" s="133">
        <v>814</v>
      </c>
      <c r="H75" s="133">
        <v>13</v>
      </c>
      <c r="I75" s="133">
        <v>15.38</v>
      </c>
      <c r="J75" s="133">
        <v>31</v>
      </c>
      <c r="K75" s="133">
        <v>0</v>
      </c>
      <c r="L75" s="133">
        <v>0</v>
      </c>
      <c r="M75" s="133">
        <v>0</v>
      </c>
      <c r="N75" s="133">
        <v>0</v>
      </c>
      <c r="O75" s="133">
        <v>0</v>
      </c>
    </row>
    <row r="76" spans="1:15">
      <c r="A76" s="49">
        <f t="shared" si="2"/>
        <v>2018</v>
      </c>
      <c r="B76" s="49">
        <f t="shared" si="3"/>
        <v>6</v>
      </c>
      <c r="C76" s="133" t="s">
        <v>1720</v>
      </c>
      <c r="D76" s="133" t="s">
        <v>220</v>
      </c>
      <c r="E76" s="133" t="s">
        <v>1706</v>
      </c>
      <c r="F76" s="133">
        <v>100</v>
      </c>
      <c r="G76" s="133">
        <v>517</v>
      </c>
      <c r="H76" s="133">
        <v>8</v>
      </c>
      <c r="I76" s="133">
        <v>12.5</v>
      </c>
      <c r="J76" s="133">
        <v>38</v>
      </c>
      <c r="K76" s="133">
        <v>0</v>
      </c>
      <c r="L76" s="133">
        <v>0</v>
      </c>
      <c r="M76" s="133">
        <v>2</v>
      </c>
      <c r="N76" s="133">
        <v>0</v>
      </c>
      <c r="O76" s="133">
        <v>0</v>
      </c>
    </row>
    <row r="77" spans="1:15">
      <c r="A77" s="49">
        <f t="shared" si="2"/>
        <v>2018</v>
      </c>
      <c r="B77" s="49">
        <f t="shared" si="3"/>
        <v>6</v>
      </c>
      <c r="C77" s="133" t="s">
        <v>1720</v>
      </c>
      <c r="D77" s="133" t="s">
        <v>220</v>
      </c>
      <c r="E77" s="133" t="s">
        <v>1681</v>
      </c>
      <c r="F77" s="133">
        <v>200</v>
      </c>
      <c r="G77" s="134">
        <v>1289</v>
      </c>
      <c r="H77" s="133">
        <v>12</v>
      </c>
      <c r="I77" s="133">
        <v>16.670000000000002</v>
      </c>
      <c r="J77" s="133">
        <v>43</v>
      </c>
      <c r="K77" s="133">
        <v>0</v>
      </c>
      <c r="L77" s="133">
        <v>0</v>
      </c>
      <c r="M77" s="133">
        <v>1</v>
      </c>
      <c r="N77" s="133">
        <v>0</v>
      </c>
      <c r="O77" s="133">
        <v>1</v>
      </c>
    </row>
    <row r="78" spans="1:15">
      <c r="A78" s="49">
        <f t="shared" si="2"/>
        <v>2018</v>
      </c>
      <c r="B78" s="49">
        <f t="shared" si="3"/>
        <v>6</v>
      </c>
      <c r="C78" s="133" t="s">
        <v>1721</v>
      </c>
      <c r="D78" s="133" t="s">
        <v>220</v>
      </c>
      <c r="E78" s="133" t="s">
        <v>1705</v>
      </c>
      <c r="F78" s="133">
        <v>300</v>
      </c>
      <c r="G78" s="133">
        <v>814</v>
      </c>
      <c r="H78" s="133">
        <v>18</v>
      </c>
      <c r="I78" s="133">
        <v>16.670000000000002</v>
      </c>
      <c r="J78" s="133">
        <v>38</v>
      </c>
      <c r="K78" s="133">
        <v>0</v>
      </c>
      <c r="L78" s="133">
        <v>0</v>
      </c>
      <c r="M78" s="133">
        <v>0</v>
      </c>
      <c r="N78" s="133">
        <v>1</v>
      </c>
      <c r="O78" s="133">
        <v>0</v>
      </c>
    </row>
    <row r="79" spans="1:15">
      <c r="A79" s="49">
        <f t="shared" si="2"/>
        <v>2018</v>
      </c>
      <c r="B79" s="49">
        <f t="shared" si="3"/>
        <v>6</v>
      </c>
      <c r="C79" s="133" t="s">
        <v>1721</v>
      </c>
      <c r="D79" s="133" t="s">
        <v>220</v>
      </c>
      <c r="E79" s="133" t="s">
        <v>1706</v>
      </c>
      <c r="F79" s="133">
        <v>200</v>
      </c>
      <c r="G79" s="134">
        <v>1169</v>
      </c>
      <c r="H79" s="133">
        <v>18</v>
      </c>
      <c r="I79" s="133">
        <v>11.11</v>
      </c>
      <c r="J79" s="133">
        <v>61</v>
      </c>
      <c r="K79" s="133">
        <v>0</v>
      </c>
      <c r="L79" s="133">
        <v>0</v>
      </c>
      <c r="M79" s="133">
        <v>1</v>
      </c>
      <c r="N79" s="133">
        <v>2</v>
      </c>
      <c r="O79" s="133">
        <v>0</v>
      </c>
    </row>
    <row r="80" spans="1:15">
      <c r="A80" s="49">
        <f t="shared" si="2"/>
        <v>2018</v>
      </c>
      <c r="B80" s="49">
        <f t="shared" si="3"/>
        <v>6</v>
      </c>
      <c r="C80" s="133" t="s">
        <v>1721</v>
      </c>
      <c r="D80" s="133" t="s">
        <v>220</v>
      </c>
      <c r="E80" s="133" t="s">
        <v>1681</v>
      </c>
      <c r="F80" s="133">
        <v>300</v>
      </c>
      <c r="G80" s="134">
        <v>1634</v>
      </c>
      <c r="H80" s="133">
        <v>19</v>
      </c>
      <c r="I80" s="133">
        <v>15.79</v>
      </c>
      <c r="J80" s="133">
        <v>86</v>
      </c>
      <c r="K80" s="133">
        <v>0</v>
      </c>
      <c r="L80" s="133">
        <v>0</v>
      </c>
      <c r="M80" s="133">
        <v>6</v>
      </c>
      <c r="N80" s="133">
        <v>0</v>
      </c>
      <c r="O80" s="133">
        <v>1</v>
      </c>
    </row>
    <row r="81" spans="1:15">
      <c r="A81" s="49">
        <f t="shared" si="2"/>
        <v>2018</v>
      </c>
      <c r="B81" s="49">
        <f t="shared" si="3"/>
        <v>7</v>
      </c>
      <c r="C81" s="133" t="s">
        <v>1722</v>
      </c>
      <c r="D81" s="133" t="s">
        <v>220</v>
      </c>
      <c r="E81" s="133" t="s">
        <v>1705</v>
      </c>
      <c r="F81" s="133">
        <v>300</v>
      </c>
      <c r="G81" s="134">
        <v>1273</v>
      </c>
      <c r="H81" s="133">
        <v>18</v>
      </c>
      <c r="I81" s="133">
        <v>16.670000000000002</v>
      </c>
      <c r="J81" s="133">
        <v>46</v>
      </c>
      <c r="K81" s="133">
        <v>0</v>
      </c>
      <c r="L81" s="133">
        <v>0</v>
      </c>
      <c r="M81" s="133">
        <v>2</v>
      </c>
      <c r="N81" s="133">
        <v>0</v>
      </c>
      <c r="O81" s="133">
        <v>0</v>
      </c>
    </row>
    <row r="82" spans="1:15">
      <c r="A82" s="49">
        <f t="shared" si="2"/>
        <v>2018</v>
      </c>
      <c r="B82" s="49">
        <f t="shared" si="3"/>
        <v>7</v>
      </c>
      <c r="C82" s="133" t="s">
        <v>1722</v>
      </c>
      <c r="D82" s="133" t="s">
        <v>220</v>
      </c>
      <c r="E82" s="133" t="s">
        <v>1706</v>
      </c>
      <c r="F82" s="133">
        <v>200</v>
      </c>
      <c r="G82" s="133">
        <v>645</v>
      </c>
      <c r="H82" s="133">
        <v>17</v>
      </c>
      <c r="I82" s="133">
        <v>11.76</v>
      </c>
      <c r="J82" s="133">
        <v>87</v>
      </c>
      <c r="K82" s="133">
        <v>0</v>
      </c>
      <c r="L82" s="133">
        <v>0</v>
      </c>
      <c r="M82" s="133">
        <v>2</v>
      </c>
      <c r="N82" s="133">
        <v>0</v>
      </c>
      <c r="O82" s="133">
        <v>0</v>
      </c>
    </row>
    <row r="83" spans="1:15">
      <c r="A83" s="49">
        <f t="shared" si="2"/>
        <v>2018</v>
      </c>
      <c r="B83" s="49">
        <f t="shared" si="3"/>
        <v>7</v>
      </c>
      <c r="C83" s="133" t="s">
        <v>1722</v>
      </c>
      <c r="D83" s="133" t="s">
        <v>220</v>
      </c>
      <c r="E83" s="133" t="s">
        <v>1681</v>
      </c>
      <c r="F83" s="133">
        <v>300</v>
      </c>
      <c r="G83" s="134">
        <v>1348</v>
      </c>
      <c r="H83" s="133">
        <v>19</v>
      </c>
      <c r="I83" s="133">
        <v>15.79</v>
      </c>
      <c r="J83" s="133">
        <v>60</v>
      </c>
      <c r="K83" s="133">
        <v>0</v>
      </c>
      <c r="L83" s="133">
        <v>0</v>
      </c>
      <c r="M83" s="133">
        <v>1</v>
      </c>
      <c r="N83" s="133">
        <v>0</v>
      </c>
      <c r="O83" s="133">
        <v>0</v>
      </c>
    </row>
    <row r="84" spans="1:15">
      <c r="A84" s="49">
        <f t="shared" si="2"/>
        <v>2018</v>
      </c>
      <c r="B84" s="49">
        <f t="shared" si="3"/>
        <v>7</v>
      </c>
      <c r="C84" s="133" t="s">
        <v>1723</v>
      </c>
      <c r="D84" s="133" t="s">
        <v>220</v>
      </c>
      <c r="E84" s="133" t="s">
        <v>1705</v>
      </c>
      <c r="F84" s="133">
        <v>200</v>
      </c>
      <c r="G84" s="133">
        <v>793</v>
      </c>
      <c r="H84" s="133">
        <v>13</v>
      </c>
      <c r="I84" s="133">
        <v>15.38</v>
      </c>
      <c r="J84" s="133">
        <v>61</v>
      </c>
      <c r="K84" s="133">
        <v>0</v>
      </c>
      <c r="L84" s="133">
        <v>0</v>
      </c>
      <c r="M84" s="133">
        <v>2</v>
      </c>
      <c r="N84" s="133">
        <v>1</v>
      </c>
      <c r="O84" s="133">
        <v>0</v>
      </c>
    </row>
    <row r="85" spans="1:15">
      <c r="A85" s="49">
        <f t="shared" si="2"/>
        <v>2018</v>
      </c>
      <c r="B85" s="49">
        <f t="shared" si="3"/>
        <v>7</v>
      </c>
      <c r="C85" s="133" t="s">
        <v>1723</v>
      </c>
      <c r="D85" s="133" t="s">
        <v>220</v>
      </c>
      <c r="E85" s="133" t="s">
        <v>1706</v>
      </c>
      <c r="F85" s="133">
        <v>100</v>
      </c>
      <c r="G85" s="133">
        <v>201</v>
      </c>
      <c r="H85" s="133">
        <v>8</v>
      </c>
      <c r="I85" s="133">
        <v>12.5</v>
      </c>
      <c r="J85" s="133">
        <v>25</v>
      </c>
      <c r="K85" s="133">
        <v>0</v>
      </c>
      <c r="L85" s="133">
        <v>0</v>
      </c>
      <c r="M85" s="133">
        <v>1</v>
      </c>
      <c r="N85" s="133">
        <v>0</v>
      </c>
      <c r="O85" s="133">
        <v>0</v>
      </c>
    </row>
    <row r="86" spans="1:15">
      <c r="A86" s="49">
        <f t="shared" si="2"/>
        <v>2018</v>
      </c>
      <c r="B86" s="49">
        <f t="shared" si="3"/>
        <v>7</v>
      </c>
      <c r="C86" s="133" t="s">
        <v>1723</v>
      </c>
      <c r="D86" s="133" t="s">
        <v>220</v>
      </c>
      <c r="E86" s="133" t="s">
        <v>1681</v>
      </c>
      <c r="F86" s="133">
        <v>200</v>
      </c>
      <c r="G86" s="133">
        <v>923</v>
      </c>
      <c r="H86" s="133">
        <v>12</v>
      </c>
      <c r="I86" s="133">
        <v>16.670000000000002</v>
      </c>
      <c r="J86" s="133">
        <v>32</v>
      </c>
      <c r="K86" s="133">
        <v>0</v>
      </c>
      <c r="L86" s="133">
        <v>0</v>
      </c>
      <c r="M86" s="133">
        <v>4</v>
      </c>
      <c r="N86" s="133">
        <v>0</v>
      </c>
      <c r="O86" s="133">
        <v>0</v>
      </c>
    </row>
    <row r="87" spans="1:15">
      <c r="A87" s="49">
        <f t="shared" si="2"/>
        <v>2018</v>
      </c>
      <c r="B87" s="49">
        <f t="shared" si="3"/>
        <v>7</v>
      </c>
      <c r="C87" s="133" t="s">
        <v>1724</v>
      </c>
      <c r="D87" s="133" t="s">
        <v>220</v>
      </c>
      <c r="E87" s="133" t="s">
        <v>1705</v>
      </c>
      <c r="F87" s="133">
        <v>200</v>
      </c>
      <c r="G87" s="133">
        <v>987</v>
      </c>
      <c r="H87" s="133">
        <v>16</v>
      </c>
      <c r="I87" s="133">
        <v>12.5</v>
      </c>
      <c r="J87" s="133">
        <v>21</v>
      </c>
      <c r="K87" s="133">
        <v>0</v>
      </c>
      <c r="L87" s="133">
        <v>0</v>
      </c>
      <c r="M87" s="133">
        <v>2</v>
      </c>
      <c r="N87" s="133">
        <v>0</v>
      </c>
      <c r="O87" s="133">
        <v>0</v>
      </c>
    </row>
    <row r="88" spans="1:15">
      <c r="A88" s="49">
        <f t="shared" si="2"/>
        <v>2018</v>
      </c>
      <c r="B88" s="49">
        <f t="shared" si="3"/>
        <v>7</v>
      </c>
      <c r="C88" s="133" t="s">
        <v>1724</v>
      </c>
      <c r="D88" s="133" t="s">
        <v>220</v>
      </c>
      <c r="E88" s="133" t="s">
        <v>1706</v>
      </c>
      <c r="F88" s="133">
        <v>100</v>
      </c>
      <c r="G88" s="133">
        <v>411</v>
      </c>
      <c r="H88" s="133">
        <v>11</v>
      </c>
      <c r="I88" s="133">
        <v>9.09</v>
      </c>
      <c r="J88" s="133">
        <v>35</v>
      </c>
      <c r="K88" s="133">
        <v>0</v>
      </c>
      <c r="L88" s="133">
        <v>0</v>
      </c>
      <c r="M88" s="133">
        <v>3</v>
      </c>
      <c r="N88" s="133">
        <v>0</v>
      </c>
      <c r="O88" s="133">
        <v>0</v>
      </c>
    </row>
    <row r="89" spans="1:15">
      <c r="A89" s="49">
        <f t="shared" si="2"/>
        <v>2018</v>
      </c>
      <c r="B89" s="49">
        <f t="shared" si="3"/>
        <v>7</v>
      </c>
      <c r="C89" s="133" t="s">
        <v>1724</v>
      </c>
      <c r="D89" s="133" t="s">
        <v>220</v>
      </c>
      <c r="E89" s="133" t="s">
        <v>1681</v>
      </c>
      <c r="F89" s="133">
        <v>200</v>
      </c>
      <c r="G89" s="134">
        <v>1344</v>
      </c>
      <c r="H89" s="133">
        <v>14</v>
      </c>
      <c r="I89" s="133">
        <v>14.29</v>
      </c>
      <c r="J89" s="133">
        <v>31</v>
      </c>
      <c r="K89" s="133">
        <v>0</v>
      </c>
      <c r="L89" s="133">
        <v>0</v>
      </c>
      <c r="M89" s="133">
        <v>3</v>
      </c>
      <c r="N89" s="133">
        <v>0</v>
      </c>
      <c r="O89" s="133">
        <v>0</v>
      </c>
    </row>
    <row r="90" spans="1:15">
      <c r="A90" s="49">
        <f t="shared" si="2"/>
        <v>2018</v>
      </c>
      <c r="B90" s="49">
        <f t="shared" si="3"/>
        <v>7</v>
      </c>
      <c r="C90" s="133" t="s">
        <v>1725</v>
      </c>
      <c r="D90" s="133" t="s">
        <v>220</v>
      </c>
      <c r="E90" s="133" t="s">
        <v>1705</v>
      </c>
      <c r="F90" s="133">
        <v>200</v>
      </c>
      <c r="G90" s="134">
        <v>1482</v>
      </c>
      <c r="H90" s="133">
        <v>14</v>
      </c>
      <c r="I90" s="133">
        <v>14.29</v>
      </c>
      <c r="J90" s="133">
        <v>33</v>
      </c>
      <c r="K90" s="133">
        <v>0</v>
      </c>
      <c r="L90" s="133">
        <v>0</v>
      </c>
      <c r="M90" s="133">
        <v>1</v>
      </c>
      <c r="N90" s="133">
        <v>1</v>
      </c>
      <c r="O90" s="133">
        <v>0</v>
      </c>
    </row>
    <row r="91" spans="1:15">
      <c r="A91" s="49">
        <f t="shared" si="2"/>
        <v>2018</v>
      </c>
      <c r="B91" s="49">
        <f t="shared" si="3"/>
        <v>7</v>
      </c>
      <c r="C91" s="133" t="s">
        <v>1725</v>
      </c>
      <c r="D91" s="133" t="s">
        <v>220</v>
      </c>
      <c r="E91" s="133" t="s">
        <v>1706</v>
      </c>
      <c r="F91" s="133">
        <v>100</v>
      </c>
      <c r="G91" s="133">
        <v>484</v>
      </c>
      <c r="H91" s="133">
        <v>10</v>
      </c>
      <c r="I91" s="133">
        <v>10</v>
      </c>
      <c r="J91" s="133">
        <v>18</v>
      </c>
      <c r="K91" s="133">
        <v>0</v>
      </c>
      <c r="L91" s="133">
        <v>0</v>
      </c>
      <c r="M91" s="133">
        <v>2</v>
      </c>
      <c r="N91" s="133">
        <v>2</v>
      </c>
      <c r="O91" s="133">
        <v>0</v>
      </c>
    </row>
    <row r="92" spans="1:15">
      <c r="A92" s="49">
        <f t="shared" si="2"/>
        <v>2018</v>
      </c>
      <c r="B92" s="49">
        <f t="shared" si="3"/>
        <v>7</v>
      </c>
      <c r="C92" s="133" t="s">
        <v>1725</v>
      </c>
      <c r="D92" s="133" t="s">
        <v>220</v>
      </c>
      <c r="E92" s="133" t="s">
        <v>1681</v>
      </c>
      <c r="F92" s="133">
        <v>200</v>
      </c>
      <c r="G92" s="134">
        <v>2316</v>
      </c>
      <c r="H92" s="133">
        <v>14</v>
      </c>
      <c r="I92" s="133">
        <v>14.29</v>
      </c>
      <c r="J92" s="133">
        <v>34</v>
      </c>
      <c r="K92" s="133">
        <v>0</v>
      </c>
      <c r="L92" s="133">
        <v>0</v>
      </c>
      <c r="M92" s="133">
        <v>2</v>
      </c>
      <c r="N92" s="133">
        <v>0</v>
      </c>
      <c r="O92" s="133">
        <v>0</v>
      </c>
    </row>
    <row r="93" spans="1:15">
      <c r="A93" s="49">
        <f t="shared" si="2"/>
        <v>2018</v>
      </c>
      <c r="B93" s="49">
        <f t="shared" si="3"/>
        <v>7</v>
      </c>
      <c r="C93" s="133" t="s">
        <v>1726</v>
      </c>
      <c r="D93" s="133" t="s">
        <v>220</v>
      </c>
      <c r="E93" s="133" t="s">
        <v>1681</v>
      </c>
      <c r="F93" s="133">
        <v>166.82</v>
      </c>
      <c r="G93" s="134">
        <v>1397</v>
      </c>
      <c r="H93" s="133">
        <v>12</v>
      </c>
      <c r="I93" s="133">
        <v>13.9</v>
      </c>
      <c r="J93" s="133">
        <v>62</v>
      </c>
      <c r="K93" s="133">
        <v>0</v>
      </c>
      <c r="L93" s="133">
        <v>0</v>
      </c>
      <c r="M93" s="133">
        <v>1</v>
      </c>
      <c r="N93" s="133">
        <v>0</v>
      </c>
      <c r="O93" s="133">
        <v>0</v>
      </c>
    </row>
    <row r="94" spans="1:15">
      <c r="A94" s="49">
        <f t="shared" si="2"/>
        <v>2018</v>
      </c>
      <c r="B94" s="49">
        <f t="shared" si="3"/>
        <v>7</v>
      </c>
      <c r="C94" s="133" t="s">
        <v>1727</v>
      </c>
      <c r="D94" s="133" t="s">
        <v>220</v>
      </c>
      <c r="E94" s="133" t="s">
        <v>1705</v>
      </c>
      <c r="F94" s="133">
        <v>200</v>
      </c>
      <c r="G94" s="133">
        <v>733</v>
      </c>
      <c r="H94" s="133">
        <v>13</v>
      </c>
      <c r="I94" s="133">
        <v>15.38</v>
      </c>
      <c r="J94" s="133">
        <v>20</v>
      </c>
      <c r="K94" s="133">
        <v>0</v>
      </c>
      <c r="L94" s="133">
        <v>0</v>
      </c>
      <c r="M94" s="133">
        <v>0</v>
      </c>
      <c r="N94" s="133">
        <v>2</v>
      </c>
      <c r="O94" s="133">
        <v>0</v>
      </c>
    </row>
    <row r="95" spans="1:15">
      <c r="A95" s="49">
        <f t="shared" si="2"/>
        <v>2018</v>
      </c>
      <c r="B95" s="49">
        <f t="shared" si="3"/>
        <v>7</v>
      </c>
      <c r="C95" s="133" t="s">
        <v>1727</v>
      </c>
      <c r="D95" s="133" t="s">
        <v>220</v>
      </c>
      <c r="E95" s="133" t="s">
        <v>1706</v>
      </c>
      <c r="F95" s="133">
        <v>100</v>
      </c>
      <c r="G95" s="133">
        <v>499</v>
      </c>
      <c r="H95" s="133">
        <v>9</v>
      </c>
      <c r="I95" s="133">
        <v>11.11</v>
      </c>
      <c r="J95" s="133">
        <v>31</v>
      </c>
      <c r="K95" s="133">
        <v>0</v>
      </c>
      <c r="L95" s="133">
        <v>0</v>
      </c>
      <c r="M95" s="133">
        <v>0</v>
      </c>
      <c r="N95" s="133">
        <v>1</v>
      </c>
      <c r="O95" s="133">
        <v>0</v>
      </c>
    </row>
    <row r="96" spans="1:15">
      <c r="A96" s="49">
        <f t="shared" si="2"/>
        <v>2018</v>
      </c>
      <c r="B96" s="49">
        <f t="shared" si="3"/>
        <v>7</v>
      </c>
      <c r="C96" s="133" t="s">
        <v>1727</v>
      </c>
      <c r="D96" s="133" t="s">
        <v>220</v>
      </c>
      <c r="E96" s="133" t="s">
        <v>1681</v>
      </c>
      <c r="F96" s="133">
        <v>200</v>
      </c>
      <c r="G96" s="134">
        <v>1647</v>
      </c>
      <c r="H96" s="133">
        <v>13</v>
      </c>
      <c r="I96" s="133">
        <v>15.38</v>
      </c>
      <c r="J96" s="133">
        <v>35</v>
      </c>
      <c r="K96" s="133">
        <v>0</v>
      </c>
      <c r="L96" s="133">
        <v>0</v>
      </c>
      <c r="M96" s="133">
        <v>2</v>
      </c>
      <c r="N96" s="133">
        <v>1</v>
      </c>
      <c r="O96" s="133">
        <v>0</v>
      </c>
    </row>
    <row r="97" spans="1:15">
      <c r="A97" s="49">
        <f t="shared" si="2"/>
        <v>2018</v>
      </c>
      <c r="B97" s="49">
        <f t="shared" si="3"/>
        <v>7</v>
      </c>
      <c r="C97" s="133" t="s">
        <v>1728</v>
      </c>
      <c r="D97" s="133" t="s">
        <v>220</v>
      </c>
      <c r="E97" s="133" t="s">
        <v>1705</v>
      </c>
      <c r="F97" s="133">
        <v>200</v>
      </c>
      <c r="G97" s="133">
        <v>926</v>
      </c>
      <c r="H97" s="133">
        <v>12</v>
      </c>
      <c r="I97" s="133">
        <v>16.670000000000002</v>
      </c>
      <c r="J97" s="133">
        <v>35</v>
      </c>
      <c r="K97" s="133">
        <v>0</v>
      </c>
      <c r="L97" s="133">
        <v>0</v>
      </c>
      <c r="M97" s="133">
        <v>1</v>
      </c>
      <c r="N97" s="133">
        <v>0</v>
      </c>
      <c r="O97" s="133">
        <v>0</v>
      </c>
    </row>
    <row r="98" spans="1:15">
      <c r="A98" s="49">
        <f t="shared" si="2"/>
        <v>2018</v>
      </c>
      <c r="B98" s="49">
        <f t="shared" si="3"/>
        <v>7</v>
      </c>
      <c r="C98" s="133" t="s">
        <v>1728</v>
      </c>
      <c r="D98" s="133" t="s">
        <v>220</v>
      </c>
      <c r="E98" s="133" t="s">
        <v>1706</v>
      </c>
      <c r="F98" s="133">
        <v>100</v>
      </c>
      <c r="G98" s="133">
        <v>887</v>
      </c>
      <c r="H98" s="133">
        <v>9</v>
      </c>
      <c r="I98" s="133">
        <v>11.11</v>
      </c>
      <c r="J98" s="133">
        <v>32</v>
      </c>
      <c r="K98" s="133">
        <v>0</v>
      </c>
      <c r="L98" s="133">
        <v>0</v>
      </c>
      <c r="M98" s="133">
        <v>1</v>
      </c>
      <c r="N98" s="133">
        <v>0</v>
      </c>
      <c r="O98" s="133">
        <v>0</v>
      </c>
    </row>
    <row r="99" spans="1:15">
      <c r="A99" s="49">
        <f t="shared" si="2"/>
        <v>2018</v>
      </c>
      <c r="B99" s="49">
        <f t="shared" si="3"/>
        <v>7</v>
      </c>
      <c r="C99" s="133" t="s">
        <v>1728</v>
      </c>
      <c r="D99" s="133" t="s">
        <v>220</v>
      </c>
      <c r="E99" s="133" t="s">
        <v>1681</v>
      </c>
      <c r="F99" s="133">
        <v>200</v>
      </c>
      <c r="G99" s="133">
        <v>443</v>
      </c>
      <c r="H99" s="133">
        <v>12</v>
      </c>
      <c r="I99" s="133">
        <v>16.670000000000002</v>
      </c>
      <c r="J99" s="133">
        <v>37</v>
      </c>
      <c r="K99" s="133">
        <v>0</v>
      </c>
      <c r="L99" s="133">
        <v>0</v>
      </c>
      <c r="M99" s="133">
        <v>0</v>
      </c>
      <c r="N99" s="133">
        <v>0</v>
      </c>
      <c r="O99" s="133">
        <v>0</v>
      </c>
    </row>
    <row r="100" spans="1:15">
      <c r="A100" s="49">
        <f t="shared" si="2"/>
        <v>2018</v>
      </c>
      <c r="B100" s="49">
        <f t="shared" si="3"/>
        <v>7</v>
      </c>
      <c r="C100" s="133" t="s">
        <v>1729</v>
      </c>
      <c r="D100" s="133" t="s">
        <v>220</v>
      </c>
      <c r="E100" s="133" t="s">
        <v>1705</v>
      </c>
      <c r="F100" s="133">
        <v>200</v>
      </c>
      <c r="G100" s="133">
        <v>809</v>
      </c>
      <c r="H100" s="133">
        <v>13</v>
      </c>
      <c r="I100" s="133">
        <v>15.38</v>
      </c>
      <c r="J100" s="133">
        <v>42</v>
      </c>
      <c r="K100" s="133">
        <v>0</v>
      </c>
      <c r="L100" s="133">
        <v>0</v>
      </c>
      <c r="M100" s="133">
        <v>2</v>
      </c>
      <c r="N100" s="133">
        <v>0</v>
      </c>
      <c r="O100" s="133">
        <v>0</v>
      </c>
    </row>
    <row r="101" spans="1:15">
      <c r="A101" s="49">
        <f t="shared" si="2"/>
        <v>2018</v>
      </c>
      <c r="B101" s="49">
        <f t="shared" si="3"/>
        <v>7</v>
      </c>
      <c r="C101" s="133" t="s">
        <v>1729</v>
      </c>
      <c r="D101" s="133" t="s">
        <v>220</v>
      </c>
      <c r="E101" s="133" t="s">
        <v>1706</v>
      </c>
      <c r="F101" s="133">
        <v>100</v>
      </c>
      <c r="G101" s="133">
        <v>556</v>
      </c>
      <c r="H101" s="133">
        <v>9</v>
      </c>
      <c r="I101" s="133">
        <v>11.11</v>
      </c>
      <c r="J101" s="133">
        <v>18</v>
      </c>
      <c r="K101" s="133">
        <v>0</v>
      </c>
      <c r="L101" s="133">
        <v>0</v>
      </c>
      <c r="M101" s="133">
        <v>2</v>
      </c>
      <c r="N101" s="133">
        <v>0</v>
      </c>
      <c r="O101" s="133">
        <v>0</v>
      </c>
    </row>
    <row r="102" spans="1:15">
      <c r="A102" s="49">
        <f t="shared" si="2"/>
        <v>2018</v>
      </c>
      <c r="B102" s="49">
        <f t="shared" si="3"/>
        <v>7</v>
      </c>
      <c r="C102" s="133" t="s">
        <v>1729</v>
      </c>
      <c r="D102" s="133" t="s">
        <v>220</v>
      </c>
      <c r="E102" s="133" t="s">
        <v>1681</v>
      </c>
      <c r="F102" s="133">
        <v>200</v>
      </c>
      <c r="G102" s="134">
        <v>1114</v>
      </c>
      <c r="H102" s="133">
        <v>13</v>
      </c>
      <c r="I102" s="133">
        <v>15.38</v>
      </c>
      <c r="J102" s="133">
        <v>41</v>
      </c>
      <c r="K102" s="133">
        <v>0</v>
      </c>
      <c r="L102" s="133">
        <v>0</v>
      </c>
      <c r="M102" s="133">
        <v>1</v>
      </c>
      <c r="N102" s="133">
        <v>0</v>
      </c>
      <c r="O102" s="133">
        <v>0</v>
      </c>
    </row>
    <row r="103" spans="1:15">
      <c r="A103" s="49">
        <f t="shared" si="2"/>
        <v>2018</v>
      </c>
      <c r="B103" s="49">
        <f t="shared" si="3"/>
        <v>7</v>
      </c>
      <c r="C103" s="133" t="s">
        <v>1730</v>
      </c>
      <c r="D103" s="133" t="s">
        <v>220</v>
      </c>
      <c r="E103" s="133" t="s">
        <v>1705</v>
      </c>
      <c r="F103" s="133">
        <v>200</v>
      </c>
      <c r="G103" s="134">
        <v>1363</v>
      </c>
      <c r="H103" s="133">
        <v>12</v>
      </c>
      <c r="I103" s="133">
        <v>16.670000000000002</v>
      </c>
      <c r="J103" s="133">
        <v>54</v>
      </c>
      <c r="K103" s="133">
        <v>0</v>
      </c>
      <c r="L103" s="133">
        <v>0</v>
      </c>
      <c r="M103" s="133">
        <v>1</v>
      </c>
      <c r="N103" s="133">
        <v>0</v>
      </c>
      <c r="O103" s="133">
        <v>0</v>
      </c>
    </row>
    <row r="104" spans="1:15">
      <c r="A104" s="49">
        <f t="shared" si="2"/>
        <v>2018</v>
      </c>
      <c r="B104" s="49">
        <f t="shared" si="3"/>
        <v>7</v>
      </c>
      <c r="C104" s="133" t="s">
        <v>1730</v>
      </c>
      <c r="D104" s="133" t="s">
        <v>220</v>
      </c>
      <c r="E104" s="133" t="s">
        <v>1706</v>
      </c>
      <c r="F104" s="133">
        <v>100</v>
      </c>
      <c r="G104" s="133">
        <v>390</v>
      </c>
      <c r="H104" s="133">
        <v>9</v>
      </c>
      <c r="I104" s="133">
        <v>11.11</v>
      </c>
      <c r="J104" s="133">
        <v>15</v>
      </c>
      <c r="K104" s="133">
        <v>0</v>
      </c>
      <c r="L104" s="133">
        <v>0</v>
      </c>
      <c r="M104" s="133">
        <v>1</v>
      </c>
      <c r="N104" s="133">
        <v>0</v>
      </c>
      <c r="O104" s="133">
        <v>0</v>
      </c>
    </row>
    <row r="105" spans="1:15">
      <c r="A105" s="49">
        <f t="shared" si="2"/>
        <v>2018</v>
      </c>
      <c r="B105" s="49">
        <f t="shared" si="3"/>
        <v>7</v>
      </c>
      <c r="C105" s="133" t="s">
        <v>1730</v>
      </c>
      <c r="D105" s="133" t="s">
        <v>220</v>
      </c>
      <c r="E105" s="133" t="s">
        <v>1681</v>
      </c>
      <c r="F105" s="133">
        <v>200</v>
      </c>
      <c r="G105" s="133">
        <v>815</v>
      </c>
      <c r="H105" s="133">
        <v>12</v>
      </c>
      <c r="I105" s="133">
        <v>16.670000000000002</v>
      </c>
      <c r="J105" s="133">
        <v>25</v>
      </c>
      <c r="K105" s="133">
        <v>0</v>
      </c>
      <c r="L105" s="133">
        <v>0</v>
      </c>
      <c r="M105" s="133">
        <v>1</v>
      </c>
      <c r="N105" s="133">
        <v>0</v>
      </c>
      <c r="O105" s="133">
        <v>0</v>
      </c>
    </row>
    <row r="106" spans="1:15">
      <c r="A106" s="49">
        <f t="shared" si="2"/>
        <v>2018</v>
      </c>
      <c r="B106" s="49">
        <f t="shared" si="3"/>
        <v>7</v>
      </c>
      <c r="C106" s="133" t="s">
        <v>1731</v>
      </c>
      <c r="D106" s="133" t="s">
        <v>220</v>
      </c>
      <c r="E106" s="133" t="s">
        <v>1705</v>
      </c>
      <c r="F106" s="133">
        <v>300</v>
      </c>
      <c r="G106" s="134">
        <v>1691</v>
      </c>
      <c r="H106" s="133">
        <v>19</v>
      </c>
      <c r="I106" s="133">
        <v>15.79</v>
      </c>
      <c r="J106" s="133">
        <v>69</v>
      </c>
      <c r="K106" s="133">
        <v>0</v>
      </c>
      <c r="L106" s="133">
        <v>0</v>
      </c>
      <c r="M106" s="133">
        <v>0</v>
      </c>
      <c r="N106" s="133">
        <v>0</v>
      </c>
      <c r="O106" s="133">
        <v>0</v>
      </c>
    </row>
    <row r="107" spans="1:15">
      <c r="A107" s="49">
        <f t="shared" si="2"/>
        <v>2018</v>
      </c>
      <c r="B107" s="49">
        <f t="shared" si="3"/>
        <v>7</v>
      </c>
      <c r="C107" s="133" t="s">
        <v>1731</v>
      </c>
      <c r="D107" s="133" t="s">
        <v>220</v>
      </c>
      <c r="E107" s="133" t="s">
        <v>1706</v>
      </c>
      <c r="F107" s="133">
        <v>200</v>
      </c>
      <c r="G107" s="133">
        <v>836</v>
      </c>
      <c r="H107" s="133">
        <v>17</v>
      </c>
      <c r="I107" s="133">
        <v>11.76</v>
      </c>
      <c r="J107" s="133">
        <v>36</v>
      </c>
      <c r="K107" s="133">
        <v>0</v>
      </c>
      <c r="L107" s="133">
        <v>0</v>
      </c>
      <c r="M107" s="133">
        <v>3</v>
      </c>
      <c r="N107" s="133">
        <v>0</v>
      </c>
      <c r="O107" s="133">
        <v>0</v>
      </c>
    </row>
    <row r="108" spans="1:15">
      <c r="A108" s="49">
        <f t="shared" si="2"/>
        <v>2018</v>
      </c>
      <c r="B108" s="49">
        <f t="shared" si="3"/>
        <v>7</v>
      </c>
      <c r="C108" s="133" t="s">
        <v>1731</v>
      </c>
      <c r="D108" s="133" t="s">
        <v>220</v>
      </c>
      <c r="E108" s="133" t="s">
        <v>1681</v>
      </c>
      <c r="F108" s="133">
        <v>300</v>
      </c>
      <c r="G108" s="134">
        <v>1355</v>
      </c>
      <c r="H108" s="133">
        <v>19</v>
      </c>
      <c r="I108" s="133">
        <v>15.79</v>
      </c>
      <c r="J108" s="133">
        <v>81</v>
      </c>
      <c r="K108" s="133">
        <v>0</v>
      </c>
      <c r="L108" s="133">
        <v>0</v>
      </c>
      <c r="M108" s="133">
        <v>4</v>
      </c>
      <c r="N108" s="133">
        <v>0</v>
      </c>
      <c r="O108" s="133">
        <v>0</v>
      </c>
    </row>
    <row r="109" spans="1:15">
      <c r="A109" s="49">
        <f t="shared" si="2"/>
        <v>2018</v>
      </c>
      <c r="B109" s="49">
        <f t="shared" si="3"/>
        <v>7</v>
      </c>
      <c r="C109" s="133" t="s">
        <v>1732</v>
      </c>
      <c r="D109" s="133" t="s">
        <v>220</v>
      </c>
      <c r="E109" s="133" t="s">
        <v>1705</v>
      </c>
      <c r="F109" s="133">
        <v>300</v>
      </c>
      <c r="G109" s="134">
        <v>1605</v>
      </c>
      <c r="H109" s="133">
        <v>19</v>
      </c>
      <c r="I109" s="133">
        <v>15.79</v>
      </c>
      <c r="J109" s="133">
        <v>91</v>
      </c>
      <c r="K109" s="133">
        <v>0</v>
      </c>
      <c r="L109" s="133">
        <v>0</v>
      </c>
      <c r="M109" s="133">
        <v>0</v>
      </c>
      <c r="N109" s="133">
        <v>3</v>
      </c>
      <c r="O109" s="133">
        <v>1</v>
      </c>
    </row>
    <row r="110" spans="1:15">
      <c r="A110" s="49">
        <f t="shared" si="2"/>
        <v>2018</v>
      </c>
      <c r="B110" s="49">
        <f t="shared" si="3"/>
        <v>7</v>
      </c>
      <c r="C110" s="133" t="s">
        <v>1732</v>
      </c>
      <c r="D110" s="133" t="s">
        <v>220</v>
      </c>
      <c r="E110" s="133" t="s">
        <v>1706</v>
      </c>
      <c r="F110" s="133">
        <v>200</v>
      </c>
      <c r="G110" s="133">
        <v>591</v>
      </c>
      <c r="H110" s="133">
        <v>16</v>
      </c>
      <c r="I110" s="133">
        <v>12.5</v>
      </c>
      <c r="J110" s="133">
        <v>36</v>
      </c>
      <c r="K110" s="133">
        <v>0</v>
      </c>
      <c r="L110" s="133">
        <v>0</v>
      </c>
      <c r="M110" s="133">
        <v>3</v>
      </c>
      <c r="N110" s="133">
        <v>0</v>
      </c>
      <c r="O110" s="133">
        <v>0</v>
      </c>
    </row>
    <row r="111" spans="1:15">
      <c r="A111" s="49">
        <f t="shared" si="2"/>
        <v>2018</v>
      </c>
      <c r="B111" s="49">
        <f t="shared" si="3"/>
        <v>7</v>
      </c>
      <c r="C111" s="133" t="s">
        <v>1732</v>
      </c>
      <c r="D111" s="133" t="s">
        <v>220</v>
      </c>
      <c r="E111" s="133" t="s">
        <v>1681</v>
      </c>
      <c r="F111" s="133">
        <v>300</v>
      </c>
      <c r="G111" s="133">
        <v>856</v>
      </c>
      <c r="H111" s="133">
        <v>18</v>
      </c>
      <c r="I111" s="133">
        <v>16.670000000000002</v>
      </c>
      <c r="J111" s="133">
        <v>94</v>
      </c>
      <c r="K111" s="133">
        <v>0</v>
      </c>
      <c r="L111" s="133">
        <v>0</v>
      </c>
      <c r="M111" s="133">
        <v>8</v>
      </c>
      <c r="N111" s="133">
        <v>2</v>
      </c>
      <c r="O111" s="133">
        <v>0</v>
      </c>
    </row>
    <row r="112" spans="1:15">
      <c r="A112" s="49">
        <f t="shared" si="2"/>
        <v>2018</v>
      </c>
      <c r="B112" s="49">
        <f t="shared" si="3"/>
        <v>7</v>
      </c>
      <c r="C112" s="133" t="s">
        <v>1733</v>
      </c>
      <c r="D112" s="133" t="s">
        <v>220</v>
      </c>
      <c r="E112" s="133" t="s">
        <v>1705</v>
      </c>
      <c r="F112" s="133">
        <v>200</v>
      </c>
      <c r="G112" s="133">
        <v>678</v>
      </c>
      <c r="H112" s="133">
        <v>12</v>
      </c>
      <c r="I112" s="133">
        <v>16.670000000000002</v>
      </c>
      <c r="J112" s="133">
        <v>22</v>
      </c>
      <c r="K112" s="133">
        <v>0</v>
      </c>
      <c r="L112" s="133">
        <v>0</v>
      </c>
      <c r="M112" s="133">
        <v>2</v>
      </c>
      <c r="N112" s="133">
        <v>0</v>
      </c>
      <c r="O112" s="133">
        <v>0</v>
      </c>
    </row>
    <row r="113" spans="1:15">
      <c r="A113" s="49">
        <f t="shared" si="2"/>
        <v>2018</v>
      </c>
      <c r="B113" s="49">
        <f t="shared" si="3"/>
        <v>7</v>
      </c>
      <c r="C113" s="133" t="s">
        <v>1733</v>
      </c>
      <c r="D113" s="133" t="s">
        <v>220</v>
      </c>
      <c r="E113" s="133" t="s">
        <v>1706</v>
      </c>
      <c r="F113" s="133">
        <v>100</v>
      </c>
      <c r="G113" s="133">
        <v>313</v>
      </c>
      <c r="H113" s="133">
        <v>8</v>
      </c>
      <c r="I113" s="133">
        <v>12.5</v>
      </c>
      <c r="J113" s="133">
        <v>32</v>
      </c>
      <c r="K113" s="133">
        <v>0</v>
      </c>
      <c r="L113" s="133">
        <v>0</v>
      </c>
      <c r="M113" s="133">
        <v>2</v>
      </c>
      <c r="N113" s="133">
        <v>0</v>
      </c>
      <c r="O113" s="133">
        <v>0</v>
      </c>
    </row>
    <row r="114" spans="1:15">
      <c r="A114" s="49">
        <f t="shared" si="2"/>
        <v>2018</v>
      </c>
      <c r="B114" s="49">
        <f t="shared" si="3"/>
        <v>7</v>
      </c>
      <c r="C114" s="133" t="s">
        <v>1733</v>
      </c>
      <c r="D114" s="133" t="s">
        <v>220</v>
      </c>
      <c r="E114" s="133" t="s">
        <v>1681</v>
      </c>
      <c r="F114" s="133">
        <v>200</v>
      </c>
      <c r="G114" s="134">
        <v>1443</v>
      </c>
      <c r="H114" s="133">
        <v>14</v>
      </c>
      <c r="I114" s="133">
        <v>14.29</v>
      </c>
      <c r="J114" s="133">
        <v>36</v>
      </c>
      <c r="K114" s="133">
        <v>0</v>
      </c>
      <c r="L114" s="133">
        <v>0</v>
      </c>
      <c r="M114" s="133">
        <v>2</v>
      </c>
      <c r="N114" s="133">
        <v>0</v>
      </c>
      <c r="O114" s="133">
        <v>0</v>
      </c>
    </row>
    <row r="115" spans="1:15">
      <c r="A115" s="49">
        <f t="shared" si="2"/>
        <v>2018</v>
      </c>
      <c r="B115" s="49">
        <f t="shared" si="3"/>
        <v>7</v>
      </c>
      <c r="C115" s="133" t="s">
        <v>1734</v>
      </c>
      <c r="D115" s="133" t="s">
        <v>220</v>
      </c>
      <c r="E115" s="133" t="s">
        <v>1705</v>
      </c>
      <c r="F115" s="133">
        <v>200</v>
      </c>
      <c r="G115" s="133">
        <v>404</v>
      </c>
      <c r="H115" s="133">
        <v>11</v>
      </c>
      <c r="I115" s="133">
        <v>18.18</v>
      </c>
      <c r="J115" s="133">
        <v>31</v>
      </c>
      <c r="K115" s="133">
        <v>0</v>
      </c>
      <c r="L115" s="133">
        <v>0</v>
      </c>
      <c r="M115" s="133">
        <v>2</v>
      </c>
      <c r="N115" s="133">
        <v>0</v>
      </c>
      <c r="O115" s="133">
        <v>0</v>
      </c>
    </row>
    <row r="116" spans="1:15">
      <c r="A116" s="49">
        <f t="shared" si="2"/>
        <v>2018</v>
      </c>
      <c r="B116" s="49">
        <f t="shared" si="3"/>
        <v>7</v>
      </c>
      <c r="C116" s="133" t="s">
        <v>1734</v>
      </c>
      <c r="D116" s="133" t="s">
        <v>220</v>
      </c>
      <c r="E116" s="133" t="s">
        <v>1706</v>
      </c>
      <c r="F116" s="133">
        <v>100</v>
      </c>
      <c r="G116" s="133">
        <v>539</v>
      </c>
      <c r="H116" s="133">
        <v>9</v>
      </c>
      <c r="I116" s="133">
        <v>11.11</v>
      </c>
      <c r="J116" s="133">
        <v>17</v>
      </c>
      <c r="K116" s="133">
        <v>0</v>
      </c>
      <c r="L116" s="133">
        <v>0</v>
      </c>
      <c r="M116" s="133">
        <v>0</v>
      </c>
      <c r="N116" s="133">
        <v>2</v>
      </c>
      <c r="O116" s="133">
        <v>0</v>
      </c>
    </row>
    <row r="117" spans="1:15">
      <c r="A117" s="49">
        <f t="shared" si="2"/>
        <v>2018</v>
      </c>
      <c r="B117" s="49">
        <f t="shared" si="3"/>
        <v>7</v>
      </c>
      <c r="C117" s="133" t="s">
        <v>1734</v>
      </c>
      <c r="D117" s="133" t="s">
        <v>220</v>
      </c>
      <c r="E117" s="133" t="s">
        <v>1681</v>
      </c>
      <c r="F117" s="133">
        <v>175.83</v>
      </c>
      <c r="G117" s="133">
        <v>861</v>
      </c>
      <c r="H117" s="133">
        <v>11</v>
      </c>
      <c r="I117" s="133">
        <v>15.98</v>
      </c>
      <c r="J117" s="133">
        <v>34</v>
      </c>
      <c r="K117" s="133">
        <v>0</v>
      </c>
      <c r="L117" s="133">
        <v>0</v>
      </c>
      <c r="M117" s="133">
        <v>1</v>
      </c>
      <c r="N117" s="133">
        <v>0</v>
      </c>
      <c r="O117" s="133">
        <v>0</v>
      </c>
    </row>
    <row r="118" spans="1:15">
      <c r="A118" s="49">
        <f t="shared" si="2"/>
        <v>2018</v>
      </c>
      <c r="B118" s="49">
        <f t="shared" si="3"/>
        <v>7</v>
      </c>
      <c r="C118" s="133" t="s">
        <v>1735</v>
      </c>
      <c r="D118" s="133" t="s">
        <v>220</v>
      </c>
      <c r="E118" s="133" t="s">
        <v>1705</v>
      </c>
      <c r="F118" s="133">
        <v>200</v>
      </c>
      <c r="G118" s="133">
        <v>446</v>
      </c>
      <c r="H118" s="133">
        <v>11</v>
      </c>
      <c r="I118" s="133">
        <v>18.18</v>
      </c>
      <c r="J118" s="133">
        <v>26</v>
      </c>
      <c r="K118" s="133">
        <v>0</v>
      </c>
      <c r="L118" s="133">
        <v>0</v>
      </c>
      <c r="M118" s="133">
        <v>1</v>
      </c>
      <c r="N118" s="133">
        <v>0</v>
      </c>
      <c r="O118" s="133">
        <v>0</v>
      </c>
    </row>
    <row r="119" spans="1:15">
      <c r="A119" s="49">
        <f t="shared" si="2"/>
        <v>2018</v>
      </c>
      <c r="B119" s="49">
        <f t="shared" si="3"/>
        <v>7</v>
      </c>
      <c r="C119" s="133" t="s">
        <v>1735</v>
      </c>
      <c r="D119" s="133" t="s">
        <v>220</v>
      </c>
      <c r="E119" s="133" t="s">
        <v>1706</v>
      </c>
      <c r="F119" s="133">
        <v>100</v>
      </c>
      <c r="G119" s="133">
        <v>610</v>
      </c>
      <c r="H119" s="133">
        <v>9</v>
      </c>
      <c r="I119" s="133">
        <v>11.11</v>
      </c>
      <c r="J119" s="133">
        <v>15</v>
      </c>
      <c r="K119" s="133">
        <v>0</v>
      </c>
      <c r="L119" s="133">
        <v>0</v>
      </c>
      <c r="M119" s="133">
        <v>0</v>
      </c>
      <c r="N119" s="133">
        <v>1</v>
      </c>
      <c r="O119" s="133">
        <v>0</v>
      </c>
    </row>
    <row r="120" spans="1:15">
      <c r="A120" s="49">
        <f t="shared" si="2"/>
        <v>2018</v>
      </c>
      <c r="B120" s="49">
        <f t="shared" si="3"/>
        <v>7</v>
      </c>
      <c r="C120" s="133" t="s">
        <v>1735</v>
      </c>
      <c r="D120" s="133" t="s">
        <v>220</v>
      </c>
      <c r="E120" s="133" t="s">
        <v>1681</v>
      </c>
      <c r="F120" s="133">
        <v>200</v>
      </c>
      <c r="G120" s="134">
        <v>1013</v>
      </c>
      <c r="H120" s="133">
        <v>14</v>
      </c>
      <c r="I120" s="133">
        <v>14.29</v>
      </c>
      <c r="J120" s="133">
        <v>58</v>
      </c>
      <c r="K120" s="133">
        <v>0</v>
      </c>
      <c r="L120" s="133">
        <v>0</v>
      </c>
      <c r="M120" s="133">
        <v>2</v>
      </c>
      <c r="N120" s="133">
        <v>0</v>
      </c>
      <c r="O120" s="133">
        <v>0</v>
      </c>
    </row>
    <row r="121" spans="1:15">
      <c r="A121" s="49">
        <f t="shared" si="2"/>
        <v>2018</v>
      </c>
      <c r="B121" s="49">
        <f t="shared" si="3"/>
        <v>7</v>
      </c>
      <c r="C121" s="133" t="s">
        <v>1736</v>
      </c>
      <c r="D121" s="133" t="s">
        <v>220</v>
      </c>
      <c r="E121" s="133" t="s">
        <v>1705</v>
      </c>
      <c r="F121" s="133">
        <v>200</v>
      </c>
      <c r="G121" s="133">
        <v>716</v>
      </c>
      <c r="H121" s="133">
        <v>13</v>
      </c>
      <c r="I121" s="133">
        <v>15.38</v>
      </c>
      <c r="J121" s="133">
        <v>21</v>
      </c>
      <c r="K121" s="133">
        <v>0</v>
      </c>
      <c r="L121" s="133">
        <v>0</v>
      </c>
      <c r="M121" s="133">
        <v>0</v>
      </c>
      <c r="N121" s="133">
        <v>1</v>
      </c>
      <c r="O121" s="133">
        <v>0</v>
      </c>
    </row>
    <row r="122" spans="1:15">
      <c r="A122" s="49">
        <f t="shared" si="2"/>
        <v>2018</v>
      </c>
      <c r="B122" s="49">
        <f t="shared" si="3"/>
        <v>7</v>
      </c>
      <c r="C122" s="133" t="s">
        <v>1736</v>
      </c>
      <c r="D122" s="133" t="s">
        <v>220</v>
      </c>
      <c r="E122" s="133" t="s">
        <v>1706</v>
      </c>
      <c r="F122" s="133">
        <v>100</v>
      </c>
      <c r="G122" s="133">
        <v>394</v>
      </c>
      <c r="H122" s="133">
        <v>7</v>
      </c>
      <c r="I122" s="133">
        <v>14.29</v>
      </c>
      <c r="J122" s="133">
        <v>15</v>
      </c>
      <c r="K122" s="133">
        <v>0</v>
      </c>
      <c r="L122" s="133">
        <v>0</v>
      </c>
      <c r="M122" s="133">
        <v>1</v>
      </c>
      <c r="N122" s="133">
        <v>0</v>
      </c>
      <c r="O122" s="133">
        <v>0</v>
      </c>
    </row>
    <row r="123" spans="1:15">
      <c r="A123" s="49">
        <f t="shared" si="2"/>
        <v>2018</v>
      </c>
      <c r="B123" s="49">
        <f t="shared" si="3"/>
        <v>7</v>
      </c>
      <c r="C123" s="133" t="s">
        <v>1736</v>
      </c>
      <c r="D123" s="133" t="s">
        <v>220</v>
      </c>
      <c r="E123" s="133" t="s">
        <v>1681</v>
      </c>
      <c r="F123" s="133">
        <v>200</v>
      </c>
      <c r="G123" s="133">
        <v>957</v>
      </c>
      <c r="H123" s="133">
        <v>14</v>
      </c>
      <c r="I123" s="133">
        <v>14.29</v>
      </c>
      <c r="J123" s="133">
        <v>34</v>
      </c>
      <c r="K123" s="133">
        <v>0</v>
      </c>
      <c r="L123" s="133">
        <v>0</v>
      </c>
      <c r="M123" s="133">
        <v>0</v>
      </c>
      <c r="N123" s="133">
        <v>0</v>
      </c>
      <c r="O123" s="133">
        <v>0</v>
      </c>
    </row>
    <row r="124" spans="1:15">
      <c r="A124" s="49">
        <f t="shared" si="2"/>
        <v>2018</v>
      </c>
      <c r="B124" s="49">
        <f t="shared" si="3"/>
        <v>7</v>
      </c>
      <c r="C124" s="133" t="s">
        <v>1737</v>
      </c>
      <c r="D124" s="133" t="s">
        <v>220</v>
      </c>
      <c r="E124" s="133" t="s">
        <v>1705</v>
      </c>
      <c r="F124" s="133">
        <v>200</v>
      </c>
      <c r="G124" s="133">
        <v>421</v>
      </c>
      <c r="H124" s="133">
        <v>12</v>
      </c>
      <c r="I124" s="133">
        <v>16.670000000000002</v>
      </c>
      <c r="J124" s="133">
        <v>36</v>
      </c>
      <c r="K124" s="133">
        <v>0</v>
      </c>
      <c r="L124" s="133">
        <v>0</v>
      </c>
      <c r="M124" s="133">
        <v>0</v>
      </c>
      <c r="N124" s="133">
        <v>0</v>
      </c>
      <c r="O124" s="133">
        <v>0</v>
      </c>
    </row>
    <row r="125" spans="1:15">
      <c r="A125" s="49">
        <f t="shared" si="2"/>
        <v>2018</v>
      </c>
      <c r="B125" s="49">
        <f t="shared" si="3"/>
        <v>7</v>
      </c>
      <c r="C125" s="133" t="s">
        <v>1737</v>
      </c>
      <c r="D125" s="133" t="s">
        <v>220</v>
      </c>
      <c r="E125" s="133" t="s">
        <v>1706</v>
      </c>
      <c r="F125" s="133">
        <v>100</v>
      </c>
      <c r="G125" s="133">
        <v>650</v>
      </c>
      <c r="H125" s="133">
        <v>8</v>
      </c>
      <c r="I125" s="133">
        <v>12.5</v>
      </c>
      <c r="J125" s="133">
        <v>11</v>
      </c>
      <c r="K125" s="133">
        <v>0</v>
      </c>
      <c r="L125" s="133">
        <v>0</v>
      </c>
      <c r="M125" s="133">
        <v>0</v>
      </c>
      <c r="N125" s="133">
        <v>0</v>
      </c>
      <c r="O125" s="133">
        <v>0</v>
      </c>
    </row>
    <row r="126" spans="1:15">
      <c r="A126" s="49">
        <f t="shared" si="2"/>
        <v>2018</v>
      </c>
      <c r="B126" s="49">
        <f t="shared" si="3"/>
        <v>7</v>
      </c>
      <c r="C126" s="133" t="s">
        <v>1737</v>
      </c>
      <c r="D126" s="133" t="s">
        <v>220</v>
      </c>
      <c r="E126" s="133" t="s">
        <v>1681</v>
      </c>
      <c r="F126" s="133">
        <v>200</v>
      </c>
      <c r="G126" s="133">
        <v>905</v>
      </c>
      <c r="H126" s="133">
        <v>13</v>
      </c>
      <c r="I126" s="133">
        <v>15.38</v>
      </c>
      <c r="J126" s="133">
        <v>19</v>
      </c>
      <c r="K126" s="133">
        <v>0</v>
      </c>
      <c r="L126" s="133">
        <v>0</v>
      </c>
      <c r="M126" s="133">
        <v>0</v>
      </c>
      <c r="N126" s="133">
        <v>0</v>
      </c>
      <c r="O126" s="133">
        <v>0</v>
      </c>
    </row>
    <row r="127" spans="1:15">
      <c r="A127" s="49">
        <f t="shared" si="2"/>
        <v>2018</v>
      </c>
      <c r="B127" s="49">
        <f t="shared" si="3"/>
        <v>7</v>
      </c>
      <c r="C127" s="133" t="s">
        <v>1738</v>
      </c>
      <c r="D127" s="133" t="s">
        <v>220</v>
      </c>
      <c r="E127" s="133" t="s">
        <v>1705</v>
      </c>
      <c r="F127" s="133">
        <v>300</v>
      </c>
      <c r="G127" s="133">
        <v>1128</v>
      </c>
      <c r="H127" s="133">
        <v>19</v>
      </c>
      <c r="I127" s="133">
        <v>15.79</v>
      </c>
      <c r="J127" s="133">
        <v>40</v>
      </c>
      <c r="K127" s="133">
        <v>0</v>
      </c>
      <c r="L127" s="133">
        <v>0</v>
      </c>
      <c r="M127" s="133">
        <v>1</v>
      </c>
      <c r="N127" s="133">
        <v>0</v>
      </c>
      <c r="O127" s="133">
        <v>0</v>
      </c>
    </row>
    <row r="128" spans="1:15">
      <c r="A128" s="49">
        <f t="shared" si="2"/>
        <v>2018</v>
      </c>
      <c r="B128" s="49">
        <f t="shared" si="3"/>
        <v>7</v>
      </c>
      <c r="C128" s="133" t="s">
        <v>1738</v>
      </c>
      <c r="D128" s="133" t="s">
        <v>220</v>
      </c>
      <c r="E128" s="133" t="s">
        <v>1706</v>
      </c>
      <c r="F128" s="133">
        <v>200</v>
      </c>
      <c r="G128" s="133">
        <v>774</v>
      </c>
      <c r="H128" s="133">
        <v>19</v>
      </c>
      <c r="I128" s="133">
        <v>10.53</v>
      </c>
      <c r="J128" s="133">
        <v>46</v>
      </c>
      <c r="K128" s="133">
        <v>0</v>
      </c>
      <c r="L128" s="133">
        <v>0</v>
      </c>
      <c r="M128" s="133">
        <v>0</v>
      </c>
      <c r="N128" s="133">
        <v>7</v>
      </c>
      <c r="O128" s="133">
        <v>0</v>
      </c>
    </row>
    <row r="129" spans="1:15">
      <c r="A129" s="49">
        <f t="shared" si="2"/>
        <v>2018</v>
      </c>
      <c r="B129" s="49">
        <f t="shared" si="3"/>
        <v>7</v>
      </c>
      <c r="C129" s="133" t="s">
        <v>1738</v>
      </c>
      <c r="D129" s="133" t="s">
        <v>220</v>
      </c>
      <c r="E129" s="133" t="s">
        <v>1681</v>
      </c>
      <c r="F129" s="133">
        <v>300</v>
      </c>
      <c r="G129" s="133">
        <v>1512</v>
      </c>
      <c r="H129" s="133">
        <v>19</v>
      </c>
      <c r="I129" s="133">
        <v>15.79</v>
      </c>
      <c r="J129" s="133">
        <v>78</v>
      </c>
      <c r="K129" s="133">
        <v>0</v>
      </c>
      <c r="L129" s="133">
        <v>0</v>
      </c>
      <c r="M129" s="133">
        <v>0</v>
      </c>
      <c r="N129" s="133">
        <v>0</v>
      </c>
      <c r="O129" s="133">
        <v>0</v>
      </c>
    </row>
    <row r="130" spans="1:15">
      <c r="A130" s="49">
        <f t="shared" ref="A130:A193" si="4">YEAR(C130)</f>
        <v>2018</v>
      </c>
      <c r="B130" s="49">
        <f t="shared" ref="B130:B193" si="5">MONTH(C130)</f>
        <v>7</v>
      </c>
      <c r="C130" s="133" t="s">
        <v>1739</v>
      </c>
      <c r="D130" s="133" t="s">
        <v>220</v>
      </c>
      <c r="E130" s="133" t="s">
        <v>1705</v>
      </c>
      <c r="F130" s="133">
        <v>300</v>
      </c>
      <c r="G130" s="133">
        <v>1665</v>
      </c>
      <c r="H130" s="133">
        <v>22</v>
      </c>
      <c r="I130" s="133">
        <v>13.64</v>
      </c>
      <c r="J130" s="133">
        <v>66</v>
      </c>
      <c r="K130" s="133">
        <v>0</v>
      </c>
      <c r="L130" s="133">
        <v>0</v>
      </c>
      <c r="M130" s="133">
        <v>2</v>
      </c>
      <c r="N130" s="133">
        <v>5</v>
      </c>
      <c r="O130" s="133">
        <v>0</v>
      </c>
    </row>
    <row r="131" spans="1:15">
      <c r="A131" s="49">
        <f t="shared" si="4"/>
        <v>2018</v>
      </c>
      <c r="B131" s="49">
        <f t="shared" si="5"/>
        <v>7</v>
      </c>
      <c r="C131" s="133" t="s">
        <v>1739</v>
      </c>
      <c r="D131" s="133" t="s">
        <v>220</v>
      </c>
      <c r="E131" s="133" t="s">
        <v>1706</v>
      </c>
      <c r="F131" s="133">
        <v>200</v>
      </c>
      <c r="G131" s="133">
        <v>966</v>
      </c>
      <c r="H131" s="133">
        <v>18</v>
      </c>
      <c r="I131" s="133">
        <v>11.11</v>
      </c>
      <c r="J131" s="133">
        <v>35</v>
      </c>
      <c r="K131" s="133">
        <v>0</v>
      </c>
      <c r="L131" s="133">
        <v>0</v>
      </c>
      <c r="M131" s="133">
        <v>2</v>
      </c>
      <c r="N131" s="133">
        <v>0</v>
      </c>
      <c r="O131" s="133">
        <v>0</v>
      </c>
    </row>
    <row r="132" spans="1:15">
      <c r="A132" s="49">
        <f t="shared" si="4"/>
        <v>2018</v>
      </c>
      <c r="B132" s="49">
        <f t="shared" si="5"/>
        <v>7</v>
      </c>
      <c r="C132" s="133" t="s">
        <v>1739</v>
      </c>
      <c r="D132" s="133" t="s">
        <v>220</v>
      </c>
      <c r="E132" s="133" t="s">
        <v>1681</v>
      </c>
      <c r="F132" s="133">
        <v>300</v>
      </c>
      <c r="G132" s="133">
        <v>773</v>
      </c>
      <c r="H132" s="133">
        <v>18</v>
      </c>
      <c r="I132" s="133">
        <v>16.670000000000002</v>
      </c>
      <c r="J132" s="133">
        <v>52</v>
      </c>
      <c r="K132" s="133">
        <v>0</v>
      </c>
      <c r="L132" s="133">
        <v>0</v>
      </c>
      <c r="M132" s="133">
        <v>1</v>
      </c>
      <c r="N132" s="133">
        <v>0</v>
      </c>
      <c r="O132" s="133">
        <v>0</v>
      </c>
    </row>
    <row r="133" spans="1:15">
      <c r="A133" s="49">
        <f t="shared" si="4"/>
        <v>2018</v>
      </c>
      <c r="B133" s="49">
        <f t="shared" si="5"/>
        <v>7</v>
      </c>
      <c r="C133" s="133" t="s">
        <v>1740</v>
      </c>
      <c r="D133" s="133" t="s">
        <v>220</v>
      </c>
      <c r="E133" s="133" t="s">
        <v>1705</v>
      </c>
      <c r="F133" s="133">
        <v>179.3</v>
      </c>
      <c r="G133" s="133">
        <v>781</v>
      </c>
      <c r="H133" s="133">
        <v>12</v>
      </c>
      <c r="I133" s="133">
        <v>14.94</v>
      </c>
      <c r="J133" s="133">
        <v>19</v>
      </c>
      <c r="K133" s="133">
        <v>0</v>
      </c>
      <c r="L133" s="133">
        <v>0</v>
      </c>
      <c r="M133" s="133">
        <v>0</v>
      </c>
      <c r="N133" s="133">
        <v>0</v>
      </c>
      <c r="O133" s="133">
        <v>0</v>
      </c>
    </row>
    <row r="134" spans="1:15">
      <c r="A134" s="49">
        <f t="shared" si="4"/>
        <v>2018</v>
      </c>
      <c r="B134" s="49">
        <f t="shared" si="5"/>
        <v>7</v>
      </c>
      <c r="C134" s="133" t="s">
        <v>1740</v>
      </c>
      <c r="D134" s="133" t="s">
        <v>220</v>
      </c>
      <c r="E134" s="133" t="s">
        <v>1706</v>
      </c>
      <c r="F134" s="133">
        <v>100</v>
      </c>
      <c r="G134" s="133">
        <v>409</v>
      </c>
      <c r="H134" s="133">
        <v>10</v>
      </c>
      <c r="I134" s="133">
        <v>10</v>
      </c>
      <c r="J134" s="133">
        <v>44</v>
      </c>
      <c r="K134" s="133">
        <v>0</v>
      </c>
      <c r="L134" s="133">
        <v>0</v>
      </c>
      <c r="M134" s="133">
        <v>5</v>
      </c>
      <c r="N134" s="133">
        <v>0</v>
      </c>
      <c r="O134" s="133">
        <v>0</v>
      </c>
    </row>
    <row r="135" spans="1:15">
      <c r="A135" s="49">
        <f t="shared" si="4"/>
        <v>2018</v>
      </c>
      <c r="B135" s="49">
        <f t="shared" si="5"/>
        <v>7</v>
      </c>
      <c r="C135" s="133" t="s">
        <v>1740</v>
      </c>
      <c r="D135" s="133" t="s">
        <v>220</v>
      </c>
      <c r="E135" s="133" t="s">
        <v>1681</v>
      </c>
      <c r="F135" s="133">
        <v>200</v>
      </c>
      <c r="G135" s="133">
        <v>1420</v>
      </c>
      <c r="H135" s="133">
        <v>13</v>
      </c>
      <c r="I135" s="133">
        <v>15.38</v>
      </c>
      <c r="J135" s="133">
        <v>58</v>
      </c>
      <c r="K135" s="133">
        <v>0</v>
      </c>
      <c r="L135" s="133">
        <v>0</v>
      </c>
      <c r="M135" s="133">
        <v>0</v>
      </c>
      <c r="N135" s="133">
        <v>1</v>
      </c>
      <c r="O135" s="133">
        <v>0</v>
      </c>
    </row>
    <row r="136" spans="1:15">
      <c r="A136" s="49">
        <f t="shared" si="4"/>
        <v>2018</v>
      </c>
      <c r="B136" s="49">
        <f t="shared" si="5"/>
        <v>7</v>
      </c>
      <c r="C136" s="133" t="s">
        <v>1741</v>
      </c>
      <c r="D136" s="133" t="s">
        <v>220</v>
      </c>
      <c r="E136" s="133" t="s">
        <v>1705</v>
      </c>
      <c r="F136" s="133">
        <v>177.61</v>
      </c>
      <c r="G136" s="133">
        <v>775</v>
      </c>
      <c r="H136" s="133">
        <v>11</v>
      </c>
      <c r="I136" s="133">
        <v>16.149999999999999</v>
      </c>
      <c r="J136" s="133">
        <v>123</v>
      </c>
      <c r="K136" s="133">
        <v>0</v>
      </c>
      <c r="L136" s="133">
        <v>0</v>
      </c>
      <c r="M136" s="133">
        <v>5</v>
      </c>
      <c r="N136" s="133">
        <v>0</v>
      </c>
      <c r="O136" s="133">
        <v>0</v>
      </c>
    </row>
    <row r="137" spans="1:15">
      <c r="A137" s="49">
        <f t="shared" si="4"/>
        <v>2018</v>
      </c>
      <c r="B137" s="49">
        <f t="shared" si="5"/>
        <v>7</v>
      </c>
      <c r="C137" s="133" t="s">
        <v>1741</v>
      </c>
      <c r="D137" s="133" t="s">
        <v>220</v>
      </c>
      <c r="E137" s="133" t="s">
        <v>1706</v>
      </c>
      <c r="F137" s="133">
        <v>100</v>
      </c>
      <c r="G137" s="133">
        <v>504</v>
      </c>
      <c r="H137" s="133">
        <v>10</v>
      </c>
      <c r="I137" s="133">
        <v>10</v>
      </c>
      <c r="J137" s="133">
        <v>27</v>
      </c>
      <c r="K137" s="133">
        <v>0</v>
      </c>
      <c r="L137" s="133">
        <v>0</v>
      </c>
      <c r="M137" s="133">
        <v>1</v>
      </c>
      <c r="N137" s="133">
        <v>0</v>
      </c>
      <c r="O137" s="133">
        <v>0</v>
      </c>
    </row>
    <row r="138" spans="1:15">
      <c r="A138" s="49">
        <f t="shared" si="4"/>
        <v>2018</v>
      </c>
      <c r="B138" s="49">
        <f t="shared" si="5"/>
        <v>7</v>
      </c>
      <c r="C138" s="133" t="s">
        <v>1741</v>
      </c>
      <c r="D138" s="133" t="s">
        <v>220</v>
      </c>
      <c r="E138" s="133" t="s">
        <v>1681</v>
      </c>
      <c r="F138" s="133">
        <v>200</v>
      </c>
      <c r="G138" s="133">
        <v>990</v>
      </c>
      <c r="H138" s="133">
        <v>13</v>
      </c>
      <c r="I138" s="133">
        <v>15.38</v>
      </c>
      <c r="J138" s="133">
        <v>25</v>
      </c>
      <c r="K138" s="133">
        <v>0</v>
      </c>
      <c r="L138" s="133">
        <v>0</v>
      </c>
      <c r="M138" s="133">
        <v>0</v>
      </c>
      <c r="N138" s="133">
        <v>1</v>
      </c>
      <c r="O138" s="133">
        <v>0</v>
      </c>
    </row>
    <row r="139" spans="1:15">
      <c r="A139" s="49">
        <f t="shared" si="4"/>
        <v>2018</v>
      </c>
      <c r="B139" s="49">
        <f t="shared" si="5"/>
        <v>8</v>
      </c>
      <c r="C139" s="133" t="s">
        <v>1558</v>
      </c>
      <c r="D139" s="133" t="s">
        <v>220</v>
      </c>
      <c r="E139" s="133" t="s">
        <v>1705</v>
      </c>
      <c r="F139" s="133">
        <v>200</v>
      </c>
      <c r="G139" s="133">
        <v>1535</v>
      </c>
      <c r="H139" s="133">
        <v>15</v>
      </c>
      <c r="I139" s="133">
        <v>13.33</v>
      </c>
      <c r="J139" s="133">
        <v>31</v>
      </c>
      <c r="K139" s="133">
        <v>0</v>
      </c>
      <c r="L139" s="133">
        <v>0</v>
      </c>
      <c r="M139" s="133">
        <v>0</v>
      </c>
      <c r="N139" s="133">
        <v>0</v>
      </c>
      <c r="O139" s="133">
        <v>0</v>
      </c>
    </row>
    <row r="140" spans="1:15">
      <c r="A140" s="49">
        <f t="shared" si="4"/>
        <v>2018</v>
      </c>
      <c r="B140" s="49">
        <f t="shared" si="5"/>
        <v>8</v>
      </c>
      <c r="C140" s="133" t="s">
        <v>1558</v>
      </c>
      <c r="D140" s="133" t="s">
        <v>220</v>
      </c>
      <c r="E140" s="133" t="s">
        <v>1706</v>
      </c>
      <c r="F140" s="133">
        <v>100</v>
      </c>
      <c r="G140" s="133">
        <v>723</v>
      </c>
      <c r="H140" s="133">
        <v>9</v>
      </c>
      <c r="I140" s="133">
        <v>11.11</v>
      </c>
      <c r="J140" s="133">
        <v>28</v>
      </c>
      <c r="K140" s="133">
        <v>0</v>
      </c>
      <c r="L140" s="133">
        <v>0</v>
      </c>
      <c r="M140" s="133">
        <v>0</v>
      </c>
      <c r="N140" s="133">
        <v>0</v>
      </c>
      <c r="O140" s="133">
        <v>0</v>
      </c>
    </row>
    <row r="141" spans="1:15">
      <c r="A141" s="49">
        <f t="shared" si="4"/>
        <v>2018</v>
      </c>
      <c r="B141" s="49">
        <f t="shared" si="5"/>
        <v>8</v>
      </c>
      <c r="C141" s="133" t="s">
        <v>1558</v>
      </c>
      <c r="D141" s="133" t="s">
        <v>220</v>
      </c>
      <c r="E141" s="133" t="s">
        <v>1681</v>
      </c>
      <c r="F141" s="133">
        <v>200</v>
      </c>
      <c r="G141" s="133">
        <v>1181</v>
      </c>
      <c r="H141" s="133">
        <v>13</v>
      </c>
      <c r="I141" s="133">
        <v>15.38</v>
      </c>
      <c r="J141" s="133">
        <v>26</v>
      </c>
      <c r="K141" s="133">
        <v>0</v>
      </c>
      <c r="L141" s="133">
        <v>0</v>
      </c>
      <c r="M141" s="133">
        <v>0</v>
      </c>
      <c r="N141" s="133">
        <v>5</v>
      </c>
      <c r="O141" s="133">
        <v>0</v>
      </c>
    </row>
    <row r="142" spans="1:15">
      <c r="A142" s="49">
        <f t="shared" si="4"/>
        <v>2018</v>
      </c>
      <c r="B142" s="49">
        <f t="shared" si="5"/>
        <v>8</v>
      </c>
      <c r="C142" s="133" t="s">
        <v>1555</v>
      </c>
      <c r="D142" s="133" t="s">
        <v>220</v>
      </c>
      <c r="E142" s="133" t="s">
        <v>1705</v>
      </c>
      <c r="F142" s="133">
        <v>200</v>
      </c>
      <c r="G142" s="133">
        <v>781</v>
      </c>
      <c r="H142" s="133">
        <v>12</v>
      </c>
      <c r="I142" s="133">
        <v>16.670000000000002</v>
      </c>
      <c r="J142" s="133">
        <v>52</v>
      </c>
      <c r="K142" s="133">
        <v>0</v>
      </c>
      <c r="L142" s="133">
        <v>0</v>
      </c>
      <c r="M142" s="133">
        <v>1</v>
      </c>
      <c r="N142" s="133">
        <v>3</v>
      </c>
      <c r="O142" s="133">
        <v>0</v>
      </c>
    </row>
    <row r="143" spans="1:15">
      <c r="A143" s="49">
        <f t="shared" si="4"/>
        <v>2018</v>
      </c>
      <c r="B143" s="49">
        <f t="shared" si="5"/>
        <v>8</v>
      </c>
      <c r="C143" s="133" t="s">
        <v>1555</v>
      </c>
      <c r="D143" s="133" t="s">
        <v>220</v>
      </c>
      <c r="E143" s="133" t="s">
        <v>1706</v>
      </c>
      <c r="F143" s="133">
        <v>100</v>
      </c>
      <c r="G143" s="133">
        <v>825</v>
      </c>
      <c r="H143" s="133">
        <v>8</v>
      </c>
      <c r="I143" s="133">
        <v>12.5</v>
      </c>
      <c r="J143" s="133">
        <v>25</v>
      </c>
      <c r="K143" s="133">
        <v>0</v>
      </c>
      <c r="L143" s="133">
        <v>0</v>
      </c>
      <c r="M143" s="133">
        <v>0</v>
      </c>
      <c r="N143" s="133">
        <v>0</v>
      </c>
      <c r="O143" s="133">
        <v>0</v>
      </c>
    </row>
    <row r="144" spans="1:15">
      <c r="A144" s="49">
        <f t="shared" si="4"/>
        <v>2018</v>
      </c>
      <c r="B144" s="49">
        <f t="shared" si="5"/>
        <v>8</v>
      </c>
      <c r="C144" s="133" t="s">
        <v>1555</v>
      </c>
      <c r="D144" s="133" t="s">
        <v>220</v>
      </c>
      <c r="E144" s="133" t="s">
        <v>1681</v>
      </c>
      <c r="F144" s="133">
        <v>200</v>
      </c>
      <c r="G144" s="133">
        <v>1857</v>
      </c>
      <c r="H144" s="133">
        <v>13</v>
      </c>
      <c r="I144" s="133">
        <v>15.38</v>
      </c>
      <c r="J144" s="133">
        <v>46</v>
      </c>
      <c r="K144" s="133">
        <v>0</v>
      </c>
      <c r="L144" s="133">
        <v>0</v>
      </c>
      <c r="M144" s="133">
        <v>1</v>
      </c>
      <c r="N144" s="133">
        <v>1</v>
      </c>
      <c r="O144" s="133">
        <v>1</v>
      </c>
    </row>
    <row r="145" spans="1:15">
      <c r="A145" s="49">
        <f t="shared" si="4"/>
        <v>2018</v>
      </c>
      <c r="B145" s="49">
        <f t="shared" si="5"/>
        <v>8</v>
      </c>
      <c r="C145" s="133" t="s">
        <v>1552</v>
      </c>
      <c r="D145" s="133" t="s">
        <v>220</v>
      </c>
      <c r="E145" s="133" t="s">
        <v>1705</v>
      </c>
      <c r="F145" s="133">
        <v>191.78</v>
      </c>
      <c r="G145" s="133">
        <v>1020</v>
      </c>
      <c r="H145" s="133">
        <v>11</v>
      </c>
      <c r="I145" s="133">
        <v>17.43</v>
      </c>
      <c r="J145" s="133">
        <v>34</v>
      </c>
      <c r="K145" s="133">
        <v>0</v>
      </c>
      <c r="L145" s="133">
        <v>0</v>
      </c>
      <c r="M145" s="133">
        <v>5</v>
      </c>
      <c r="N145" s="133">
        <v>0</v>
      </c>
      <c r="O145" s="133">
        <v>0</v>
      </c>
    </row>
    <row r="146" spans="1:15">
      <c r="A146" s="49">
        <f t="shared" si="4"/>
        <v>2018</v>
      </c>
      <c r="B146" s="49">
        <f t="shared" si="5"/>
        <v>8</v>
      </c>
      <c r="C146" s="133" t="s">
        <v>1552</v>
      </c>
      <c r="D146" s="133" t="s">
        <v>220</v>
      </c>
      <c r="E146" s="133" t="s">
        <v>1706</v>
      </c>
      <c r="F146" s="133">
        <v>100</v>
      </c>
      <c r="G146" s="133">
        <v>731</v>
      </c>
      <c r="H146" s="133">
        <v>9</v>
      </c>
      <c r="I146" s="133">
        <v>11.11</v>
      </c>
      <c r="J146" s="133">
        <v>12</v>
      </c>
      <c r="K146" s="133">
        <v>0</v>
      </c>
      <c r="L146" s="133">
        <v>0</v>
      </c>
      <c r="M146" s="133">
        <v>2</v>
      </c>
      <c r="N146" s="133">
        <v>0</v>
      </c>
      <c r="O146" s="133">
        <v>0</v>
      </c>
    </row>
    <row r="147" spans="1:15">
      <c r="A147" s="49">
        <f t="shared" si="4"/>
        <v>2018</v>
      </c>
      <c r="B147" s="49">
        <f t="shared" si="5"/>
        <v>8</v>
      </c>
      <c r="C147" s="133" t="s">
        <v>1552</v>
      </c>
      <c r="D147" s="133" t="s">
        <v>220</v>
      </c>
      <c r="E147" s="133" t="s">
        <v>1681</v>
      </c>
      <c r="F147" s="133">
        <v>200</v>
      </c>
      <c r="G147" s="133">
        <v>1978</v>
      </c>
      <c r="H147" s="133">
        <v>13</v>
      </c>
      <c r="I147" s="133">
        <v>15.38</v>
      </c>
      <c r="J147" s="133">
        <v>29</v>
      </c>
      <c r="K147" s="133">
        <v>0</v>
      </c>
      <c r="L147" s="133">
        <v>0</v>
      </c>
      <c r="M147" s="133">
        <v>0</v>
      </c>
      <c r="N147" s="133">
        <v>1</v>
      </c>
      <c r="O147" s="133">
        <v>0</v>
      </c>
    </row>
    <row r="148" spans="1:15">
      <c r="A148" s="49">
        <f t="shared" si="4"/>
        <v>2018</v>
      </c>
      <c r="B148" s="49">
        <f t="shared" si="5"/>
        <v>8</v>
      </c>
      <c r="C148" s="133" t="s">
        <v>1549</v>
      </c>
      <c r="D148" s="133" t="s">
        <v>220</v>
      </c>
      <c r="E148" s="133" t="s">
        <v>1705</v>
      </c>
      <c r="F148" s="133">
        <v>300</v>
      </c>
      <c r="G148" s="133">
        <v>1490</v>
      </c>
      <c r="H148" s="133">
        <v>19</v>
      </c>
      <c r="I148" s="133">
        <v>15.79</v>
      </c>
      <c r="J148" s="133">
        <v>77</v>
      </c>
      <c r="K148" s="133">
        <v>0</v>
      </c>
      <c r="L148" s="133">
        <v>0</v>
      </c>
      <c r="M148" s="133">
        <v>10</v>
      </c>
      <c r="N148" s="133">
        <v>0</v>
      </c>
      <c r="O148" s="133">
        <v>0</v>
      </c>
    </row>
    <row r="149" spans="1:15">
      <c r="A149" s="49">
        <f t="shared" si="4"/>
        <v>2018</v>
      </c>
      <c r="B149" s="49">
        <f t="shared" si="5"/>
        <v>8</v>
      </c>
      <c r="C149" s="133" t="s">
        <v>1549</v>
      </c>
      <c r="D149" s="133" t="s">
        <v>220</v>
      </c>
      <c r="E149" s="133" t="s">
        <v>1706</v>
      </c>
      <c r="F149" s="133">
        <v>200</v>
      </c>
      <c r="G149" s="133">
        <v>992</v>
      </c>
      <c r="H149" s="133">
        <v>21</v>
      </c>
      <c r="I149" s="133">
        <v>9.52</v>
      </c>
      <c r="J149" s="133">
        <v>106</v>
      </c>
      <c r="K149" s="133">
        <v>0</v>
      </c>
      <c r="L149" s="133">
        <v>0</v>
      </c>
      <c r="M149" s="133">
        <v>5</v>
      </c>
      <c r="N149" s="133">
        <v>1</v>
      </c>
      <c r="O149" s="133">
        <v>0</v>
      </c>
    </row>
    <row r="150" spans="1:15">
      <c r="A150" s="49">
        <f t="shared" si="4"/>
        <v>2018</v>
      </c>
      <c r="B150" s="49">
        <f t="shared" si="5"/>
        <v>8</v>
      </c>
      <c r="C150" s="133" t="s">
        <v>1549</v>
      </c>
      <c r="D150" s="133" t="s">
        <v>220</v>
      </c>
      <c r="E150" s="133" t="s">
        <v>1681</v>
      </c>
      <c r="F150" s="133">
        <v>300</v>
      </c>
      <c r="G150" s="133">
        <v>2000</v>
      </c>
      <c r="H150" s="133">
        <v>17</v>
      </c>
      <c r="I150" s="133">
        <v>17.649999999999999</v>
      </c>
      <c r="J150" s="133">
        <v>51</v>
      </c>
      <c r="K150" s="133">
        <v>0</v>
      </c>
      <c r="L150" s="133">
        <v>0</v>
      </c>
      <c r="M150" s="133">
        <v>6</v>
      </c>
      <c r="N150" s="133">
        <v>0</v>
      </c>
      <c r="O150" s="133">
        <v>0</v>
      </c>
    </row>
    <row r="151" spans="1:15">
      <c r="A151" s="49">
        <f t="shared" si="4"/>
        <v>2018</v>
      </c>
      <c r="B151" s="49">
        <f t="shared" si="5"/>
        <v>8</v>
      </c>
      <c r="C151" s="133" t="s">
        <v>1742</v>
      </c>
      <c r="D151" s="133" t="s">
        <v>220</v>
      </c>
      <c r="E151" s="133" t="s">
        <v>1705</v>
      </c>
      <c r="F151" s="133">
        <v>300</v>
      </c>
      <c r="G151" s="133">
        <v>1834</v>
      </c>
      <c r="H151" s="133">
        <v>18</v>
      </c>
      <c r="I151" s="133">
        <v>16.670000000000002</v>
      </c>
      <c r="J151" s="133">
        <v>66</v>
      </c>
      <c r="K151" s="133">
        <v>0</v>
      </c>
      <c r="L151" s="133">
        <v>0</v>
      </c>
      <c r="M151" s="133">
        <v>1</v>
      </c>
      <c r="N151" s="133">
        <v>1</v>
      </c>
      <c r="O151" s="133">
        <v>0</v>
      </c>
    </row>
    <row r="152" spans="1:15">
      <c r="A152" s="49">
        <f t="shared" si="4"/>
        <v>2018</v>
      </c>
      <c r="B152" s="49">
        <f t="shared" si="5"/>
        <v>8</v>
      </c>
      <c r="C152" s="133" t="s">
        <v>1742</v>
      </c>
      <c r="D152" s="133" t="s">
        <v>220</v>
      </c>
      <c r="E152" s="133" t="s">
        <v>1706</v>
      </c>
      <c r="F152" s="133">
        <v>200</v>
      </c>
      <c r="G152" s="133">
        <v>724</v>
      </c>
      <c r="H152" s="133">
        <v>18</v>
      </c>
      <c r="I152" s="133">
        <v>11.11</v>
      </c>
      <c r="J152" s="133">
        <v>33</v>
      </c>
      <c r="K152" s="133">
        <v>0</v>
      </c>
      <c r="L152" s="133">
        <v>0</v>
      </c>
      <c r="M152" s="133">
        <v>2</v>
      </c>
      <c r="N152" s="133">
        <v>0</v>
      </c>
      <c r="O152" s="133">
        <v>0</v>
      </c>
    </row>
    <row r="153" spans="1:15">
      <c r="A153" s="49">
        <f t="shared" si="4"/>
        <v>2018</v>
      </c>
      <c r="B153" s="49">
        <f t="shared" si="5"/>
        <v>8</v>
      </c>
      <c r="C153" s="133" t="s">
        <v>1742</v>
      </c>
      <c r="D153" s="133" t="s">
        <v>220</v>
      </c>
      <c r="E153" s="133" t="s">
        <v>1681</v>
      </c>
      <c r="F153" s="133">
        <v>300</v>
      </c>
      <c r="G153" s="133">
        <v>1232</v>
      </c>
      <c r="H153" s="133">
        <v>20</v>
      </c>
      <c r="I153" s="133">
        <v>15</v>
      </c>
      <c r="J153" s="133">
        <v>52</v>
      </c>
      <c r="K153" s="133">
        <v>0</v>
      </c>
      <c r="L153" s="133">
        <v>0</v>
      </c>
      <c r="M153" s="133">
        <v>2</v>
      </c>
      <c r="N153" s="133">
        <v>0</v>
      </c>
      <c r="O153" s="133">
        <v>0</v>
      </c>
    </row>
    <row r="154" spans="1:15">
      <c r="A154" s="49">
        <f t="shared" si="4"/>
        <v>2018</v>
      </c>
      <c r="B154" s="49">
        <f t="shared" si="5"/>
        <v>8</v>
      </c>
      <c r="C154" s="133" t="s">
        <v>1544</v>
      </c>
      <c r="D154" s="133" t="s">
        <v>220</v>
      </c>
      <c r="E154" s="133" t="s">
        <v>1705</v>
      </c>
      <c r="F154" s="133">
        <v>200</v>
      </c>
      <c r="G154" s="133">
        <v>1386</v>
      </c>
      <c r="H154" s="133">
        <v>13</v>
      </c>
      <c r="I154" s="133">
        <v>15.38</v>
      </c>
      <c r="J154" s="133">
        <v>109</v>
      </c>
      <c r="K154" s="133">
        <v>0</v>
      </c>
      <c r="L154" s="133">
        <v>0</v>
      </c>
      <c r="M154" s="133">
        <v>3</v>
      </c>
      <c r="N154" s="133">
        <v>0</v>
      </c>
      <c r="O154" s="133">
        <v>0</v>
      </c>
    </row>
    <row r="155" spans="1:15">
      <c r="A155" s="49">
        <f t="shared" si="4"/>
        <v>2018</v>
      </c>
      <c r="B155" s="49">
        <f t="shared" si="5"/>
        <v>8</v>
      </c>
      <c r="C155" s="133" t="s">
        <v>1544</v>
      </c>
      <c r="D155" s="133" t="s">
        <v>220</v>
      </c>
      <c r="E155" s="133" t="s">
        <v>1706</v>
      </c>
      <c r="F155" s="133">
        <v>100</v>
      </c>
      <c r="G155" s="133">
        <v>707</v>
      </c>
      <c r="H155" s="133">
        <v>9</v>
      </c>
      <c r="I155" s="133">
        <v>11.11</v>
      </c>
      <c r="J155" s="133">
        <v>17</v>
      </c>
      <c r="K155" s="133">
        <v>0</v>
      </c>
      <c r="L155" s="133">
        <v>0</v>
      </c>
      <c r="M155" s="133">
        <v>1</v>
      </c>
      <c r="N155" s="133">
        <v>0</v>
      </c>
      <c r="O155" s="133">
        <v>0</v>
      </c>
    </row>
    <row r="156" spans="1:15">
      <c r="A156" s="49">
        <f t="shared" si="4"/>
        <v>2018</v>
      </c>
      <c r="B156" s="49">
        <f t="shared" si="5"/>
        <v>8</v>
      </c>
      <c r="C156" s="133" t="s">
        <v>1544</v>
      </c>
      <c r="D156" s="133" t="s">
        <v>220</v>
      </c>
      <c r="E156" s="133" t="s">
        <v>1681</v>
      </c>
      <c r="F156" s="133">
        <v>200</v>
      </c>
      <c r="G156" s="133">
        <v>1585</v>
      </c>
      <c r="H156" s="133">
        <v>13</v>
      </c>
      <c r="I156" s="133">
        <v>15.38</v>
      </c>
      <c r="J156" s="133">
        <v>59</v>
      </c>
      <c r="K156" s="133">
        <v>0</v>
      </c>
      <c r="L156" s="133">
        <v>0</v>
      </c>
      <c r="M156" s="133">
        <v>1</v>
      </c>
      <c r="N156" s="133">
        <v>3</v>
      </c>
      <c r="O156" s="133">
        <v>0</v>
      </c>
    </row>
    <row r="157" spans="1:15">
      <c r="A157" s="49">
        <f t="shared" si="4"/>
        <v>2018</v>
      </c>
      <c r="B157" s="49">
        <f t="shared" si="5"/>
        <v>8</v>
      </c>
      <c r="C157" s="133" t="s">
        <v>1539</v>
      </c>
      <c r="D157" s="133" t="s">
        <v>220</v>
      </c>
      <c r="E157" s="133" t="s">
        <v>1705</v>
      </c>
      <c r="F157" s="133">
        <v>200</v>
      </c>
      <c r="G157" s="133">
        <v>1245</v>
      </c>
      <c r="H157" s="133">
        <v>15</v>
      </c>
      <c r="I157" s="133">
        <v>13.33</v>
      </c>
      <c r="J157" s="133">
        <v>37</v>
      </c>
      <c r="K157" s="133">
        <v>0</v>
      </c>
      <c r="L157" s="133">
        <v>0</v>
      </c>
      <c r="M157" s="133">
        <v>0</v>
      </c>
      <c r="N157" s="133">
        <v>0</v>
      </c>
      <c r="O157" s="133">
        <v>0</v>
      </c>
    </row>
    <row r="158" spans="1:15">
      <c r="A158" s="49">
        <f t="shared" si="4"/>
        <v>2018</v>
      </c>
      <c r="B158" s="49">
        <f t="shared" si="5"/>
        <v>8</v>
      </c>
      <c r="C158" s="133" t="s">
        <v>1539</v>
      </c>
      <c r="D158" s="133" t="s">
        <v>220</v>
      </c>
      <c r="E158" s="133" t="s">
        <v>1706</v>
      </c>
      <c r="F158" s="133">
        <v>100</v>
      </c>
      <c r="G158" s="133">
        <v>271</v>
      </c>
      <c r="H158" s="133">
        <v>9</v>
      </c>
      <c r="I158" s="133">
        <v>11.11</v>
      </c>
      <c r="J158" s="133">
        <v>18</v>
      </c>
      <c r="K158" s="133">
        <v>0</v>
      </c>
      <c r="L158" s="133">
        <v>0</v>
      </c>
      <c r="M158" s="133">
        <v>1</v>
      </c>
      <c r="N158" s="133">
        <v>0</v>
      </c>
      <c r="O158" s="133">
        <v>0</v>
      </c>
    </row>
    <row r="159" spans="1:15">
      <c r="A159" s="49">
        <f t="shared" si="4"/>
        <v>2018</v>
      </c>
      <c r="B159" s="49">
        <f t="shared" si="5"/>
        <v>8</v>
      </c>
      <c r="C159" s="133" t="s">
        <v>1539</v>
      </c>
      <c r="D159" s="133" t="s">
        <v>220</v>
      </c>
      <c r="E159" s="133" t="s">
        <v>1681</v>
      </c>
      <c r="F159" s="133">
        <v>200</v>
      </c>
      <c r="G159" s="133">
        <v>976</v>
      </c>
      <c r="H159" s="133">
        <v>13</v>
      </c>
      <c r="I159" s="133">
        <v>15.38</v>
      </c>
      <c r="J159" s="133">
        <v>20</v>
      </c>
      <c r="K159" s="133">
        <v>0</v>
      </c>
      <c r="L159" s="133">
        <v>0</v>
      </c>
      <c r="M159" s="133">
        <v>4</v>
      </c>
      <c r="N159" s="133">
        <v>0</v>
      </c>
      <c r="O159" s="133">
        <v>0</v>
      </c>
    </row>
    <row r="160" spans="1:15">
      <c r="A160" s="49">
        <f t="shared" si="4"/>
        <v>2018</v>
      </c>
      <c r="B160" s="49">
        <f t="shared" si="5"/>
        <v>8</v>
      </c>
      <c r="C160" s="133" t="s">
        <v>1743</v>
      </c>
      <c r="D160" s="133" t="s">
        <v>220</v>
      </c>
      <c r="E160" s="133" t="s">
        <v>1705</v>
      </c>
      <c r="F160" s="133">
        <v>200</v>
      </c>
      <c r="G160" s="133">
        <v>1139</v>
      </c>
      <c r="H160" s="133">
        <v>14</v>
      </c>
      <c r="I160" s="133">
        <v>14.29</v>
      </c>
      <c r="J160" s="133">
        <v>30</v>
      </c>
      <c r="K160" s="133">
        <v>0</v>
      </c>
      <c r="L160" s="133">
        <v>0</v>
      </c>
      <c r="M160" s="133">
        <v>0</v>
      </c>
      <c r="N160" s="133">
        <v>0</v>
      </c>
      <c r="O160" s="133">
        <v>0</v>
      </c>
    </row>
    <row r="161" spans="1:15">
      <c r="A161" s="49">
        <f t="shared" si="4"/>
        <v>2018</v>
      </c>
      <c r="B161" s="49">
        <f t="shared" si="5"/>
        <v>8</v>
      </c>
      <c r="C161" s="133" t="s">
        <v>1743</v>
      </c>
      <c r="D161" s="133" t="s">
        <v>220</v>
      </c>
      <c r="E161" s="133" t="s">
        <v>1706</v>
      </c>
      <c r="F161" s="133">
        <v>100</v>
      </c>
      <c r="G161" s="133">
        <v>1324</v>
      </c>
      <c r="H161" s="133">
        <v>11</v>
      </c>
      <c r="I161" s="133">
        <v>9.09</v>
      </c>
      <c r="J161" s="133">
        <v>18</v>
      </c>
      <c r="K161" s="133">
        <v>0</v>
      </c>
      <c r="L161" s="133">
        <v>0</v>
      </c>
      <c r="M161" s="133">
        <v>1</v>
      </c>
      <c r="N161" s="133">
        <v>1</v>
      </c>
      <c r="O161" s="133">
        <v>0</v>
      </c>
    </row>
    <row r="162" spans="1:15">
      <c r="A162" s="49">
        <f t="shared" si="4"/>
        <v>2018</v>
      </c>
      <c r="B162" s="49">
        <f t="shared" si="5"/>
        <v>8</v>
      </c>
      <c r="C162" s="133" t="s">
        <v>1743</v>
      </c>
      <c r="D162" s="133" t="s">
        <v>220</v>
      </c>
      <c r="E162" s="133" t="s">
        <v>1681</v>
      </c>
      <c r="F162" s="133">
        <v>200</v>
      </c>
      <c r="G162" s="133">
        <v>1686</v>
      </c>
      <c r="H162" s="133">
        <v>16</v>
      </c>
      <c r="I162" s="133">
        <v>12.5</v>
      </c>
      <c r="J162" s="133">
        <v>29</v>
      </c>
      <c r="K162" s="133">
        <v>0</v>
      </c>
      <c r="L162" s="133">
        <v>0</v>
      </c>
      <c r="M162" s="133">
        <v>2</v>
      </c>
      <c r="N162" s="133">
        <v>1</v>
      </c>
      <c r="O162" s="133">
        <v>0</v>
      </c>
    </row>
    <row r="163" spans="1:15">
      <c r="A163" s="49">
        <f t="shared" si="4"/>
        <v>2018</v>
      </c>
      <c r="B163" s="49">
        <f t="shared" si="5"/>
        <v>8</v>
      </c>
      <c r="C163" s="133" t="s">
        <v>1526</v>
      </c>
      <c r="D163" s="133" t="s">
        <v>220</v>
      </c>
      <c r="E163" s="133" t="s">
        <v>1705</v>
      </c>
      <c r="F163" s="133">
        <v>200</v>
      </c>
      <c r="G163" s="133">
        <v>549</v>
      </c>
      <c r="H163" s="133">
        <v>11</v>
      </c>
      <c r="I163" s="133">
        <v>18.18</v>
      </c>
      <c r="J163" s="133">
        <v>32</v>
      </c>
      <c r="K163" s="133">
        <v>0</v>
      </c>
      <c r="L163" s="133">
        <v>0</v>
      </c>
      <c r="M163" s="133">
        <v>1</v>
      </c>
      <c r="N163" s="133">
        <v>0</v>
      </c>
      <c r="O163" s="133">
        <v>0</v>
      </c>
    </row>
    <row r="164" spans="1:15">
      <c r="A164" s="49">
        <f t="shared" si="4"/>
        <v>2018</v>
      </c>
      <c r="B164" s="49">
        <f t="shared" si="5"/>
        <v>8</v>
      </c>
      <c r="C164" s="133" t="s">
        <v>1526</v>
      </c>
      <c r="D164" s="133" t="s">
        <v>220</v>
      </c>
      <c r="E164" s="133" t="s">
        <v>1706</v>
      </c>
      <c r="F164" s="133">
        <v>100</v>
      </c>
      <c r="G164" s="133">
        <v>622</v>
      </c>
      <c r="H164" s="133">
        <v>8</v>
      </c>
      <c r="I164" s="133">
        <v>12.5</v>
      </c>
      <c r="J164" s="133">
        <v>18</v>
      </c>
      <c r="K164" s="133">
        <v>0</v>
      </c>
      <c r="L164" s="133">
        <v>0</v>
      </c>
      <c r="M164" s="133">
        <v>0</v>
      </c>
      <c r="N164" s="133">
        <v>0</v>
      </c>
      <c r="O164" s="133">
        <v>0</v>
      </c>
    </row>
    <row r="165" spans="1:15">
      <c r="A165" s="49">
        <f t="shared" si="4"/>
        <v>2018</v>
      </c>
      <c r="B165" s="49">
        <f t="shared" si="5"/>
        <v>8</v>
      </c>
      <c r="C165" s="133" t="s">
        <v>1526</v>
      </c>
      <c r="D165" s="133" t="s">
        <v>220</v>
      </c>
      <c r="E165" s="133" t="s">
        <v>1681</v>
      </c>
      <c r="F165" s="133">
        <v>200</v>
      </c>
      <c r="G165" s="133">
        <v>1507</v>
      </c>
      <c r="H165" s="133">
        <v>13</v>
      </c>
      <c r="I165" s="133">
        <v>15.38</v>
      </c>
      <c r="J165" s="133">
        <v>75</v>
      </c>
      <c r="K165" s="133">
        <v>0</v>
      </c>
      <c r="L165" s="133">
        <v>0</v>
      </c>
      <c r="M165" s="133">
        <v>1</v>
      </c>
      <c r="N165" s="133">
        <v>0</v>
      </c>
      <c r="O165" s="133">
        <v>0</v>
      </c>
    </row>
    <row r="166" spans="1:15">
      <c r="A166" s="49">
        <f t="shared" si="4"/>
        <v>2018</v>
      </c>
      <c r="B166" s="49">
        <f t="shared" si="5"/>
        <v>8</v>
      </c>
      <c r="C166" s="133" t="s">
        <v>1524</v>
      </c>
      <c r="D166" s="133" t="s">
        <v>220</v>
      </c>
      <c r="E166" s="133" t="s">
        <v>1705</v>
      </c>
      <c r="F166" s="133">
        <v>200</v>
      </c>
      <c r="G166" s="133">
        <v>1229</v>
      </c>
      <c r="H166" s="133">
        <v>14</v>
      </c>
      <c r="I166" s="133">
        <v>14.29</v>
      </c>
      <c r="J166" s="133">
        <v>24</v>
      </c>
      <c r="K166" s="133">
        <v>0</v>
      </c>
      <c r="L166" s="133">
        <v>0</v>
      </c>
      <c r="M166" s="133">
        <v>1</v>
      </c>
      <c r="N166" s="133">
        <v>0</v>
      </c>
      <c r="O166" s="133">
        <v>0</v>
      </c>
    </row>
    <row r="167" spans="1:15">
      <c r="A167" s="49">
        <f t="shared" si="4"/>
        <v>2018</v>
      </c>
      <c r="B167" s="49">
        <f t="shared" si="5"/>
        <v>8</v>
      </c>
      <c r="C167" s="133" t="s">
        <v>1524</v>
      </c>
      <c r="D167" s="133" t="s">
        <v>220</v>
      </c>
      <c r="E167" s="133" t="s">
        <v>1706</v>
      </c>
      <c r="F167" s="133">
        <v>100</v>
      </c>
      <c r="G167" s="133">
        <v>1002</v>
      </c>
      <c r="H167" s="133">
        <v>10</v>
      </c>
      <c r="I167" s="133">
        <v>10</v>
      </c>
      <c r="J167" s="133">
        <v>22</v>
      </c>
      <c r="K167" s="133">
        <v>0</v>
      </c>
      <c r="L167" s="133">
        <v>0</v>
      </c>
      <c r="M167" s="133">
        <v>1</v>
      </c>
      <c r="N167" s="133">
        <v>0</v>
      </c>
      <c r="O167" s="133">
        <v>0</v>
      </c>
    </row>
    <row r="168" spans="1:15">
      <c r="A168" s="49">
        <f t="shared" si="4"/>
        <v>2018</v>
      </c>
      <c r="B168" s="49">
        <f t="shared" si="5"/>
        <v>8</v>
      </c>
      <c r="C168" s="133" t="s">
        <v>1524</v>
      </c>
      <c r="D168" s="133" t="s">
        <v>220</v>
      </c>
      <c r="E168" s="133" t="s">
        <v>1681</v>
      </c>
      <c r="F168" s="133">
        <v>200</v>
      </c>
      <c r="G168" s="133">
        <v>967</v>
      </c>
      <c r="H168" s="133">
        <v>11</v>
      </c>
      <c r="I168" s="133">
        <v>18.18</v>
      </c>
      <c r="J168" s="133">
        <v>79</v>
      </c>
      <c r="K168" s="133">
        <v>0</v>
      </c>
      <c r="L168" s="133">
        <v>0</v>
      </c>
      <c r="M168" s="133">
        <v>4</v>
      </c>
      <c r="N168" s="133">
        <v>0</v>
      </c>
      <c r="O168" s="133">
        <v>0</v>
      </c>
    </row>
    <row r="169" spans="1:15">
      <c r="A169" s="49">
        <f t="shared" si="4"/>
        <v>2018</v>
      </c>
      <c r="B169" s="49">
        <f t="shared" si="5"/>
        <v>8</v>
      </c>
      <c r="C169" s="133" t="s">
        <v>1513</v>
      </c>
      <c r="D169" s="133" t="s">
        <v>220</v>
      </c>
      <c r="E169" s="133" t="s">
        <v>1705</v>
      </c>
      <c r="F169" s="133">
        <v>300</v>
      </c>
      <c r="G169" s="133">
        <v>1422</v>
      </c>
      <c r="H169" s="133">
        <v>20</v>
      </c>
      <c r="I169" s="133">
        <v>15</v>
      </c>
      <c r="J169" s="133">
        <v>27</v>
      </c>
      <c r="K169" s="133">
        <v>0</v>
      </c>
      <c r="L169" s="133">
        <v>0</v>
      </c>
      <c r="M169" s="133">
        <v>0</v>
      </c>
      <c r="N169" s="133">
        <v>0</v>
      </c>
      <c r="O169" s="133">
        <v>0</v>
      </c>
    </row>
    <row r="170" spans="1:15">
      <c r="A170" s="49">
        <f t="shared" si="4"/>
        <v>2018</v>
      </c>
      <c r="B170" s="49">
        <f t="shared" si="5"/>
        <v>8</v>
      </c>
      <c r="C170" s="133" t="s">
        <v>1513</v>
      </c>
      <c r="D170" s="133" t="s">
        <v>220</v>
      </c>
      <c r="E170" s="133" t="s">
        <v>1706</v>
      </c>
      <c r="F170" s="133">
        <v>200</v>
      </c>
      <c r="G170" s="133">
        <v>897</v>
      </c>
      <c r="H170" s="133">
        <v>18</v>
      </c>
      <c r="I170" s="133">
        <v>11.11</v>
      </c>
      <c r="J170" s="133">
        <v>74</v>
      </c>
      <c r="K170" s="133">
        <v>0</v>
      </c>
      <c r="L170" s="133">
        <v>0</v>
      </c>
      <c r="M170" s="133">
        <v>0</v>
      </c>
      <c r="N170" s="133">
        <v>2</v>
      </c>
      <c r="O170" s="133">
        <v>0</v>
      </c>
    </row>
    <row r="171" spans="1:15">
      <c r="A171" s="49">
        <f t="shared" si="4"/>
        <v>2018</v>
      </c>
      <c r="B171" s="49">
        <f t="shared" si="5"/>
        <v>8</v>
      </c>
      <c r="C171" s="133" t="s">
        <v>1513</v>
      </c>
      <c r="D171" s="133" t="s">
        <v>220</v>
      </c>
      <c r="E171" s="133" t="s">
        <v>1681</v>
      </c>
      <c r="F171" s="133">
        <v>300</v>
      </c>
      <c r="G171" s="133">
        <v>1223</v>
      </c>
      <c r="H171" s="133">
        <v>19</v>
      </c>
      <c r="I171" s="133">
        <v>15.79</v>
      </c>
      <c r="J171" s="133">
        <v>37</v>
      </c>
      <c r="K171" s="133">
        <v>0</v>
      </c>
      <c r="L171" s="133">
        <v>0</v>
      </c>
      <c r="M171" s="133">
        <v>4</v>
      </c>
      <c r="N171" s="133">
        <v>0</v>
      </c>
      <c r="O171" s="133">
        <v>0</v>
      </c>
    </row>
    <row r="172" spans="1:15">
      <c r="A172" s="49">
        <f t="shared" si="4"/>
        <v>2018</v>
      </c>
      <c r="B172" s="49">
        <f t="shared" si="5"/>
        <v>8</v>
      </c>
      <c r="C172" s="133" t="s">
        <v>1509</v>
      </c>
      <c r="D172" s="133" t="s">
        <v>220</v>
      </c>
      <c r="E172" s="133" t="s">
        <v>1705</v>
      </c>
      <c r="F172" s="133">
        <v>300</v>
      </c>
      <c r="G172" s="133">
        <v>1537</v>
      </c>
      <c r="H172" s="133">
        <v>20</v>
      </c>
      <c r="I172" s="133">
        <v>15</v>
      </c>
      <c r="J172" s="133">
        <v>30</v>
      </c>
      <c r="K172" s="133">
        <v>0</v>
      </c>
      <c r="L172" s="133">
        <v>0</v>
      </c>
      <c r="M172" s="133">
        <v>1</v>
      </c>
      <c r="N172" s="133">
        <v>3</v>
      </c>
      <c r="O172" s="133">
        <v>0</v>
      </c>
    </row>
    <row r="173" spans="1:15">
      <c r="A173" s="49">
        <f t="shared" si="4"/>
        <v>2018</v>
      </c>
      <c r="B173" s="49">
        <f t="shared" si="5"/>
        <v>8</v>
      </c>
      <c r="C173" s="133" t="s">
        <v>1509</v>
      </c>
      <c r="D173" s="133" t="s">
        <v>220</v>
      </c>
      <c r="E173" s="133" t="s">
        <v>1706</v>
      </c>
      <c r="F173" s="133">
        <v>200</v>
      </c>
      <c r="G173" s="133">
        <v>557</v>
      </c>
      <c r="H173" s="133">
        <v>17</v>
      </c>
      <c r="I173" s="133">
        <v>11.76</v>
      </c>
      <c r="J173" s="133">
        <v>56</v>
      </c>
      <c r="K173" s="133">
        <v>0</v>
      </c>
      <c r="L173" s="133">
        <v>0</v>
      </c>
      <c r="M173" s="133">
        <v>1</v>
      </c>
      <c r="N173" s="133">
        <v>2</v>
      </c>
      <c r="O173" s="133">
        <v>0</v>
      </c>
    </row>
    <row r="174" spans="1:15">
      <c r="A174" s="49">
        <f t="shared" si="4"/>
        <v>2018</v>
      </c>
      <c r="B174" s="49">
        <f t="shared" si="5"/>
        <v>8</v>
      </c>
      <c r="C174" s="133" t="s">
        <v>1509</v>
      </c>
      <c r="D174" s="133" t="s">
        <v>220</v>
      </c>
      <c r="E174" s="133" t="s">
        <v>1681</v>
      </c>
      <c r="F174" s="133">
        <v>300</v>
      </c>
      <c r="G174" s="133">
        <v>1716</v>
      </c>
      <c r="H174" s="133">
        <v>16</v>
      </c>
      <c r="I174" s="133">
        <v>18.75</v>
      </c>
      <c r="J174" s="133">
        <v>29</v>
      </c>
      <c r="K174" s="133">
        <v>0</v>
      </c>
      <c r="L174" s="133">
        <v>0</v>
      </c>
      <c r="M174" s="133">
        <v>0</v>
      </c>
      <c r="N174" s="133">
        <v>0</v>
      </c>
      <c r="O174" s="133">
        <v>1</v>
      </c>
    </row>
    <row r="175" spans="1:15">
      <c r="A175" s="49">
        <f t="shared" si="4"/>
        <v>2018</v>
      </c>
      <c r="B175" s="49">
        <f t="shared" si="5"/>
        <v>8</v>
      </c>
      <c r="C175" s="133" t="s">
        <v>1744</v>
      </c>
      <c r="D175" s="133" t="s">
        <v>220</v>
      </c>
      <c r="E175" s="133" t="s">
        <v>1705</v>
      </c>
      <c r="F175" s="133">
        <v>200</v>
      </c>
      <c r="G175" s="133">
        <v>1643</v>
      </c>
      <c r="H175" s="133">
        <v>13</v>
      </c>
      <c r="I175" s="133">
        <v>15.38</v>
      </c>
      <c r="J175" s="133">
        <v>31</v>
      </c>
      <c r="K175" s="133">
        <v>0</v>
      </c>
      <c r="L175" s="133">
        <v>0</v>
      </c>
      <c r="M175" s="133">
        <v>0</v>
      </c>
      <c r="N175" s="133">
        <v>0</v>
      </c>
      <c r="O175" s="133">
        <v>0</v>
      </c>
    </row>
    <row r="176" spans="1:15">
      <c r="A176" s="49">
        <f t="shared" si="4"/>
        <v>2018</v>
      </c>
      <c r="B176" s="49">
        <f t="shared" si="5"/>
        <v>8</v>
      </c>
      <c r="C176" s="133" t="s">
        <v>1744</v>
      </c>
      <c r="D176" s="133" t="s">
        <v>220</v>
      </c>
      <c r="E176" s="133" t="s">
        <v>1706</v>
      </c>
      <c r="F176" s="133">
        <v>100</v>
      </c>
      <c r="G176" s="133">
        <v>645</v>
      </c>
      <c r="H176" s="133">
        <v>10</v>
      </c>
      <c r="I176" s="133">
        <v>10</v>
      </c>
      <c r="J176" s="133">
        <v>24</v>
      </c>
      <c r="K176" s="133">
        <v>0</v>
      </c>
      <c r="L176" s="133">
        <v>0</v>
      </c>
      <c r="M176" s="133">
        <v>0</v>
      </c>
      <c r="N176" s="133">
        <v>0</v>
      </c>
      <c r="O176" s="133">
        <v>0</v>
      </c>
    </row>
    <row r="177" spans="1:15">
      <c r="A177" s="49">
        <f t="shared" si="4"/>
        <v>2018</v>
      </c>
      <c r="B177" s="49">
        <f t="shared" si="5"/>
        <v>8</v>
      </c>
      <c r="C177" s="133" t="s">
        <v>1744</v>
      </c>
      <c r="D177" s="133" t="s">
        <v>220</v>
      </c>
      <c r="E177" s="133" t="s">
        <v>1681</v>
      </c>
      <c r="F177" s="133">
        <v>200</v>
      </c>
      <c r="G177" s="133">
        <v>1210</v>
      </c>
      <c r="H177" s="133">
        <v>13</v>
      </c>
      <c r="I177" s="133">
        <v>15.38</v>
      </c>
      <c r="J177" s="133">
        <v>114</v>
      </c>
      <c r="K177" s="133">
        <v>0</v>
      </c>
      <c r="L177" s="133">
        <v>0</v>
      </c>
      <c r="M177" s="133">
        <v>4</v>
      </c>
      <c r="N177" s="133">
        <v>0</v>
      </c>
      <c r="O177" s="133">
        <v>0</v>
      </c>
    </row>
    <row r="178" spans="1:15">
      <c r="A178" s="49">
        <f t="shared" si="4"/>
        <v>2018</v>
      </c>
      <c r="B178" s="49">
        <f t="shared" si="5"/>
        <v>8</v>
      </c>
      <c r="C178" s="133" t="s">
        <v>1745</v>
      </c>
      <c r="D178" s="133" t="s">
        <v>220</v>
      </c>
      <c r="E178" s="133" t="s">
        <v>1705</v>
      </c>
      <c r="F178" s="133">
        <v>200</v>
      </c>
      <c r="G178" s="133">
        <v>1168</v>
      </c>
      <c r="H178" s="133">
        <v>12</v>
      </c>
      <c r="I178" s="133">
        <v>16.670000000000002</v>
      </c>
      <c r="J178" s="133">
        <v>34</v>
      </c>
      <c r="K178" s="133">
        <v>0</v>
      </c>
      <c r="L178" s="133">
        <v>0</v>
      </c>
      <c r="M178" s="133">
        <v>1</v>
      </c>
      <c r="N178" s="133">
        <v>0</v>
      </c>
      <c r="O178" s="133">
        <v>0</v>
      </c>
    </row>
    <row r="179" spans="1:15">
      <c r="A179" s="49">
        <f t="shared" si="4"/>
        <v>2018</v>
      </c>
      <c r="B179" s="49">
        <f t="shared" si="5"/>
        <v>8</v>
      </c>
      <c r="C179" s="133" t="s">
        <v>1745</v>
      </c>
      <c r="D179" s="133" t="s">
        <v>220</v>
      </c>
      <c r="E179" s="133" t="s">
        <v>1706</v>
      </c>
      <c r="F179" s="133">
        <v>100</v>
      </c>
      <c r="G179" s="133">
        <v>899</v>
      </c>
      <c r="H179" s="133">
        <v>8</v>
      </c>
      <c r="I179" s="133">
        <v>12.5</v>
      </c>
      <c r="J179" s="133">
        <v>61</v>
      </c>
      <c r="K179" s="133">
        <v>0</v>
      </c>
      <c r="L179" s="133">
        <v>0</v>
      </c>
      <c r="M179" s="133">
        <v>0</v>
      </c>
      <c r="N179" s="133">
        <v>0</v>
      </c>
      <c r="O179" s="133">
        <v>0</v>
      </c>
    </row>
    <row r="180" spans="1:15">
      <c r="A180" s="49">
        <f t="shared" si="4"/>
        <v>2018</v>
      </c>
      <c r="B180" s="49">
        <f t="shared" si="5"/>
        <v>8</v>
      </c>
      <c r="C180" s="133" t="s">
        <v>1745</v>
      </c>
      <c r="D180" s="133" t="s">
        <v>220</v>
      </c>
      <c r="E180" s="133" t="s">
        <v>1681</v>
      </c>
      <c r="F180" s="133">
        <v>200</v>
      </c>
      <c r="G180" s="133">
        <v>1152</v>
      </c>
      <c r="H180" s="133">
        <v>15</v>
      </c>
      <c r="I180" s="133">
        <v>13.33</v>
      </c>
      <c r="J180" s="133">
        <v>46</v>
      </c>
      <c r="K180" s="133">
        <v>0</v>
      </c>
      <c r="L180" s="133">
        <v>0</v>
      </c>
      <c r="M180" s="133">
        <v>1</v>
      </c>
      <c r="N180" s="133">
        <v>1</v>
      </c>
      <c r="O180" s="133">
        <v>0</v>
      </c>
    </row>
    <row r="181" spans="1:15">
      <c r="A181" s="49">
        <f t="shared" si="4"/>
        <v>2018</v>
      </c>
      <c r="B181" s="49">
        <f t="shared" si="5"/>
        <v>8</v>
      </c>
      <c r="C181" s="133" t="s">
        <v>1506</v>
      </c>
      <c r="D181" s="133" t="s">
        <v>220</v>
      </c>
      <c r="E181" s="133" t="s">
        <v>1705</v>
      </c>
      <c r="F181" s="133">
        <v>200</v>
      </c>
      <c r="G181" s="133">
        <v>1012</v>
      </c>
      <c r="H181" s="133">
        <v>13</v>
      </c>
      <c r="I181" s="133">
        <v>15.38</v>
      </c>
      <c r="J181" s="133">
        <v>26</v>
      </c>
      <c r="K181" s="133">
        <v>0</v>
      </c>
      <c r="L181" s="133">
        <v>0</v>
      </c>
      <c r="M181" s="133">
        <v>0</v>
      </c>
      <c r="N181" s="133">
        <v>0</v>
      </c>
      <c r="O181" s="133">
        <v>0</v>
      </c>
    </row>
    <row r="182" spans="1:15">
      <c r="A182" s="49">
        <f t="shared" si="4"/>
        <v>2018</v>
      </c>
      <c r="B182" s="49">
        <f t="shared" si="5"/>
        <v>8</v>
      </c>
      <c r="C182" s="133" t="s">
        <v>1506</v>
      </c>
      <c r="D182" s="133" t="s">
        <v>220</v>
      </c>
      <c r="E182" s="133" t="s">
        <v>1706</v>
      </c>
      <c r="F182" s="133">
        <v>100</v>
      </c>
      <c r="G182" s="133">
        <v>1324</v>
      </c>
      <c r="H182" s="133">
        <v>12</v>
      </c>
      <c r="I182" s="133">
        <v>8.33</v>
      </c>
      <c r="J182" s="133">
        <v>28</v>
      </c>
      <c r="K182" s="133">
        <v>0</v>
      </c>
      <c r="L182" s="133">
        <v>0</v>
      </c>
      <c r="M182" s="133">
        <v>0</v>
      </c>
      <c r="N182" s="133">
        <v>1</v>
      </c>
      <c r="O182" s="133">
        <v>0</v>
      </c>
    </row>
    <row r="183" spans="1:15">
      <c r="A183" s="49">
        <f t="shared" si="4"/>
        <v>2018</v>
      </c>
      <c r="B183" s="49">
        <f t="shared" si="5"/>
        <v>8</v>
      </c>
      <c r="C183" s="133" t="s">
        <v>1506</v>
      </c>
      <c r="D183" s="133" t="s">
        <v>220</v>
      </c>
      <c r="E183" s="133" t="s">
        <v>1681</v>
      </c>
      <c r="F183" s="133">
        <v>200</v>
      </c>
      <c r="G183" s="133">
        <v>1420</v>
      </c>
      <c r="H183" s="133">
        <v>13</v>
      </c>
      <c r="I183" s="133">
        <v>15.38</v>
      </c>
      <c r="J183" s="133">
        <v>34</v>
      </c>
      <c r="K183" s="133">
        <v>0</v>
      </c>
      <c r="L183" s="133">
        <v>0</v>
      </c>
      <c r="M183" s="133">
        <v>1</v>
      </c>
      <c r="N183" s="133">
        <v>0</v>
      </c>
      <c r="O183" s="133">
        <v>0</v>
      </c>
    </row>
    <row r="184" spans="1:15">
      <c r="A184" s="49">
        <f t="shared" si="4"/>
        <v>2018</v>
      </c>
      <c r="B184" s="49">
        <f t="shared" si="5"/>
        <v>8</v>
      </c>
      <c r="C184" s="133" t="s">
        <v>1336</v>
      </c>
      <c r="D184" s="133" t="s">
        <v>220</v>
      </c>
      <c r="E184" s="133" t="s">
        <v>1705</v>
      </c>
      <c r="F184" s="133">
        <v>300</v>
      </c>
      <c r="G184" s="133">
        <v>2753</v>
      </c>
      <c r="H184" s="133">
        <v>22</v>
      </c>
      <c r="I184" s="133">
        <v>13.64</v>
      </c>
      <c r="J184" s="133">
        <v>59</v>
      </c>
      <c r="K184" s="133">
        <v>0</v>
      </c>
      <c r="L184" s="133">
        <v>0</v>
      </c>
      <c r="M184" s="133">
        <v>1</v>
      </c>
      <c r="N184" s="133">
        <v>1</v>
      </c>
      <c r="O184" s="133">
        <v>0</v>
      </c>
    </row>
    <row r="185" spans="1:15">
      <c r="A185" s="49">
        <f t="shared" si="4"/>
        <v>2018</v>
      </c>
      <c r="B185" s="49">
        <f t="shared" si="5"/>
        <v>8</v>
      </c>
      <c r="C185" s="133" t="s">
        <v>1336</v>
      </c>
      <c r="D185" s="133" t="s">
        <v>220</v>
      </c>
      <c r="E185" s="133" t="s">
        <v>1706</v>
      </c>
      <c r="F185" s="133">
        <v>400</v>
      </c>
      <c r="G185" s="133">
        <v>2186</v>
      </c>
      <c r="H185" s="133">
        <v>38</v>
      </c>
      <c r="I185" s="133">
        <v>10.53</v>
      </c>
      <c r="J185" s="133">
        <v>90</v>
      </c>
      <c r="K185" s="133">
        <v>0</v>
      </c>
      <c r="L185" s="133">
        <v>0</v>
      </c>
      <c r="M185" s="133">
        <v>3</v>
      </c>
      <c r="N185" s="133">
        <v>0</v>
      </c>
      <c r="O185" s="133">
        <v>0</v>
      </c>
    </row>
    <row r="186" spans="1:15">
      <c r="A186" s="49">
        <f t="shared" si="4"/>
        <v>2018</v>
      </c>
      <c r="B186" s="49">
        <f t="shared" si="5"/>
        <v>8</v>
      </c>
      <c r="C186" s="133" t="s">
        <v>1336</v>
      </c>
      <c r="D186" s="133" t="s">
        <v>220</v>
      </c>
      <c r="E186" s="133" t="s">
        <v>1681</v>
      </c>
      <c r="F186" s="133">
        <v>197.7</v>
      </c>
      <c r="G186" s="133">
        <v>2080</v>
      </c>
      <c r="H186" s="133">
        <v>16</v>
      </c>
      <c r="I186" s="133">
        <v>12.36</v>
      </c>
      <c r="J186" s="133">
        <v>63</v>
      </c>
      <c r="K186" s="133">
        <v>1</v>
      </c>
      <c r="L186" s="133">
        <v>0</v>
      </c>
      <c r="M186" s="133">
        <v>1</v>
      </c>
      <c r="N186" s="133">
        <v>0</v>
      </c>
      <c r="O186" s="133">
        <v>2</v>
      </c>
    </row>
    <row r="187" spans="1:15">
      <c r="A187" s="49">
        <f t="shared" si="4"/>
        <v>2018</v>
      </c>
      <c r="B187" s="49">
        <f t="shared" si="5"/>
        <v>8</v>
      </c>
      <c r="C187" s="133" t="s">
        <v>1746</v>
      </c>
      <c r="D187" s="133" t="s">
        <v>220</v>
      </c>
      <c r="E187" s="133" t="s">
        <v>1705</v>
      </c>
      <c r="F187" s="133">
        <v>269.8</v>
      </c>
      <c r="G187" s="133">
        <v>3849</v>
      </c>
      <c r="H187" s="133">
        <v>19</v>
      </c>
      <c r="I187" s="133">
        <v>14.2</v>
      </c>
      <c r="J187" s="133">
        <v>82</v>
      </c>
      <c r="K187" s="133">
        <v>0</v>
      </c>
      <c r="L187" s="133">
        <v>0</v>
      </c>
      <c r="M187" s="133">
        <v>1</v>
      </c>
      <c r="N187" s="133">
        <v>0</v>
      </c>
      <c r="O187" s="133">
        <v>0</v>
      </c>
    </row>
    <row r="188" spans="1:15">
      <c r="A188" s="49">
        <f t="shared" si="4"/>
        <v>2018</v>
      </c>
      <c r="B188" s="49">
        <f t="shared" si="5"/>
        <v>8</v>
      </c>
      <c r="C188" s="133" t="s">
        <v>1746</v>
      </c>
      <c r="D188" s="133" t="s">
        <v>220</v>
      </c>
      <c r="E188" s="133" t="s">
        <v>1706</v>
      </c>
      <c r="F188" s="133">
        <v>221.74</v>
      </c>
      <c r="G188" s="133">
        <v>1640</v>
      </c>
      <c r="H188" s="133">
        <v>20</v>
      </c>
      <c r="I188" s="133">
        <v>11.09</v>
      </c>
      <c r="J188" s="133">
        <v>71</v>
      </c>
      <c r="K188" s="133">
        <v>0</v>
      </c>
      <c r="L188" s="133">
        <v>0</v>
      </c>
      <c r="M188" s="133">
        <v>4</v>
      </c>
      <c r="N188" s="133">
        <v>0</v>
      </c>
      <c r="O188" s="133">
        <v>0</v>
      </c>
    </row>
    <row r="189" spans="1:15">
      <c r="A189" s="49">
        <f t="shared" si="4"/>
        <v>2018</v>
      </c>
      <c r="B189" s="49">
        <f t="shared" si="5"/>
        <v>8</v>
      </c>
      <c r="C189" s="133" t="s">
        <v>1746</v>
      </c>
      <c r="D189" s="133" t="s">
        <v>220</v>
      </c>
      <c r="E189" s="133" t="s">
        <v>1681</v>
      </c>
      <c r="F189" s="133">
        <v>150</v>
      </c>
      <c r="G189" s="133">
        <v>1230</v>
      </c>
      <c r="H189" s="133">
        <v>11</v>
      </c>
      <c r="I189" s="133">
        <v>13.64</v>
      </c>
      <c r="J189" s="133">
        <v>74</v>
      </c>
      <c r="K189" s="133">
        <v>0</v>
      </c>
      <c r="L189" s="133">
        <v>0</v>
      </c>
      <c r="M189" s="133">
        <v>0</v>
      </c>
      <c r="N189" s="133">
        <v>0</v>
      </c>
      <c r="O189" s="133">
        <v>0</v>
      </c>
    </row>
    <row r="190" spans="1:15">
      <c r="A190" s="49">
        <f t="shared" si="4"/>
        <v>2018</v>
      </c>
      <c r="B190" s="49">
        <f t="shared" si="5"/>
        <v>8</v>
      </c>
      <c r="C190" s="133" t="s">
        <v>1747</v>
      </c>
      <c r="D190" s="133" t="s">
        <v>220</v>
      </c>
      <c r="E190" s="133" t="s">
        <v>1705</v>
      </c>
      <c r="F190" s="133">
        <v>252.19</v>
      </c>
      <c r="G190" s="133">
        <v>1851</v>
      </c>
      <c r="H190" s="133">
        <v>16</v>
      </c>
      <c r="I190" s="133">
        <v>15.76</v>
      </c>
      <c r="J190" s="133">
        <v>43</v>
      </c>
      <c r="K190" s="133">
        <v>0</v>
      </c>
      <c r="L190" s="133">
        <v>0</v>
      </c>
      <c r="M190" s="133">
        <v>0</v>
      </c>
      <c r="N190" s="133">
        <v>1</v>
      </c>
      <c r="O190" s="133">
        <v>0</v>
      </c>
    </row>
    <row r="191" spans="1:15">
      <c r="A191" s="49">
        <f t="shared" si="4"/>
        <v>2018</v>
      </c>
      <c r="B191" s="49">
        <f t="shared" si="5"/>
        <v>8</v>
      </c>
      <c r="C191" s="133" t="s">
        <v>1747</v>
      </c>
      <c r="D191" s="133" t="s">
        <v>220</v>
      </c>
      <c r="E191" s="133" t="s">
        <v>1706</v>
      </c>
      <c r="F191" s="133">
        <v>300</v>
      </c>
      <c r="G191" s="133">
        <v>1489</v>
      </c>
      <c r="H191" s="133">
        <v>30</v>
      </c>
      <c r="I191" s="133">
        <v>10</v>
      </c>
      <c r="J191" s="133">
        <v>130</v>
      </c>
      <c r="K191" s="133">
        <v>0</v>
      </c>
      <c r="L191" s="133">
        <v>0</v>
      </c>
      <c r="M191" s="133">
        <v>3</v>
      </c>
      <c r="N191" s="133">
        <v>1</v>
      </c>
      <c r="O191" s="133">
        <v>0</v>
      </c>
    </row>
    <row r="192" spans="1:15">
      <c r="A192" s="49">
        <f t="shared" si="4"/>
        <v>2018</v>
      </c>
      <c r="B192" s="49">
        <f t="shared" si="5"/>
        <v>8</v>
      </c>
      <c r="C192" s="133" t="s">
        <v>1747</v>
      </c>
      <c r="D192" s="133" t="s">
        <v>220</v>
      </c>
      <c r="E192" s="133" t="s">
        <v>1681</v>
      </c>
      <c r="F192" s="133">
        <v>191.53</v>
      </c>
      <c r="G192" s="133">
        <v>1375</v>
      </c>
      <c r="H192" s="133">
        <v>15</v>
      </c>
      <c r="I192" s="133">
        <v>12.77</v>
      </c>
      <c r="J192" s="133">
        <v>49</v>
      </c>
      <c r="K192" s="133">
        <v>0</v>
      </c>
      <c r="L192" s="133">
        <v>0</v>
      </c>
      <c r="M192" s="133">
        <v>1</v>
      </c>
      <c r="N192" s="133">
        <v>0</v>
      </c>
      <c r="O192" s="133">
        <v>0</v>
      </c>
    </row>
    <row r="193" spans="1:15">
      <c r="A193" s="49">
        <f t="shared" si="4"/>
        <v>2018</v>
      </c>
      <c r="B193" s="49">
        <f t="shared" si="5"/>
        <v>8</v>
      </c>
      <c r="C193" s="133" t="s">
        <v>1501</v>
      </c>
      <c r="D193" s="133" t="s">
        <v>220</v>
      </c>
      <c r="E193" s="133" t="s">
        <v>1705</v>
      </c>
      <c r="F193" s="133">
        <v>150.56</v>
      </c>
      <c r="G193" s="133">
        <v>1139</v>
      </c>
      <c r="H193" s="133">
        <v>11</v>
      </c>
      <c r="I193" s="133">
        <v>13.69</v>
      </c>
      <c r="J193" s="133">
        <v>80</v>
      </c>
      <c r="K193" s="133">
        <v>0</v>
      </c>
      <c r="L193" s="133">
        <v>0</v>
      </c>
      <c r="M193" s="133">
        <v>2</v>
      </c>
      <c r="N193" s="133">
        <v>0</v>
      </c>
      <c r="O193" s="133">
        <v>0</v>
      </c>
    </row>
    <row r="194" spans="1:15">
      <c r="A194" s="49">
        <f t="shared" ref="A194:A224" si="6">YEAR(C194)</f>
        <v>2018</v>
      </c>
      <c r="B194" s="49">
        <f t="shared" ref="B194:B257" si="7">MONTH(C194)</f>
        <v>8</v>
      </c>
      <c r="C194" s="133" t="s">
        <v>1501</v>
      </c>
      <c r="D194" s="133" t="s">
        <v>220</v>
      </c>
      <c r="E194" s="133" t="s">
        <v>1706</v>
      </c>
      <c r="F194" s="133">
        <v>300</v>
      </c>
      <c r="G194" s="133">
        <v>1215</v>
      </c>
      <c r="H194" s="133">
        <v>26</v>
      </c>
      <c r="I194" s="133">
        <v>11.54</v>
      </c>
      <c r="J194" s="133">
        <v>129</v>
      </c>
      <c r="K194" s="133">
        <v>0</v>
      </c>
      <c r="L194" s="133">
        <v>0</v>
      </c>
      <c r="M194" s="133">
        <v>5</v>
      </c>
      <c r="N194" s="133">
        <v>3</v>
      </c>
      <c r="O194" s="133">
        <v>0</v>
      </c>
    </row>
    <row r="195" spans="1:15">
      <c r="A195" s="49">
        <f t="shared" si="6"/>
        <v>2018</v>
      </c>
      <c r="B195" s="49">
        <f t="shared" si="7"/>
        <v>8</v>
      </c>
      <c r="C195" s="133" t="s">
        <v>1501</v>
      </c>
      <c r="D195" s="133" t="s">
        <v>220</v>
      </c>
      <c r="E195" s="133" t="s">
        <v>1681</v>
      </c>
      <c r="F195" s="133">
        <v>128.06</v>
      </c>
      <c r="G195" s="133">
        <v>875</v>
      </c>
      <c r="H195" s="133">
        <v>11</v>
      </c>
      <c r="I195" s="133">
        <v>11.64</v>
      </c>
      <c r="J195" s="133">
        <v>56</v>
      </c>
      <c r="K195" s="133">
        <v>0</v>
      </c>
      <c r="L195" s="133">
        <v>0</v>
      </c>
      <c r="M195" s="133">
        <v>1</v>
      </c>
      <c r="N195" s="133">
        <v>0</v>
      </c>
      <c r="O195" s="133">
        <v>0</v>
      </c>
    </row>
    <row r="196" spans="1:15">
      <c r="A196" s="49">
        <f t="shared" si="6"/>
        <v>2018</v>
      </c>
      <c r="B196" s="49">
        <f t="shared" si="7"/>
        <v>8</v>
      </c>
      <c r="C196" s="133" t="s">
        <v>1496</v>
      </c>
      <c r="D196" s="133" t="s">
        <v>220</v>
      </c>
      <c r="E196" s="133" t="s">
        <v>1705</v>
      </c>
      <c r="F196" s="133">
        <v>200</v>
      </c>
      <c r="G196" s="133">
        <v>1212</v>
      </c>
      <c r="H196" s="133">
        <v>15</v>
      </c>
      <c r="I196" s="133">
        <v>13.33</v>
      </c>
      <c r="J196" s="133">
        <v>35</v>
      </c>
      <c r="K196" s="133">
        <v>0</v>
      </c>
      <c r="L196" s="133">
        <v>0</v>
      </c>
      <c r="M196" s="133">
        <v>0</v>
      </c>
      <c r="N196" s="133">
        <v>1</v>
      </c>
      <c r="O196" s="133">
        <v>0</v>
      </c>
    </row>
    <row r="197" spans="1:15">
      <c r="A197" s="49">
        <f t="shared" si="6"/>
        <v>2018</v>
      </c>
      <c r="B197" s="49">
        <f t="shared" si="7"/>
        <v>8</v>
      </c>
      <c r="C197" s="133" t="s">
        <v>1496</v>
      </c>
      <c r="D197" s="133" t="s">
        <v>220</v>
      </c>
      <c r="E197" s="133" t="s">
        <v>1706</v>
      </c>
      <c r="F197" s="133">
        <v>200</v>
      </c>
      <c r="G197" s="133">
        <v>899</v>
      </c>
      <c r="H197" s="133">
        <v>18</v>
      </c>
      <c r="I197" s="133">
        <v>11.11</v>
      </c>
      <c r="J197" s="133">
        <v>69</v>
      </c>
      <c r="K197" s="133">
        <v>0</v>
      </c>
      <c r="L197" s="133">
        <v>0</v>
      </c>
      <c r="M197" s="133">
        <v>1</v>
      </c>
      <c r="N197" s="133">
        <v>0</v>
      </c>
      <c r="O197" s="133">
        <v>0</v>
      </c>
    </row>
    <row r="198" spans="1:15">
      <c r="A198" s="49">
        <f t="shared" si="6"/>
        <v>2018</v>
      </c>
      <c r="B198" s="49">
        <f t="shared" si="7"/>
        <v>8</v>
      </c>
      <c r="C198" s="133" t="s">
        <v>1496</v>
      </c>
      <c r="D198" s="133" t="s">
        <v>220</v>
      </c>
      <c r="E198" s="133" t="s">
        <v>1681</v>
      </c>
      <c r="F198" s="133">
        <v>100</v>
      </c>
      <c r="G198" s="133">
        <v>690</v>
      </c>
      <c r="H198" s="133">
        <v>9</v>
      </c>
      <c r="I198" s="133">
        <v>11.11</v>
      </c>
      <c r="J198" s="133">
        <v>24</v>
      </c>
      <c r="K198" s="133">
        <v>0</v>
      </c>
      <c r="L198" s="133">
        <v>0</v>
      </c>
      <c r="M198" s="133">
        <v>0</v>
      </c>
      <c r="N198" s="133">
        <v>0</v>
      </c>
      <c r="O198" s="133">
        <v>0</v>
      </c>
    </row>
    <row r="199" spans="1:15">
      <c r="A199" s="49">
        <f t="shared" si="6"/>
        <v>2018</v>
      </c>
      <c r="B199" s="49">
        <f t="shared" si="7"/>
        <v>8</v>
      </c>
      <c r="C199" s="133" t="s">
        <v>1489</v>
      </c>
      <c r="D199" s="133" t="s">
        <v>220</v>
      </c>
      <c r="E199" s="133" t="s">
        <v>1705</v>
      </c>
      <c r="F199" s="133">
        <v>200</v>
      </c>
      <c r="G199" s="133">
        <v>1099</v>
      </c>
      <c r="H199" s="133">
        <v>17</v>
      </c>
      <c r="I199" s="133">
        <v>11.76</v>
      </c>
      <c r="J199" s="133">
        <v>127</v>
      </c>
      <c r="K199" s="133">
        <v>0</v>
      </c>
      <c r="L199" s="133">
        <v>0</v>
      </c>
      <c r="M199" s="133">
        <v>3</v>
      </c>
      <c r="N199" s="133">
        <v>0</v>
      </c>
      <c r="O199" s="133">
        <v>2</v>
      </c>
    </row>
    <row r="200" spans="1:15">
      <c r="A200" s="49">
        <f t="shared" si="6"/>
        <v>2018</v>
      </c>
      <c r="B200" s="49">
        <f t="shared" si="7"/>
        <v>8</v>
      </c>
      <c r="C200" s="133" t="s">
        <v>1489</v>
      </c>
      <c r="D200" s="133" t="s">
        <v>220</v>
      </c>
      <c r="E200" s="133" t="s">
        <v>1706</v>
      </c>
      <c r="F200" s="133">
        <v>200</v>
      </c>
      <c r="G200" s="133">
        <v>1619</v>
      </c>
      <c r="H200" s="133">
        <v>21</v>
      </c>
      <c r="I200" s="133">
        <v>9.52</v>
      </c>
      <c r="J200" s="133">
        <v>49</v>
      </c>
      <c r="K200" s="133">
        <v>0</v>
      </c>
      <c r="L200" s="133">
        <v>0</v>
      </c>
      <c r="M200" s="133">
        <v>0</v>
      </c>
      <c r="N200" s="133">
        <v>0</v>
      </c>
      <c r="O200" s="133">
        <v>0</v>
      </c>
    </row>
    <row r="201" spans="1:15">
      <c r="A201" s="49">
        <f t="shared" si="6"/>
        <v>2018</v>
      </c>
      <c r="B201" s="49">
        <f t="shared" si="7"/>
        <v>8</v>
      </c>
      <c r="C201" s="133" t="s">
        <v>1489</v>
      </c>
      <c r="D201" s="133" t="s">
        <v>220</v>
      </c>
      <c r="E201" s="133" t="s">
        <v>1681</v>
      </c>
      <c r="F201" s="133">
        <v>100</v>
      </c>
      <c r="G201" s="133">
        <v>976</v>
      </c>
      <c r="H201" s="133">
        <v>9</v>
      </c>
      <c r="I201" s="133">
        <v>11.11</v>
      </c>
      <c r="J201" s="133">
        <v>26</v>
      </c>
      <c r="K201" s="133">
        <v>0</v>
      </c>
      <c r="L201" s="133">
        <v>0</v>
      </c>
      <c r="M201" s="133">
        <v>1</v>
      </c>
      <c r="N201" s="133">
        <v>0</v>
      </c>
      <c r="O201" s="133">
        <v>0</v>
      </c>
    </row>
    <row r="202" spans="1:15">
      <c r="A202" s="49">
        <f t="shared" si="6"/>
        <v>2018</v>
      </c>
      <c r="B202" s="49">
        <f t="shared" si="7"/>
        <v>8</v>
      </c>
      <c r="C202" s="133" t="s">
        <v>1480</v>
      </c>
      <c r="D202" s="133" t="s">
        <v>220</v>
      </c>
      <c r="E202" s="133" t="s">
        <v>1705</v>
      </c>
      <c r="F202" s="133">
        <v>200</v>
      </c>
      <c r="G202" s="133">
        <v>4011</v>
      </c>
      <c r="H202" s="133">
        <v>18</v>
      </c>
      <c r="I202" s="133">
        <v>11.11</v>
      </c>
      <c r="J202" s="133">
        <v>45</v>
      </c>
      <c r="K202" s="133">
        <v>0</v>
      </c>
      <c r="L202" s="133">
        <v>0</v>
      </c>
      <c r="M202" s="133">
        <v>2</v>
      </c>
      <c r="N202" s="133">
        <v>0</v>
      </c>
      <c r="O202" s="133">
        <v>0</v>
      </c>
    </row>
    <row r="203" spans="1:15">
      <c r="A203" s="49">
        <f t="shared" si="6"/>
        <v>2018</v>
      </c>
      <c r="B203" s="49">
        <f t="shared" si="7"/>
        <v>8</v>
      </c>
      <c r="C203" s="133" t="s">
        <v>1480</v>
      </c>
      <c r="D203" s="133" t="s">
        <v>220</v>
      </c>
      <c r="E203" s="133" t="s">
        <v>1706</v>
      </c>
      <c r="F203" s="133">
        <v>200</v>
      </c>
      <c r="G203" s="133">
        <v>688</v>
      </c>
      <c r="H203" s="133">
        <v>16</v>
      </c>
      <c r="I203" s="133">
        <v>12.5</v>
      </c>
      <c r="J203" s="133">
        <v>64</v>
      </c>
      <c r="K203" s="133">
        <v>0</v>
      </c>
      <c r="L203" s="133">
        <v>0</v>
      </c>
      <c r="M203" s="133">
        <v>1</v>
      </c>
      <c r="N203" s="133">
        <v>0</v>
      </c>
      <c r="O203" s="133">
        <v>1</v>
      </c>
    </row>
    <row r="204" spans="1:15">
      <c r="A204" s="49">
        <f t="shared" si="6"/>
        <v>2018</v>
      </c>
      <c r="B204" s="49">
        <f t="shared" si="7"/>
        <v>8</v>
      </c>
      <c r="C204" s="133" t="s">
        <v>1480</v>
      </c>
      <c r="D204" s="133" t="s">
        <v>220</v>
      </c>
      <c r="E204" s="133" t="s">
        <v>1681</v>
      </c>
      <c r="F204" s="133">
        <v>100</v>
      </c>
      <c r="G204" s="133">
        <v>1652</v>
      </c>
      <c r="H204" s="133">
        <v>7</v>
      </c>
      <c r="I204" s="133">
        <v>14.29</v>
      </c>
      <c r="J204" s="133">
        <v>15</v>
      </c>
      <c r="K204" s="133">
        <v>0</v>
      </c>
      <c r="L204" s="133">
        <v>0</v>
      </c>
      <c r="M204" s="133">
        <v>0</v>
      </c>
      <c r="N204" s="133">
        <v>0</v>
      </c>
      <c r="O204" s="133">
        <v>0</v>
      </c>
    </row>
    <row r="205" spans="1:15">
      <c r="A205" s="49">
        <f t="shared" si="6"/>
        <v>2018</v>
      </c>
      <c r="B205" s="49">
        <f t="shared" si="7"/>
        <v>8</v>
      </c>
      <c r="C205" s="133" t="s">
        <v>1333</v>
      </c>
      <c r="D205" s="133" t="s">
        <v>220</v>
      </c>
      <c r="E205" s="133" t="s">
        <v>1705</v>
      </c>
      <c r="F205" s="133">
        <v>200</v>
      </c>
      <c r="G205" s="133">
        <v>2335</v>
      </c>
      <c r="H205" s="133">
        <v>16</v>
      </c>
      <c r="I205" s="133">
        <v>12.5</v>
      </c>
      <c r="J205" s="133">
        <v>31</v>
      </c>
      <c r="K205" s="133">
        <v>0</v>
      </c>
      <c r="L205" s="133">
        <v>0</v>
      </c>
      <c r="M205" s="133">
        <v>0</v>
      </c>
      <c r="N205" s="133">
        <v>0</v>
      </c>
      <c r="O205" s="133">
        <v>0</v>
      </c>
    </row>
    <row r="206" spans="1:15">
      <c r="A206" s="49">
        <f t="shared" si="6"/>
        <v>2018</v>
      </c>
      <c r="B206" s="49">
        <f t="shared" si="7"/>
        <v>8</v>
      </c>
      <c r="C206" s="133" t="s">
        <v>1333</v>
      </c>
      <c r="D206" s="133" t="s">
        <v>220</v>
      </c>
      <c r="E206" s="133" t="s">
        <v>1706</v>
      </c>
      <c r="F206" s="133">
        <v>200</v>
      </c>
      <c r="G206" s="133">
        <v>1109</v>
      </c>
      <c r="H206" s="133">
        <v>17</v>
      </c>
      <c r="I206" s="133">
        <v>11.76</v>
      </c>
      <c r="J206" s="133">
        <v>62</v>
      </c>
      <c r="K206" s="133">
        <v>0</v>
      </c>
      <c r="L206" s="133">
        <v>0</v>
      </c>
      <c r="M206" s="133">
        <v>3</v>
      </c>
      <c r="N206" s="133">
        <v>1</v>
      </c>
      <c r="O206" s="133">
        <v>0</v>
      </c>
    </row>
    <row r="207" spans="1:15">
      <c r="A207" s="49">
        <f t="shared" si="6"/>
        <v>2018</v>
      </c>
      <c r="B207" s="49">
        <f t="shared" si="7"/>
        <v>8</v>
      </c>
      <c r="C207" s="133" t="s">
        <v>1333</v>
      </c>
      <c r="D207" s="133" t="s">
        <v>220</v>
      </c>
      <c r="E207" s="133" t="s">
        <v>1681</v>
      </c>
      <c r="F207" s="133">
        <v>100</v>
      </c>
      <c r="G207" s="133">
        <v>2700</v>
      </c>
      <c r="H207" s="133">
        <v>9</v>
      </c>
      <c r="I207" s="133">
        <v>11.11</v>
      </c>
      <c r="J207" s="133">
        <v>21</v>
      </c>
      <c r="K207" s="133">
        <v>0</v>
      </c>
      <c r="L207" s="133">
        <v>0</v>
      </c>
      <c r="M207" s="133">
        <v>1</v>
      </c>
      <c r="N207" s="133">
        <v>2</v>
      </c>
      <c r="O207" s="133">
        <v>0</v>
      </c>
    </row>
    <row r="208" spans="1:15">
      <c r="A208" s="49">
        <f t="shared" si="6"/>
        <v>2018</v>
      </c>
      <c r="B208" s="49">
        <f t="shared" si="7"/>
        <v>8</v>
      </c>
      <c r="C208" s="133" t="s">
        <v>1463</v>
      </c>
      <c r="D208" s="133" t="s">
        <v>220</v>
      </c>
      <c r="E208" s="133" t="s">
        <v>1681</v>
      </c>
      <c r="F208" s="133">
        <v>31.71</v>
      </c>
      <c r="G208" s="133">
        <v>230</v>
      </c>
      <c r="H208" s="133">
        <v>3</v>
      </c>
      <c r="I208" s="133">
        <v>10.57</v>
      </c>
      <c r="J208" s="133">
        <v>3</v>
      </c>
      <c r="K208" s="133">
        <v>0</v>
      </c>
      <c r="L208" s="133">
        <v>0</v>
      </c>
      <c r="M208" s="133">
        <v>0</v>
      </c>
      <c r="N208" s="133">
        <v>0</v>
      </c>
      <c r="O208" s="133">
        <v>0</v>
      </c>
    </row>
    <row r="209" spans="1:15">
      <c r="A209" s="49">
        <f t="shared" si="6"/>
        <v>2018</v>
      </c>
      <c r="B209" s="49">
        <f t="shared" si="7"/>
        <v>8</v>
      </c>
      <c r="C209" s="133" t="s">
        <v>1463</v>
      </c>
      <c r="D209" s="133" t="s">
        <v>220</v>
      </c>
      <c r="E209" s="133" t="s">
        <v>1748</v>
      </c>
      <c r="F209" s="133">
        <v>600</v>
      </c>
      <c r="G209" s="133">
        <v>2602</v>
      </c>
      <c r="H209" s="133">
        <v>46</v>
      </c>
      <c r="I209" s="133">
        <v>13.04</v>
      </c>
      <c r="J209" s="133">
        <v>104</v>
      </c>
      <c r="K209" s="133">
        <v>0</v>
      </c>
      <c r="L209" s="133">
        <v>0</v>
      </c>
      <c r="M209" s="133">
        <v>1</v>
      </c>
      <c r="N209" s="133">
        <v>4</v>
      </c>
      <c r="O209" s="133">
        <v>1</v>
      </c>
    </row>
    <row r="210" spans="1:15">
      <c r="A210" s="49">
        <f t="shared" si="6"/>
        <v>2018</v>
      </c>
      <c r="B210" s="49">
        <f t="shared" si="7"/>
        <v>8</v>
      </c>
      <c r="C210" s="133" t="s">
        <v>1463</v>
      </c>
      <c r="D210" s="133" t="s">
        <v>220</v>
      </c>
      <c r="E210" s="133" t="s">
        <v>1749</v>
      </c>
      <c r="F210" s="133">
        <v>142.44</v>
      </c>
      <c r="G210" s="133">
        <v>817</v>
      </c>
      <c r="H210" s="133">
        <v>15</v>
      </c>
      <c r="I210" s="133">
        <v>9.5</v>
      </c>
      <c r="J210" s="133">
        <v>29</v>
      </c>
      <c r="K210" s="133">
        <v>0</v>
      </c>
      <c r="L210" s="133">
        <v>0</v>
      </c>
      <c r="M210" s="133">
        <v>1</v>
      </c>
      <c r="N210" s="133">
        <v>0</v>
      </c>
      <c r="O210" s="133">
        <v>0</v>
      </c>
    </row>
    <row r="211" spans="1:15">
      <c r="A211" s="49">
        <f t="shared" si="6"/>
        <v>2018</v>
      </c>
      <c r="B211" s="49">
        <f t="shared" si="7"/>
        <v>8</v>
      </c>
      <c r="C211" s="133" t="s">
        <v>1451</v>
      </c>
      <c r="D211" s="133" t="s">
        <v>220</v>
      </c>
      <c r="E211" s="133" t="s">
        <v>1748</v>
      </c>
      <c r="F211" s="133">
        <v>600</v>
      </c>
      <c r="G211" s="133">
        <v>2148</v>
      </c>
      <c r="H211" s="133">
        <v>41</v>
      </c>
      <c r="I211" s="133">
        <v>14.63</v>
      </c>
      <c r="J211" s="133">
        <v>103</v>
      </c>
      <c r="K211" s="133">
        <v>0</v>
      </c>
      <c r="L211" s="133">
        <v>0</v>
      </c>
      <c r="M211" s="133">
        <v>5</v>
      </c>
      <c r="N211" s="133">
        <v>0</v>
      </c>
      <c r="O211" s="133">
        <v>2</v>
      </c>
    </row>
    <row r="212" spans="1:15">
      <c r="A212" s="49">
        <f t="shared" si="6"/>
        <v>2018</v>
      </c>
      <c r="B212" s="49">
        <f t="shared" si="7"/>
        <v>8</v>
      </c>
      <c r="C212" s="133" t="s">
        <v>1451</v>
      </c>
      <c r="D212" s="133" t="s">
        <v>220</v>
      </c>
      <c r="E212" s="133" t="s">
        <v>1749</v>
      </c>
      <c r="F212" s="133">
        <v>360</v>
      </c>
      <c r="G212" s="133">
        <v>2405</v>
      </c>
      <c r="H212" s="133">
        <v>40</v>
      </c>
      <c r="I212" s="133">
        <v>9</v>
      </c>
      <c r="J212" s="133">
        <v>148</v>
      </c>
      <c r="K212" s="133">
        <v>0</v>
      </c>
      <c r="L212" s="133">
        <v>0</v>
      </c>
      <c r="M212" s="133">
        <v>5</v>
      </c>
      <c r="N212" s="133">
        <v>3</v>
      </c>
      <c r="O212" s="133">
        <v>0</v>
      </c>
    </row>
    <row r="213" spans="1:15">
      <c r="A213" s="49">
        <f t="shared" si="6"/>
        <v>2018</v>
      </c>
      <c r="B213" s="49">
        <f t="shared" si="7"/>
        <v>8</v>
      </c>
      <c r="C213" s="133" t="s">
        <v>1445</v>
      </c>
      <c r="D213" s="133" t="s">
        <v>220</v>
      </c>
      <c r="E213" s="133" t="s">
        <v>1748</v>
      </c>
      <c r="F213" s="133">
        <v>600</v>
      </c>
      <c r="G213" s="133">
        <v>2823</v>
      </c>
      <c r="H213" s="133">
        <v>47</v>
      </c>
      <c r="I213" s="133">
        <v>12.77</v>
      </c>
      <c r="J213" s="133">
        <v>117</v>
      </c>
      <c r="K213" s="133">
        <v>0</v>
      </c>
      <c r="L213" s="133">
        <v>1</v>
      </c>
      <c r="M213" s="133">
        <v>7</v>
      </c>
      <c r="N213" s="133">
        <v>3</v>
      </c>
      <c r="O213" s="133">
        <v>1</v>
      </c>
    </row>
    <row r="214" spans="1:15">
      <c r="A214" s="49">
        <f t="shared" si="6"/>
        <v>2018</v>
      </c>
      <c r="B214" s="49">
        <f t="shared" si="7"/>
        <v>8</v>
      </c>
      <c r="C214" s="133" t="s">
        <v>1445</v>
      </c>
      <c r="D214" s="133" t="s">
        <v>220</v>
      </c>
      <c r="E214" s="133" t="s">
        <v>1749</v>
      </c>
      <c r="F214" s="133">
        <v>274.38</v>
      </c>
      <c r="G214" s="133">
        <v>1723</v>
      </c>
      <c r="H214" s="133">
        <v>27</v>
      </c>
      <c r="I214" s="133">
        <v>10.16</v>
      </c>
      <c r="J214" s="133">
        <v>95</v>
      </c>
      <c r="K214" s="133">
        <v>0</v>
      </c>
      <c r="L214" s="133">
        <v>0</v>
      </c>
      <c r="M214" s="133">
        <v>3</v>
      </c>
      <c r="N214" s="133">
        <v>4</v>
      </c>
      <c r="O214" s="133">
        <v>0</v>
      </c>
    </row>
    <row r="215" spans="1:15">
      <c r="A215" s="49">
        <f t="shared" si="6"/>
        <v>2018</v>
      </c>
      <c r="B215" s="49">
        <f t="shared" si="7"/>
        <v>8</v>
      </c>
      <c r="C215" s="133" t="s">
        <v>1329</v>
      </c>
      <c r="D215" s="133" t="s">
        <v>220</v>
      </c>
      <c r="E215" s="133" t="s">
        <v>1748</v>
      </c>
      <c r="F215" s="133">
        <v>500</v>
      </c>
      <c r="G215" s="133">
        <v>2288</v>
      </c>
      <c r="H215" s="133">
        <v>39</v>
      </c>
      <c r="I215" s="133">
        <v>12.82</v>
      </c>
      <c r="J215" s="133">
        <v>110</v>
      </c>
      <c r="K215" s="133">
        <v>0</v>
      </c>
      <c r="L215" s="133">
        <v>0</v>
      </c>
      <c r="M215" s="133">
        <v>8</v>
      </c>
      <c r="N215" s="133">
        <v>2</v>
      </c>
      <c r="O215" s="133">
        <v>0</v>
      </c>
    </row>
    <row r="216" spans="1:15">
      <c r="A216" s="49">
        <f t="shared" si="6"/>
        <v>2018</v>
      </c>
      <c r="B216" s="49">
        <f t="shared" si="7"/>
        <v>8</v>
      </c>
      <c r="C216" s="133" t="s">
        <v>1329</v>
      </c>
      <c r="D216" s="133" t="s">
        <v>220</v>
      </c>
      <c r="E216" s="133" t="s">
        <v>1749</v>
      </c>
      <c r="F216" s="133">
        <v>300</v>
      </c>
      <c r="G216" s="133">
        <v>1417</v>
      </c>
      <c r="H216" s="133">
        <v>31</v>
      </c>
      <c r="I216" s="133">
        <v>9.68</v>
      </c>
      <c r="J216" s="133">
        <v>94</v>
      </c>
      <c r="K216" s="133">
        <v>0</v>
      </c>
      <c r="L216" s="133">
        <v>0</v>
      </c>
      <c r="M216" s="133">
        <v>3</v>
      </c>
      <c r="N216" s="133">
        <v>0</v>
      </c>
      <c r="O216" s="133">
        <v>0</v>
      </c>
    </row>
    <row r="217" spans="1:15">
      <c r="A217" s="49">
        <f t="shared" si="6"/>
        <v>2018</v>
      </c>
      <c r="B217" s="49">
        <f t="shared" si="7"/>
        <v>8</v>
      </c>
      <c r="C217" s="133" t="s">
        <v>1326</v>
      </c>
      <c r="D217" s="133" t="s">
        <v>220</v>
      </c>
      <c r="E217" s="133" t="s">
        <v>1748</v>
      </c>
      <c r="F217" s="133">
        <v>500</v>
      </c>
      <c r="G217" s="133">
        <v>1570</v>
      </c>
      <c r="H217" s="133">
        <v>40</v>
      </c>
      <c r="I217" s="133">
        <v>12.5</v>
      </c>
      <c r="J217" s="133">
        <v>104</v>
      </c>
      <c r="K217" s="133">
        <v>0</v>
      </c>
      <c r="L217" s="133">
        <v>0</v>
      </c>
      <c r="M217" s="133">
        <v>6</v>
      </c>
      <c r="N217" s="133">
        <v>2</v>
      </c>
      <c r="O217" s="133">
        <v>0</v>
      </c>
    </row>
    <row r="218" spans="1:15">
      <c r="A218" s="49">
        <f t="shared" si="6"/>
        <v>2018</v>
      </c>
      <c r="B218" s="49">
        <f t="shared" si="7"/>
        <v>8</v>
      </c>
      <c r="C218" s="133" t="s">
        <v>1326</v>
      </c>
      <c r="D218" s="133" t="s">
        <v>220</v>
      </c>
      <c r="E218" s="133" t="s">
        <v>1749</v>
      </c>
      <c r="F218" s="133">
        <v>300</v>
      </c>
      <c r="G218" s="133">
        <v>1739</v>
      </c>
      <c r="H218" s="133">
        <v>32</v>
      </c>
      <c r="I218" s="133">
        <v>9.3699999999999992</v>
      </c>
      <c r="J218" s="133">
        <v>69</v>
      </c>
      <c r="K218" s="133">
        <v>0</v>
      </c>
      <c r="L218" s="133">
        <v>0</v>
      </c>
      <c r="M218" s="133">
        <v>4</v>
      </c>
      <c r="N218" s="133">
        <v>1</v>
      </c>
      <c r="O218" s="133">
        <v>0</v>
      </c>
    </row>
    <row r="219" spans="1:15">
      <c r="A219" s="49">
        <f t="shared" si="6"/>
        <v>2018</v>
      </c>
      <c r="B219" s="49">
        <f t="shared" si="7"/>
        <v>8</v>
      </c>
      <c r="C219" s="133" t="s">
        <v>1431</v>
      </c>
      <c r="D219" s="133" t="s">
        <v>220</v>
      </c>
      <c r="E219" s="133" t="s">
        <v>1748</v>
      </c>
      <c r="F219" s="133">
        <v>500</v>
      </c>
      <c r="G219" s="133">
        <v>1920</v>
      </c>
      <c r="H219" s="133">
        <v>48</v>
      </c>
      <c r="I219" s="133">
        <v>10.42</v>
      </c>
      <c r="J219" s="133">
        <v>99</v>
      </c>
      <c r="K219" s="133">
        <v>0</v>
      </c>
      <c r="L219" s="133">
        <v>0</v>
      </c>
      <c r="M219" s="133">
        <v>6</v>
      </c>
      <c r="N219" s="133">
        <v>4</v>
      </c>
      <c r="O219" s="133">
        <v>0</v>
      </c>
    </row>
    <row r="220" spans="1:15">
      <c r="A220" s="49">
        <f t="shared" si="6"/>
        <v>2018</v>
      </c>
      <c r="B220" s="49">
        <f t="shared" si="7"/>
        <v>8</v>
      </c>
      <c r="C220" s="133" t="s">
        <v>1431</v>
      </c>
      <c r="D220" s="133" t="s">
        <v>220</v>
      </c>
      <c r="E220" s="133" t="s">
        <v>1749</v>
      </c>
      <c r="F220" s="133">
        <v>300</v>
      </c>
      <c r="G220" s="133">
        <v>1455</v>
      </c>
      <c r="H220" s="133">
        <v>32</v>
      </c>
      <c r="I220" s="133">
        <v>9.3699999999999992</v>
      </c>
      <c r="J220" s="133">
        <v>85</v>
      </c>
      <c r="K220" s="133">
        <v>1</v>
      </c>
      <c r="L220" s="133">
        <v>0</v>
      </c>
      <c r="M220" s="133">
        <v>4</v>
      </c>
      <c r="N220" s="133">
        <v>0</v>
      </c>
      <c r="O220" s="133">
        <v>2</v>
      </c>
    </row>
    <row r="221" spans="1:15">
      <c r="A221" s="49">
        <f t="shared" si="6"/>
        <v>2018</v>
      </c>
      <c r="B221" s="49">
        <f t="shared" si="7"/>
        <v>8</v>
      </c>
      <c r="C221" s="133" t="s">
        <v>1428</v>
      </c>
      <c r="D221" s="133" t="s">
        <v>220</v>
      </c>
      <c r="E221" s="133" t="s">
        <v>1748</v>
      </c>
      <c r="F221" s="133">
        <v>500</v>
      </c>
      <c r="G221" s="133">
        <v>1621</v>
      </c>
      <c r="H221" s="133">
        <v>45</v>
      </c>
      <c r="I221" s="133">
        <v>11.11</v>
      </c>
      <c r="J221" s="133">
        <v>165</v>
      </c>
      <c r="K221" s="133">
        <v>0</v>
      </c>
      <c r="L221" s="133">
        <v>0</v>
      </c>
      <c r="M221" s="133">
        <v>5</v>
      </c>
      <c r="N221" s="133">
        <v>1</v>
      </c>
      <c r="O221" s="133">
        <v>0</v>
      </c>
    </row>
    <row r="222" spans="1:15">
      <c r="A222" s="49">
        <f t="shared" si="6"/>
        <v>2018</v>
      </c>
      <c r="B222" s="49">
        <f t="shared" si="7"/>
        <v>8</v>
      </c>
      <c r="C222" s="133" t="s">
        <v>1428</v>
      </c>
      <c r="D222" s="133" t="s">
        <v>220</v>
      </c>
      <c r="E222" s="133" t="s">
        <v>1749</v>
      </c>
      <c r="F222" s="133">
        <v>300</v>
      </c>
      <c r="G222" s="133">
        <v>1559</v>
      </c>
      <c r="H222" s="133">
        <v>34</v>
      </c>
      <c r="I222" s="133">
        <v>8.82</v>
      </c>
      <c r="J222" s="133">
        <v>93</v>
      </c>
      <c r="K222" s="133">
        <v>0</v>
      </c>
      <c r="L222" s="133">
        <v>0</v>
      </c>
      <c r="M222" s="133">
        <v>1</v>
      </c>
      <c r="N222" s="133">
        <v>1</v>
      </c>
      <c r="O222" s="133">
        <v>0</v>
      </c>
    </row>
    <row r="223" spans="1:15">
      <c r="A223" s="49">
        <f t="shared" si="6"/>
        <v>2018</v>
      </c>
      <c r="B223" s="49">
        <f t="shared" si="7"/>
        <v>8</v>
      </c>
      <c r="C223" s="133" t="s">
        <v>1417</v>
      </c>
      <c r="D223" s="133" t="s">
        <v>220</v>
      </c>
      <c r="E223" s="133" t="s">
        <v>1748</v>
      </c>
      <c r="F223" s="133">
        <v>668.91</v>
      </c>
      <c r="G223" s="133">
        <v>2661</v>
      </c>
      <c r="H223" s="133">
        <v>58</v>
      </c>
      <c r="I223" s="133">
        <v>11.53</v>
      </c>
      <c r="J223" s="133">
        <v>124</v>
      </c>
      <c r="K223" s="133">
        <v>0</v>
      </c>
      <c r="L223" s="133">
        <v>0</v>
      </c>
      <c r="M223" s="133">
        <v>3</v>
      </c>
      <c r="N223" s="133">
        <v>4</v>
      </c>
      <c r="O223" s="133">
        <v>0</v>
      </c>
    </row>
    <row r="224" spans="1:15">
      <c r="A224" s="49">
        <f t="shared" si="6"/>
        <v>2018</v>
      </c>
      <c r="B224" s="49">
        <f t="shared" si="7"/>
        <v>8</v>
      </c>
      <c r="C224" s="133" t="s">
        <v>1417</v>
      </c>
      <c r="D224" s="133" t="s">
        <v>220</v>
      </c>
      <c r="E224" s="133" t="s">
        <v>1749</v>
      </c>
      <c r="F224" s="133">
        <v>237.29</v>
      </c>
      <c r="G224" s="133">
        <v>1101</v>
      </c>
      <c r="H224" s="133">
        <v>23</v>
      </c>
      <c r="I224" s="133">
        <v>10.32</v>
      </c>
      <c r="J224" s="133">
        <v>72</v>
      </c>
      <c r="K224" s="133">
        <v>0</v>
      </c>
      <c r="L224" s="133">
        <v>0</v>
      </c>
      <c r="M224" s="133">
        <v>3</v>
      </c>
      <c r="N224" s="133">
        <v>0</v>
      </c>
      <c r="O224" s="133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M27"/>
  <sheetViews>
    <sheetView showGridLines="0" topLeftCell="A4" zoomScale="110" zoomScaleNormal="110" workbookViewId="0">
      <selection activeCell="I29" sqref="I29"/>
    </sheetView>
  </sheetViews>
  <sheetFormatPr defaultColWidth="9" defaultRowHeight="16.5"/>
  <cols>
    <col min="1" max="1" width="4.125" style="150" customWidth="1"/>
    <col min="2" max="2" width="12.5" style="150" customWidth="1"/>
    <col min="3" max="11" width="11" style="150" customWidth="1"/>
    <col min="12" max="12" width="6.625" style="150" customWidth="1"/>
    <col min="13" max="13" width="13" style="150" customWidth="1"/>
    <col min="14" max="14" width="14.375" style="150" customWidth="1"/>
    <col min="15" max="15" width="9" style="150" customWidth="1"/>
    <col min="16" max="16" width="18.625" style="150" customWidth="1"/>
    <col min="17" max="18" width="9" style="150" customWidth="1"/>
    <col min="19" max="19" width="13.125" style="150" customWidth="1"/>
    <col min="20" max="20" width="13.625" style="150" customWidth="1"/>
    <col min="21" max="30" width="9" style="150" customWidth="1"/>
    <col min="31" max="16384" width="9" style="150"/>
  </cols>
  <sheetData>
    <row r="1" spans="2:11" ht="17.100000000000001" customHeight="1">
      <c r="B1" s="136" t="s">
        <v>60</v>
      </c>
      <c r="C1" s="30"/>
    </row>
    <row r="2" spans="2:11" ht="17.100000000000001" customHeight="1">
      <c r="B2" s="137" t="s">
        <v>61</v>
      </c>
      <c r="C2" s="30"/>
    </row>
    <row r="3" spans="2:11">
      <c r="B3" s="184" t="s">
        <v>62</v>
      </c>
      <c r="C3" s="184" t="s">
        <v>63</v>
      </c>
      <c r="D3" s="180"/>
      <c r="E3" s="180"/>
      <c r="F3" s="184" t="s">
        <v>64</v>
      </c>
      <c r="G3" s="180"/>
      <c r="H3" s="180"/>
      <c r="I3" s="184" t="s">
        <v>65</v>
      </c>
      <c r="J3" s="180"/>
      <c r="K3" s="180"/>
    </row>
    <row r="4" spans="2:11" ht="24" customHeight="1">
      <c r="B4" s="180"/>
      <c r="C4" s="95" t="str">
        <f>透视表!J30</f>
        <v>8月</v>
      </c>
      <c r="D4" s="95" t="str">
        <f>透视表!J31</f>
        <v>7月</v>
      </c>
      <c r="E4" s="98" t="s">
        <v>66</v>
      </c>
      <c r="F4" s="95" t="str">
        <f>透视表!J30</f>
        <v>8月</v>
      </c>
      <c r="G4" s="95" t="str">
        <f>透视表!J31</f>
        <v>7月</v>
      </c>
      <c r="H4" s="98" t="s">
        <v>66</v>
      </c>
      <c r="I4" s="95" t="str">
        <f>透视表!J30</f>
        <v>8月</v>
      </c>
      <c r="J4" s="95" t="str">
        <f>透视表!J31</f>
        <v>7月</v>
      </c>
      <c r="K4" s="98" t="s">
        <v>66</v>
      </c>
    </row>
    <row r="5" spans="2:11" ht="21.75" customHeight="1">
      <c r="B5" s="152" t="s">
        <v>67</v>
      </c>
      <c r="C5" s="115">
        <v>1</v>
      </c>
      <c r="D5" s="115">
        <v>1</v>
      </c>
      <c r="E5" s="115">
        <f>D5-C5</f>
        <v>0</v>
      </c>
      <c r="F5" s="115">
        <v>3</v>
      </c>
      <c r="G5" s="115">
        <v>1</v>
      </c>
      <c r="H5" s="115">
        <f>G5-F5</f>
        <v>-2</v>
      </c>
      <c r="I5" s="115">
        <v>8</v>
      </c>
      <c r="J5" s="115">
        <v>5</v>
      </c>
      <c r="K5" s="115">
        <f>J5-I5</f>
        <v>-3</v>
      </c>
    </row>
    <row r="6" spans="2:11" ht="21.75" customHeight="1">
      <c r="B6" s="152" t="s">
        <v>68</v>
      </c>
      <c r="C6" s="115">
        <v>1</v>
      </c>
      <c r="D6" s="115">
        <v>1</v>
      </c>
      <c r="E6" s="115">
        <f>D6-C6</f>
        <v>0</v>
      </c>
      <c r="F6" s="115">
        <v>3</v>
      </c>
      <c r="G6" s="115">
        <v>1</v>
      </c>
      <c r="H6" s="115">
        <f>G6-F6</f>
        <v>-2</v>
      </c>
      <c r="I6" s="115">
        <v>6</v>
      </c>
      <c r="J6" s="115">
        <v>5</v>
      </c>
      <c r="K6" s="115">
        <f>J6-I6</f>
        <v>-1</v>
      </c>
    </row>
    <row r="7" spans="2:11" ht="21.75" customHeight="1">
      <c r="B7" s="152" t="s">
        <v>69</v>
      </c>
      <c r="C7" s="115">
        <v>1</v>
      </c>
      <c r="D7" s="115">
        <v>1</v>
      </c>
      <c r="E7" s="115">
        <f>D7-C7</f>
        <v>0</v>
      </c>
      <c r="F7" s="115">
        <v>2</v>
      </c>
      <c r="G7" s="115">
        <v>1</v>
      </c>
      <c r="H7" s="115">
        <f>G7-F7</f>
        <v>-1</v>
      </c>
      <c r="I7" s="115">
        <v>4</v>
      </c>
      <c r="J7" s="115">
        <v>4</v>
      </c>
      <c r="K7" s="115">
        <f>J7-I7</f>
        <v>0</v>
      </c>
    </row>
    <row r="8" spans="2:11" ht="21.75" customHeight="1">
      <c r="B8" s="152" t="s">
        <v>70</v>
      </c>
      <c r="C8" s="115">
        <v>1</v>
      </c>
      <c r="D8" s="115">
        <v>1</v>
      </c>
      <c r="E8" s="115">
        <f>D8-C8</f>
        <v>0</v>
      </c>
      <c r="F8" s="115">
        <v>3</v>
      </c>
      <c r="G8" s="115">
        <v>2</v>
      </c>
      <c r="H8" s="115">
        <f>G8-F8</f>
        <v>-1</v>
      </c>
      <c r="I8" s="115">
        <v>8</v>
      </c>
      <c r="J8" s="115">
        <v>8</v>
      </c>
      <c r="K8" s="115">
        <f>J8-I8</f>
        <v>0</v>
      </c>
    </row>
    <row r="9" spans="2:11" ht="42" customHeight="1">
      <c r="B9" s="179" t="s">
        <v>71</v>
      </c>
      <c r="C9" s="180"/>
      <c r="D9" s="180"/>
      <c r="E9" s="180"/>
      <c r="F9" s="180"/>
      <c r="G9" s="180"/>
      <c r="H9" s="180"/>
      <c r="I9" s="180"/>
      <c r="J9" s="180"/>
      <c r="K9" s="180"/>
    </row>
    <row r="12" spans="2:11">
      <c r="B12" s="136"/>
    </row>
    <row r="13" spans="2:11">
      <c r="B13" s="137"/>
    </row>
    <row r="27" spans="2:13" ht="27.95" customHeight="1">
      <c r="B27" s="183" t="s">
        <v>72</v>
      </c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</row>
  </sheetData>
  <mergeCells count="6">
    <mergeCell ref="B27:M27"/>
    <mergeCell ref="B3:B4"/>
    <mergeCell ref="C3:E3"/>
    <mergeCell ref="F3:H3"/>
    <mergeCell ref="I3:K3"/>
    <mergeCell ref="B9:K9"/>
  </mergeCells>
  <phoneticPr fontId="8" type="noConversion"/>
  <conditionalFormatting sqref="E5:E8 H5:H8 K5:K8">
    <cfRule type="cellIs" dxfId="63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H44"/>
  <sheetViews>
    <sheetView showGridLines="0" topLeftCell="A29" workbookViewId="0">
      <selection activeCell="C40" sqref="C40"/>
    </sheetView>
  </sheetViews>
  <sheetFormatPr defaultColWidth="11" defaultRowHeight="16.5"/>
  <cols>
    <col min="1" max="1" width="11" style="150" customWidth="1"/>
    <col min="2" max="2" width="76.125" style="150" customWidth="1"/>
    <col min="3" max="8" width="12.5" style="150" customWidth="1"/>
    <col min="9" max="10" width="11" style="150" customWidth="1"/>
    <col min="11" max="16384" width="11" style="150"/>
  </cols>
  <sheetData>
    <row r="1" spans="2:8" ht="18.75" customHeight="1" thickBot="1">
      <c r="B1" s="29" t="s">
        <v>25</v>
      </c>
    </row>
    <row r="2" spans="2:8" ht="17.25" customHeight="1" thickBot="1">
      <c r="B2" s="185" t="s">
        <v>73</v>
      </c>
      <c r="C2" s="186" t="s">
        <v>74</v>
      </c>
      <c r="D2" s="180"/>
      <c r="E2" s="180"/>
      <c r="F2" s="186" t="s">
        <v>75</v>
      </c>
      <c r="G2" s="180"/>
      <c r="H2" s="180"/>
    </row>
    <row r="3" spans="2:8" ht="17.25" customHeight="1" thickBot="1">
      <c r="B3" s="180"/>
      <c r="C3" s="11" t="str">
        <f>透视表!$J$30</f>
        <v>8月</v>
      </c>
      <c r="D3" s="11" t="str">
        <f>透视表!$J$29</f>
        <v>环比</v>
      </c>
      <c r="E3" s="11" t="str">
        <f>透视表!$J$31</f>
        <v>7月</v>
      </c>
      <c r="F3" s="11" t="str">
        <f>透视表!$J$30</f>
        <v>8月</v>
      </c>
      <c r="G3" s="11" t="str">
        <f>透视表!$J$29</f>
        <v>环比</v>
      </c>
      <c r="H3" s="11" t="str">
        <f>透视表!$J$31</f>
        <v>7月</v>
      </c>
    </row>
    <row r="4" spans="2:8" ht="18" customHeight="1" thickBot="1">
      <c r="B4" s="11" t="s">
        <v>33</v>
      </c>
      <c r="C4" s="20">
        <f>SUM(C5:C38)</f>
        <v>72</v>
      </c>
      <c r="D4" s="27">
        <f>IFERROR((C4/透视表!$J$32)/(E4/透视表!$J$33)-1,"-")</f>
        <v>-0.28712871287128716</v>
      </c>
      <c r="E4" s="20">
        <f>SUM(E5:E38)</f>
        <v>101</v>
      </c>
      <c r="F4" s="164">
        <f>SUM(F5:F38)</f>
        <v>18392.600000000002</v>
      </c>
      <c r="G4" s="27">
        <f>IFERROR((F4/透视表!$J$32)/(H4/透视表!$J$33)-1,"-")</f>
        <v>4.2044134727061699E-2</v>
      </c>
      <c r="H4" s="164">
        <f>SUM(H5:H38)</f>
        <v>17650.5</v>
      </c>
    </row>
    <row r="5" spans="2:8" ht="20.45" customHeight="1" thickBot="1">
      <c r="B5" s="12" t="s">
        <v>76</v>
      </c>
      <c r="C5" s="10">
        <v>19</v>
      </c>
      <c r="D5" s="101">
        <f>IFERROR((C5/透视表!$J$32)/(E5/透视表!$J$33)-1,"-")</f>
        <v>-0.17391304347826086</v>
      </c>
      <c r="E5" s="10">
        <v>23</v>
      </c>
      <c r="F5" s="165">
        <v>1118</v>
      </c>
      <c r="G5" s="101">
        <f>IFERROR((F5/透视表!$J$32)/(H5/透视表!$J$33)-1,"-")</f>
        <v>-0.17000742390497403</v>
      </c>
      <c r="H5" s="165">
        <v>1347</v>
      </c>
    </row>
    <row r="6" spans="2:8" ht="20.45" customHeight="1" thickBot="1">
      <c r="B6" s="12" t="s">
        <v>77</v>
      </c>
      <c r="C6" s="10">
        <v>10</v>
      </c>
      <c r="D6" s="101" t="str">
        <f>IFERROR((C6/透视表!$J$32)/(E6/透视表!$J$33)-1,"-")</f>
        <v>-</v>
      </c>
      <c r="E6" s="10"/>
      <c r="F6" s="165">
        <v>922</v>
      </c>
      <c r="G6" s="101" t="str">
        <f>IFERROR((F6/透视表!$J$32)/(H6/透视表!$J$33)-1,"-")</f>
        <v>-</v>
      </c>
      <c r="H6" s="165"/>
    </row>
    <row r="7" spans="2:8" ht="20.45" customHeight="1" thickBot="1">
      <c r="B7" s="12" t="s">
        <v>78</v>
      </c>
      <c r="C7" s="10">
        <v>8</v>
      </c>
      <c r="D7" s="101">
        <f>IFERROR((C7/透视表!$J$32)/(E7/透视表!$J$33)-1,"-")</f>
        <v>-0.38461538461538469</v>
      </c>
      <c r="E7" s="10">
        <v>13</v>
      </c>
      <c r="F7" s="165">
        <v>934</v>
      </c>
      <c r="G7" s="101">
        <f>IFERROR((F7/透视表!$J$32)/(H7/透视表!$J$33)-1,"-")</f>
        <v>-7.8895463510848196E-2</v>
      </c>
      <c r="H7" s="165">
        <v>1014</v>
      </c>
    </row>
    <row r="8" spans="2:8" ht="20.45" customHeight="1" thickBot="1">
      <c r="B8" s="12" t="s">
        <v>79</v>
      </c>
      <c r="C8" s="10">
        <v>6</v>
      </c>
      <c r="D8" s="101" t="str">
        <f>IFERROR((C8/透视表!$J$32)/(E8/透视表!$J$33)-1,"-")</f>
        <v>-</v>
      </c>
      <c r="E8" s="10"/>
      <c r="F8" s="165">
        <v>471</v>
      </c>
      <c r="G8" s="101" t="str">
        <f>IFERROR((F8/透视表!$J$32)/(H8/透视表!$J$33)-1,"-")</f>
        <v>-</v>
      </c>
      <c r="H8" s="165"/>
    </row>
    <row r="9" spans="2:8" ht="20.45" customHeight="1" thickBot="1">
      <c r="B9" s="12" t="s">
        <v>80</v>
      </c>
      <c r="C9" s="10">
        <v>5</v>
      </c>
      <c r="D9" s="101" t="str">
        <f>IFERROR((C9/透视表!$J$32)/(E9/透视表!$J$33)-1,"-")</f>
        <v>-</v>
      </c>
      <c r="E9" s="10"/>
      <c r="F9" s="165">
        <v>4400</v>
      </c>
      <c r="G9" s="101" t="str">
        <f>IFERROR((F9/透视表!$J$32)/(H9/透视表!$J$33)-1,"-")</f>
        <v>-</v>
      </c>
      <c r="H9" s="165"/>
    </row>
    <row r="10" spans="2:8" ht="20.45" customHeight="1" thickBot="1">
      <c r="B10" s="12" t="s">
        <v>81</v>
      </c>
      <c r="C10" s="10">
        <v>4</v>
      </c>
      <c r="D10" s="101" t="str">
        <f>IFERROR((C10/透视表!$J$32)/(E10/透视表!$J$33)-1,"-")</f>
        <v>-</v>
      </c>
      <c r="E10" s="10"/>
      <c r="F10" s="165">
        <v>106</v>
      </c>
      <c r="G10" s="101" t="str">
        <f>IFERROR((F10/透视表!$J$32)/(H10/透视表!$J$33)-1,"-")</f>
        <v>-</v>
      </c>
      <c r="H10" s="165"/>
    </row>
    <row r="11" spans="2:8" ht="20.45" customHeight="1" thickBot="1">
      <c r="B11" s="12" t="s">
        <v>82</v>
      </c>
      <c r="C11" s="10">
        <v>3</v>
      </c>
      <c r="D11" s="101">
        <f>IFERROR((C11/透视表!$J$32)/(E11/透视表!$J$33)-1,"-")</f>
        <v>0.5</v>
      </c>
      <c r="E11" s="10">
        <v>2</v>
      </c>
      <c r="F11" s="165">
        <v>4740</v>
      </c>
      <c r="G11" s="101">
        <f>IFERROR((F11/透视表!$J$32)/(H11/透视表!$J$33)-1,"-")</f>
        <v>0.5</v>
      </c>
      <c r="H11" s="165">
        <v>3160</v>
      </c>
    </row>
    <row r="12" spans="2:8" ht="20.45" customHeight="1" thickBot="1">
      <c r="B12" s="12" t="s">
        <v>83</v>
      </c>
      <c r="C12" s="10">
        <v>3</v>
      </c>
      <c r="D12" s="101" t="str">
        <f>IFERROR((C12/透视表!$J$32)/(E12/透视表!$J$33)-1,"-")</f>
        <v>-</v>
      </c>
      <c r="E12" s="10"/>
      <c r="F12" s="165">
        <v>1140</v>
      </c>
      <c r="G12" s="101" t="str">
        <f>IFERROR((F12/透视表!$J$32)/(H12/透视表!$J$33)-1,"-")</f>
        <v>-</v>
      </c>
      <c r="H12" s="165"/>
    </row>
    <row r="13" spans="2:8" ht="20.45" customHeight="1" thickBot="1">
      <c r="B13" s="12" t="s">
        <v>84</v>
      </c>
      <c r="C13" s="10">
        <v>2</v>
      </c>
      <c r="D13" s="101">
        <f>IFERROR((C13/透视表!$J$32)/(E13/透视表!$J$33)-1,"-")</f>
        <v>-0.5</v>
      </c>
      <c r="E13" s="10">
        <v>4</v>
      </c>
      <c r="F13" s="165">
        <v>19.8</v>
      </c>
      <c r="G13" s="101">
        <f>IFERROR((F13/透视表!$J$32)/(H13/透视表!$J$33)-1,"-")</f>
        <v>-0.60080645161290303</v>
      </c>
      <c r="H13" s="165">
        <v>49.599999999999987</v>
      </c>
    </row>
    <row r="14" spans="2:8" ht="20.45" customHeight="1" thickBot="1">
      <c r="B14" s="12" t="s">
        <v>85</v>
      </c>
      <c r="C14" s="10">
        <v>1</v>
      </c>
      <c r="D14" s="101">
        <f>IFERROR((C14/透视表!$J$32)/(E14/透视表!$J$33)-1,"-")</f>
        <v>0</v>
      </c>
      <c r="E14" s="10">
        <v>1</v>
      </c>
      <c r="F14" s="165">
        <v>350</v>
      </c>
      <c r="G14" s="101">
        <f>IFERROR((F14/透视表!$J$32)/(H14/透视表!$J$33)-1,"-")</f>
        <v>-0.10256410256410242</v>
      </c>
      <c r="H14" s="165">
        <v>390</v>
      </c>
    </row>
    <row r="15" spans="2:8" ht="20.45" customHeight="1" thickBot="1">
      <c r="B15" s="12" t="s">
        <v>86</v>
      </c>
      <c r="C15" s="10">
        <v>1</v>
      </c>
      <c r="D15" s="101">
        <f>IFERROR((C15/透视表!$J$32)/(E15/透视表!$J$33)-1,"-")</f>
        <v>0</v>
      </c>
      <c r="E15" s="10">
        <v>1</v>
      </c>
      <c r="F15" s="165">
        <v>129</v>
      </c>
      <c r="G15" s="101">
        <f>IFERROR((F15/透视表!$J$32)/(H15/透视表!$J$33)-1,"-")</f>
        <v>0</v>
      </c>
      <c r="H15" s="165">
        <v>129</v>
      </c>
    </row>
    <row r="16" spans="2:8" ht="20.45" customHeight="1" thickBot="1">
      <c r="B16" s="12" t="s">
        <v>87</v>
      </c>
      <c r="C16" s="10">
        <v>1</v>
      </c>
      <c r="D16" s="101">
        <f>IFERROR((C16/透视表!$J$32)/(E16/透视表!$J$33)-1,"-")</f>
        <v>-0.66666666666666674</v>
      </c>
      <c r="E16" s="10">
        <v>3</v>
      </c>
      <c r="F16" s="165">
        <v>296</v>
      </c>
      <c r="G16" s="101">
        <f>IFERROR((F16/透视表!$J$32)/(H16/透视表!$J$33)-1,"-")</f>
        <v>-0.6700111482720178</v>
      </c>
      <c r="H16" s="165">
        <v>897</v>
      </c>
    </row>
    <row r="17" spans="2:8" ht="20.45" customHeight="1" thickBot="1">
      <c r="B17" s="12" t="s">
        <v>88</v>
      </c>
      <c r="C17" s="10">
        <v>1</v>
      </c>
      <c r="D17" s="101">
        <f>IFERROR((C17/透视表!$J$32)/(E17/透视表!$J$33)-1,"-")</f>
        <v>-0.75</v>
      </c>
      <c r="E17" s="10">
        <v>4</v>
      </c>
      <c r="F17" s="165">
        <v>129</v>
      </c>
      <c r="G17" s="101">
        <f>IFERROR((F17/透视表!$J$32)/(H17/透视表!$J$33)-1,"-")</f>
        <v>-0.65691489361702127</v>
      </c>
      <c r="H17" s="165">
        <v>376</v>
      </c>
    </row>
    <row r="18" spans="2:8" ht="20.45" customHeight="1" thickBot="1">
      <c r="B18" s="12" t="s">
        <v>89</v>
      </c>
      <c r="C18" s="10">
        <v>1</v>
      </c>
      <c r="D18" s="101" t="str">
        <f>IFERROR((C18/透视表!$J$32)/(E18/透视表!$J$33)-1,"-")</f>
        <v>-</v>
      </c>
      <c r="E18" s="10"/>
      <c r="F18" s="165">
        <v>1199</v>
      </c>
      <c r="G18" s="101" t="str">
        <f>IFERROR((F18/透视表!$J$32)/(H18/透视表!$J$33)-1,"-")</f>
        <v>-</v>
      </c>
      <c r="H18" s="165"/>
    </row>
    <row r="19" spans="2:8" ht="20.45" customHeight="1" thickBot="1">
      <c r="B19" s="12" t="s">
        <v>90</v>
      </c>
      <c r="C19" s="10">
        <v>1</v>
      </c>
      <c r="D19" s="101">
        <f>IFERROR((C19/透视表!$J$32)/(E19/透视表!$J$33)-1,"-")</f>
        <v>0</v>
      </c>
      <c r="E19" s="10">
        <v>1</v>
      </c>
      <c r="F19" s="165">
        <v>980</v>
      </c>
      <c r="G19" s="101">
        <f>IFERROR((F19/透视表!$J$32)/(H19/透视表!$J$33)-1,"-")</f>
        <v>0</v>
      </c>
      <c r="H19" s="165">
        <v>980</v>
      </c>
    </row>
    <row r="20" spans="2:8" ht="20.45" customHeight="1" thickBot="1">
      <c r="B20" s="12" t="s">
        <v>91</v>
      </c>
      <c r="C20" s="10">
        <v>1</v>
      </c>
      <c r="D20" s="101" t="str">
        <f>IFERROR((C20/透视表!$J$32)/(E20/透视表!$J$33)-1,"-")</f>
        <v>-</v>
      </c>
      <c r="E20" s="10"/>
      <c r="F20" s="165">
        <v>19.900000000000009</v>
      </c>
      <c r="G20" s="101" t="str">
        <f>IFERROR((F20/透视表!$J$32)/(H20/透视表!$J$33)-1,"-")</f>
        <v>-</v>
      </c>
      <c r="H20" s="165"/>
    </row>
    <row r="21" spans="2:8" ht="20.45" customHeight="1" thickBot="1">
      <c r="B21" s="12" t="s">
        <v>92</v>
      </c>
      <c r="C21" s="10">
        <v>1</v>
      </c>
      <c r="D21" s="101">
        <f>IFERROR((C21/透视表!$J$32)/(E21/透视表!$J$33)-1,"-")</f>
        <v>0</v>
      </c>
      <c r="E21" s="10">
        <v>1</v>
      </c>
      <c r="F21" s="165">
        <v>9.8999999999999986</v>
      </c>
      <c r="G21" s="101">
        <f>IFERROR((F21/透视表!$J$32)/(H21/透视表!$J$33)-1,"-")</f>
        <v>-0.50251256281407042</v>
      </c>
      <c r="H21" s="165">
        <v>19.899999999999999</v>
      </c>
    </row>
    <row r="22" spans="2:8" ht="20.45" customHeight="1" thickBot="1">
      <c r="B22" s="12" t="s">
        <v>93</v>
      </c>
      <c r="C22" s="10">
        <v>1</v>
      </c>
      <c r="D22" s="101" t="str">
        <f>IFERROR((C22/透视表!$J$32)/(E22/透视表!$J$33)-1,"-")</f>
        <v>-</v>
      </c>
      <c r="E22" s="10"/>
      <c r="F22" s="165">
        <v>1199</v>
      </c>
      <c r="G22" s="101" t="str">
        <f>IFERROR((F22/透视表!$J$32)/(H22/透视表!$J$33)-1,"-")</f>
        <v>-</v>
      </c>
      <c r="H22" s="165"/>
    </row>
    <row r="23" spans="2:8" ht="20.45" customHeight="1" thickBot="1">
      <c r="B23" s="12" t="s">
        <v>94</v>
      </c>
      <c r="C23" s="10">
        <v>1</v>
      </c>
      <c r="D23" s="101">
        <f>IFERROR((C23/透视表!$J$32)/(E23/透视表!$J$33)-1,"-")</f>
        <v>-0.66666666666666674</v>
      </c>
      <c r="E23" s="10">
        <v>3</v>
      </c>
      <c r="F23" s="165">
        <v>88</v>
      </c>
      <c r="G23" s="101">
        <f>IFERROR((F23/透视表!$J$32)/(H23/透视表!$J$33)-1,"-")</f>
        <v>-0.52173913043478259</v>
      </c>
      <c r="H23" s="165">
        <v>184</v>
      </c>
    </row>
    <row r="24" spans="2:8" ht="20.45" customHeight="1" thickBot="1">
      <c r="B24" s="12" t="s">
        <v>95</v>
      </c>
      <c r="C24" s="10">
        <v>1</v>
      </c>
      <c r="D24" s="101">
        <f>IFERROR((C24/透视表!$J$32)/(E24/透视表!$J$33)-1,"-")</f>
        <v>-0.94736842105263164</v>
      </c>
      <c r="E24" s="10">
        <v>19</v>
      </c>
      <c r="F24" s="165">
        <v>64</v>
      </c>
      <c r="G24" s="101">
        <f>IFERROR((F24/透视表!$J$32)/(H24/透视表!$J$33)-1,"-")</f>
        <v>-0.95398993529834653</v>
      </c>
      <c r="H24" s="165">
        <v>1391</v>
      </c>
    </row>
    <row r="25" spans="2:8" ht="20.45" customHeight="1" thickBot="1">
      <c r="B25" s="12" t="s">
        <v>96</v>
      </c>
      <c r="C25" s="10">
        <v>1</v>
      </c>
      <c r="D25" s="101" t="str">
        <f>IFERROR((C25/透视表!$J$32)/(E25/透视表!$J$33)-1,"-")</f>
        <v>-</v>
      </c>
      <c r="E25" s="10"/>
      <c r="F25" s="165">
        <v>78</v>
      </c>
      <c r="G25" s="101" t="str">
        <f>IFERROR((F25/透视表!$J$32)/(H25/透视表!$J$33)-1,"-")</f>
        <v>-</v>
      </c>
      <c r="H25" s="165"/>
    </row>
    <row r="26" spans="2:8" ht="20.45" customHeight="1" thickBot="1">
      <c r="B26" s="12" t="s">
        <v>97</v>
      </c>
      <c r="C26" s="10"/>
      <c r="D26" s="101">
        <f>IFERROR((C26/透视表!$J$32)/(E26/透视表!$J$33)-1,"-")</f>
        <v>-1</v>
      </c>
      <c r="E26" s="10">
        <v>1</v>
      </c>
      <c r="F26" s="165"/>
      <c r="G26" s="101">
        <f>IFERROR((F26/透视表!$J$32)/(H26/透视表!$J$33)-1,"-")</f>
        <v>-1</v>
      </c>
      <c r="H26" s="165">
        <v>2180</v>
      </c>
    </row>
    <row r="27" spans="2:8" ht="20.45" customHeight="1" thickBot="1">
      <c r="B27" s="12" t="s">
        <v>98</v>
      </c>
      <c r="C27" s="10"/>
      <c r="D27" s="101">
        <f>IFERROR((C27/透视表!$J$32)/(E27/透视表!$J$33)-1,"-")</f>
        <v>-1</v>
      </c>
      <c r="E27" s="10">
        <v>6</v>
      </c>
      <c r="F27" s="165"/>
      <c r="G27" s="101">
        <f>IFERROR((F27/透视表!$J$32)/(H27/透视表!$J$33)-1,"-")</f>
        <v>-1</v>
      </c>
      <c r="H27" s="165">
        <v>2253</v>
      </c>
    </row>
    <row r="28" spans="2:8" ht="20.45" customHeight="1" thickBot="1">
      <c r="B28" s="12" t="s">
        <v>99</v>
      </c>
      <c r="C28" s="10"/>
      <c r="D28" s="101">
        <f>IFERROR((C28/透视表!$J$32)/(E28/透视表!$J$33)-1,"-")</f>
        <v>-1</v>
      </c>
      <c r="E28" s="10">
        <v>1</v>
      </c>
      <c r="F28" s="165"/>
      <c r="G28" s="101">
        <f>IFERROR((F28/透视表!$J$32)/(H28/透视表!$J$33)-1,"-")</f>
        <v>-1</v>
      </c>
      <c r="H28" s="165">
        <v>399</v>
      </c>
    </row>
    <row r="29" spans="2:8" ht="20.45" customHeight="1" thickBot="1">
      <c r="B29" s="12" t="s">
        <v>100</v>
      </c>
      <c r="C29" s="10"/>
      <c r="D29" s="101">
        <f>IFERROR((C29/透视表!$J$32)/(E29/透视表!$J$33)-1,"-")</f>
        <v>-1</v>
      </c>
      <c r="E29" s="10">
        <v>12</v>
      </c>
      <c r="F29" s="165"/>
      <c r="G29" s="101">
        <f>IFERROR((F29/透视表!$J$32)/(H29/透视表!$J$33)-1,"-")</f>
        <v>-1</v>
      </c>
      <c r="H29" s="165">
        <v>608</v>
      </c>
    </row>
    <row r="30" spans="2:8" ht="20.45" customHeight="1" thickBot="1">
      <c r="B30" s="12" t="s">
        <v>101</v>
      </c>
      <c r="C30" s="10"/>
      <c r="D30" s="101">
        <f>IFERROR((C30/透视表!$J$32)/(E30/透视表!$J$33)-1,"-")</f>
        <v>-1</v>
      </c>
      <c r="E30" s="10">
        <v>1</v>
      </c>
      <c r="F30" s="165"/>
      <c r="G30" s="101">
        <f>IFERROR((F30/透视表!$J$32)/(H30/透视表!$J$33)-1,"-")</f>
        <v>-1</v>
      </c>
      <c r="H30" s="165">
        <v>299</v>
      </c>
    </row>
    <row r="31" spans="2:8" ht="20.45" customHeight="1" thickBot="1">
      <c r="B31" s="12" t="s">
        <v>102</v>
      </c>
      <c r="C31" s="10"/>
      <c r="D31" s="101">
        <f>IFERROR((C31/透视表!$J$32)/(E31/透视表!$J$33)-1,"-")</f>
        <v>-1</v>
      </c>
      <c r="E31" s="10">
        <v>3</v>
      </c>
      <c r="F31" s="165"/>
      <c r="G31" s="101">
        <f>IFERROR((F31/透视表!$J$32)/(H31/透视表!$J$33)-1,"-")</f>
        <v>-1</v>
      </c>
      <c r="H31" s="165">
        <v>1197</v>
      </c>
    </row>
    <row r="32" spans="2:8" ht="20.45" customHeight="1" thickBot="1">
      <c r="B32" s="12" t="s">
        <v>103</v>
      </c>
      <c r="C32" s="10"/>
      <c r="D32" s="101">
        <f>IFERROR((C32/透视表!$J$32)/(E32/透视表!$J$33)-1,"-")</f>
        <v>-1</v>
      </c>
      <c r="E32" s="10">
        <v>1</v>
      </c>
      <c r="F32" s="165"/>
      <c r="G32" s="101">
        <f>IFERROR((F32/透视表!$J$32)/(H32/透视表!$J$33)-1,"-")</f>
        <v>-1</v>
      </c>
      <c r="H32" s="165">
        <v>78</v>
      </c>
    </row>
    <row r="33" spans="2:8" ht="20.45" customHeight="1" thickBot="1">
      <c r="B33" s="12" t="s">
        <v>104</v>
      </c>
      <c r="C33" s="10"/>
      <c r="D33" s="101">
        <f>IFERROR((C33/透视表!$J$32)/(E33/透视表!$J$33)-1,"-")</f>
        <v>-1</v>
      </c>
      <c r="E33" s="10">
        <v>1</v>
      </c>
      <c r="F33" s="165"/>
      <c r="G33" s="101">
        <f>IFERROR((F33/透视表!$J$32)/(H33/透视表!$J$33)-1,"-")</f>
        <v>-1</v>
      </c>
      <c r="H33" s="165">
        <v>699</v>
      </c>
    </row>
    <row r="34" spans="2:8" ht="57.95" customHeight="1">
      <c r="B34" s="179" t="s">
        <v>105</v>
      </c>
      <c r="C34" s="180"/>
      <c r="D34" s="180"/>
      <c r="E34" s="180"/>
      <c r="F34" s="180"/>
      <c r="G34" s="180"/>
      <c r="H34" s="180"/>
    </row>
    <row r="35" spans="2:8" ht="20.45" customHeight="1"/>
    <row r="36" spans="2:8" ht="20.45" customHeight="1"/>
    <row r="37" spans="2:8" ht="20.45" customHeight="1"/>
    <row r="38" spans="2:8" ht="20.45" customHeight="1"/>
    <row r="39" spans="2:8" ht="20.45" customHeight="1"/>
    <row r="40" spans="2:8" ht="20.45" customHeight="1"/>
    <row r="41" spans="2:8" ht="20.45" customHeight="1"/>
    <row r="42" spans="2:8" ht="20.45" customHeight="1"/>
    <row r="43" spans="2:8" ht="20.45" customHeight="1"/>
    <row r="44" spans="2:8" ht="20.45" customHeight="1"/>
  </sheetData>
  <mergeCells count="4">
    <mergeCell ref="B2:B3"/>
    <mergeCell ref="C2:E2"/>
    <mergeCell ref="F2:H2"/>
    <mergeCell ref="B34:H34"/>
  </mergeCells>
  <phoneticPr fontId="8" type="noConversion"/>
  <conditionalFormatting sqref="D4:D33 G4:G33">
    <cfRule type="cellIs" dxfId="62" priority="2" operator="lessThan">
      <formula>0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I21"/>
  <sheetViews>
    <sheetView showGridLines="0" zoomScale="99" workbookViewId="0">
      <selection activeCell="E15" sqref="E15"/>
    </sheetView>
  </sheetViews>
  <sheetFormatPr defaultColWidth="8.875" defaultRowHeight="13.5"/>
  <cols>
    <col min="1" max="1" width="3.625" style="154" customWidth="1"/>
    <col min="2" max="2" width="16.875" style="154" customWidth="1"/>
    <col min="3" max="8" width="14.125" style="154" customWidth="1"/>
    <col min="9" max="9" width="9.625" style="154" customWidth="1"/>
  </cols>
  <sheetData>
    <row r="2" spans="2:9" ht="22.5" customHeight="1">
      <c r="B2" s="187" t="s">
        <v>73</v>
      </c>
      <c r="C2" s="187" t="s">
        <v>106</v>
      </c>
      <c r="D2" s="188"/>
      <c r="E2" s="188"/>
      <c r="F2" s="187" t="s">
        <v>107</v>
      </c>
      <c r="G2" s="188"/>
      <c r="H2" s="188"/>
    </row>
    <row r="3" spans="2:9" ht="22.5" customHeight="1">
      <c r="B3" s="188"/>
      <c r="C3" s="153" t="str">
        <f>透视表!$J$30</f>
        <v>8月</v>
      </c>
      <c r="D3" s="153" t="str">
        <f>透视表!$J$29</f>
        <v>环比</v>
      </c>
      <c r="E3" s="153" t="str">
        <f>透视表!$J$31</f>
        <v>7月</v>
      </c>
      <c r="F3" s="153" t="str">
        <f>透视表!$J$30</f>
        <v>8月</v>
      </c>
      <c r="G3" s="153" t="str">
        <f>透视表!$J$29</f>
        <v>环比</v>
      </c>
      <c r="H3" s="153" t="str">
        <f>透视表!$J$31</f>
        <v>7月</v>
      </c>
    </row>
    <row r="4" spans="2:9" ht="22.5" customHeight="1">
      <c r="B4" s="109" t="s">
        <v>33</v>
      </c>
      <c r="C4" s="110">
        <f>SUM(C5:C6)</f>
        <v>0</v>
      </c>
      <c r="D4" s="111" t="str">
        <f>IFERROR(C4/E4-1,"-")</f>
        <v>-</v>
      </c>
      <c r="E4" s="110">
        <f>SUM(E5:E6)</f>
        <v>0</v>
      </c>
      <c r="F4" s="110">
        <f>SUM(F5:F6)</f>
        <v>0</v>
      </c>
      <c r="G4" s="111" t="str">
        <f>IFERROR(F4/H4-1,"-")</f>
        <v>-</v>
      </c>
      <c r="H4" s="110">
        <f>SUM(H7:H21)</f>
        <v>0</v>
      </c>
    </row>
    <row r="5" spans="2:9" ht="22.5" customHeight="1">
      <c r="B5" s="112"/>
      <c r="C5" s="113"/>
      <c r="D5" s="114" t="str">
        <f>IFERROR(C5/E5-1,"-")</f>
        <v>-</v>
      </c>
      <c r="E5" s="113"/>
      <c r="F5" s="113"/>
      <c r="G5" s="114" t="str">
        <f>IFERROR(F5/H5-1,"-")</f>
        <v>-</v>
      </c>
      <c r="H5" s="113"/>
    </row>
    <row r="6" spans="2:9" ht="22.5" customHeight="1">
      <c r="B6" s="112"/>
      <c r="C6" s="113"/>
      <c r="D6" s="114"/>
      <c r="E6" s="113"/>
      <c r="F6" s="113"/>
      <c r="G6" s="114"/>
      <c r="H6" s="113"/>
    </row>
    <row r="7" spans="2:9" ht="29.1" customHeight="1">
      <c r="B7" s="179" t="s">
        <v>108</v>
      </c>
      <c r="C7" s="188"/>
      <c r="D7" s="188"/>
      <c r="E7" s="188"/>
      <c r="F7" s="188"/>
      <c r="G7" s="188"/>
      <c r="H7" s="188"/>
      <c r="I7" s="67"/>
    </row>
    <row r="8" spans="2:9" ht="22.5" customHeight="1">
      <c r="E8" s="67"/>
      <c r="G8" s="67"/>
      <c r="H8" s="67"/>
      <c r="I8" s="67"/>
    </row>
    <row r="9" spans="2:9" ht="22.5" customHeight="1">
      <c r="E9" s="67"/>
      <c r="G9" s="67"/>
      <c r="H9" s="67"/>
      <c r="I9" s="67"/>
    </row>
    <row r="10" spans="2:9" ht="22.5" customHeight="1">
      <c r="E10" s="67"/>
      <c r="G10" s="67"/>
      <c r="H10" s="67"/>
      <c r="I10" s="67"/>
    </row>
    <row r="11" spans="2:9" ht="22.5" customHeight="1">
      <c r="E11" s="67"/>
      <c r="G11" s="67"/>
      <c r="H11" s="67"/>
      <c r="I11" s="67"/>
    </row>
    <row r="12" spans="2:9" ht="22.5" customHeight="1">
      <c r="E12" s="67"/>
      <c r="G12" s="67"/>
      <c r="H12" s="67"/>
      <c r="I12" s="67"/>
    </row>
    <row r="13" spans="2:9" ht="22.5" customHeight="1">
      <c r="E13" s="67"/>
      <c r="G13" s="67"/>
      <c r="H13" s="67"/>
      <c r="I13" s="67"/>
    </row>
    <row r="14" spans="2:9" ht="22.5" customHeight="1"/>
    <row r="15" spans="2:9" ht="22.5" customHeight="1"/>
    <row r="16" spans="2:9" ht="22.5" customHeight="1"/>
    <row r="17" ht="22.5" customHeight="1"/>
    <row r="18" ht="22.5" customHeight="1"/>
    <row r="19" ht="22.5" customHeight="1"/>
    <row r="20" ht="22.5" customHeight="1"/>
    <row r="21" ht="22.5" customHeight="1"/>
  </sheetData>
  <mergeCells count="4">
    <mergeCell ref="B2:B3"/>
    <mergeCell ref="C2:E2"/>
    <mergeCell ref="F2:H2"/>
    <mergeCell ref="B7:H7"/>
  </mergeCells>
  <phoneticPr fontId="8" type="noConversion"/>
  <conditionalFormatting sqref="D4:D6">
    <cfRule type="cellIs" dxfId="61" priority="5" operator="lessThan">
      <formula>0</formula>
    </cfRule>
  </conditionalFormatting>
  <conditionalFormatting sqref="G4 G6">
    <cfRule type="cellIs" dxfId="60" priority="3" operator="lessThan">
      <formula>0</formula>
    </cfRule>
  </conditionalFormatting>
  <conditionalFormatting sqref="G5">
    <cfRule type="cellIs" dxfId="59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N16"/>
  <sheetViews>
    <sheetView showGridLines="0" workbookViewId="0">
      <selection activeCell="I19" sqref="I19"/>
    </sheetView>
  </sheetViews>
  <sheetFormatPr defaultColWidth="9" defaultRowHeight="17.25"/>
  <cols>
    <col min="1" max="1" width="3.625" style="155" customWidth="1"/>
    <col min="2" max="2" width="9" style="155" customWidth="1"/>
    <col min="3" max="3" width="12.625" style="155" customWidth="1"/>
    <col min="4" max="4" width="10.125" style="155" customWidth="1"/>
    <col min="5" max="5" width="9" style="155" customWidth="1"/>
    <col min="6" max="6" width="15.5" style="155" customWidth="1"/>
    <col min="7" max="7" width="14.125" style="155" customWidth="1"/>
    <col min="8" max="8" width="13.875" style="155" customWidth="1"/>
    <col min="9" max="9" width="12" style="155" customWidth="1"/>
    <col min="10" max="10" width="13" style="155" customWidth="1"/>
    <col min="11" max="11" width="16" style="155" customWidth="1"/>
    <col min="12" max="12" width="13.375" style="155" customWidth="1"/>
    <col min="13" max="13" width="16.625" style="155" customWidth="1"/>
    <col min="14" max="14" width="14.375" style="155" customWidth="1"/>
    <col min="15" max="17" width="9" style="155" customWidth="1"/>
    <col min="18" max="16384" width="9" style="155"/>
  </cols>
  <sheetData>
    <row r="1" spans="2:14" ht="28.5" customHeight="1" thickBot="1">
      <c r="B1" s="29" t="s">
        <v>25</v>
      </c>
    </row>
    <row r="2" spans="2:14" ht="28.5" customHeight="1">
      <c r="B2" s="196" t="s">
        <v>109</v>
      </c>
      <c r="C2" s="194" t="s">
        <v>110</v>
      </c>
      <c r="D2" s="190"/>
      <c r="E2" s="190"/>
      <c r="F2" s="190"/>
      <c r="G2" s="191" t="s">
        <v>111</v>
      </c>
      <c r="H2" s="190"/>
      <c r="I2" s="190"/>
      <c r="J2" s="190"/>
      <c r="K2" s="190"/>
      <c r="L2" s="190"/>
      <c r="M2" s="35"/>
    </row>
    <row r="3" spans="2:14" ht="28.5" customHeight="1">
      <c r="B3" s="190"/>
      <c r="C3" s="28" t="str">
        <f>透视表!$J$30</f>
        <v>8月</v>
      </c>
      <c r="D3" s="28" t="str">
        <f>透视表!$J$31</f>
        <v>7月</v>
      </c>
      <c r="E3" s="28" t="s">
        <v>112</v>
      </c>
      <c r="F3" s="32" t="str">
        <f>透视表!$J$29</f>
        <v>环比</v>
      </c>
      <c r="G3" s="28" t="str">
        <f>透视表!$J$30</f>
        <v>8月</v>
      </c>
      <c r="H3" s="28" t="str">
        <f>透视表!$J$31</f>
        <v>7月</v>
      </c>
      <c r="I3" s="157" t="s">
        <v>112</v>
      </c>
      <c r="J3" s="157" t="str">
        <f>透视表!$J$29</f>
        <v>环比</v>
      </c>
      <c r="K3" s="157" t="str">
        <f>透视表!$J$30&amp;"占比"</f>
        <v>8月占比</v>
      </c>
      <c r="L3" s="60" t="str">
        <f>透视表!$J$31&amp;"占比"</f>
        <v>7月占比</v>
      </c>
      <c r="M3" s="35"/>
    </row>
    <row r="4" spans="2:14" ht="28.5" customHeight="1" thickBot="1">
      <c r="B4" s="61"/>
      <c r="C4" s="62">
        <f>透视表!P24</f>
        <v>20</v>
      </c>
      <c r="D4" s="62">
        <f>透视表!Q24</f>
        <v>4</v>
      </c>
      <c r="E4" s="62">
        <f>C4-D4</f>
        <v>16</v>
      </c>
      <c r="F4" s="63">
        <f>IFERROR((C4/透视表!$J$32)/(D4/透视表!$J$33)-1,"-")</f>
        <v>4</v>
      </c>
      <c r="G4" s="57">
        <f>GETPIVOTDATA("星级",透视表!$U$6)</f>
        <v>20</v>
      </c>
      <c r="H4" s="57">
        <f>GETPIVOTDATA("星级",透视表!$U$16)</f>
        <v>4</v>
      </c>
      <c r="I4" s="57">
        <f>G4-H4</f>
        <v>16</v>
      </c>
      <c r="J4" s="63">
        <f>IFERROR((G4/透视表!$J$32)/(H4/透视表!$J$33)-1,"-")</f>
        <v>4</v>
      </c>
      <c r="K4" s="59">
        <f>IFERROR(G4/C4,"-")</f>
        <v>1</v>
      </c>
      <c r="L4" s="59">
        <f>IFERROR(H4/D4,"-")</f>
        <v>1</v>
      </c>
      <c r="M4" s="35"/>
    </row>
    <row r="5" spans="2:14" ht="28.5" customHeight="1" thickBot="1">
      <c r="B5" s="37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</row>
    <row r="6" spans="2:14" ht="28.5" customHeight="1">
      <c r="B6" s="192" t="s">
        <v>113</v>
      </c>
      <c r="C6" s="193" t="s">
        <v>114</v>
      </c>
      <c r="D6" s="190"/>
      <c r="E6" s="190"/>
      <c r="F6" s="190"/>
      <c r="G6" s="190"/>
      <c r="H6" s="190"/>
      <c r="I6" s="191" t="s">
        <v>115</v>
      </c>
      <c r="J6" s="190"/>
      <c r="K6" s="190"/>
      <c r="L6" s="190"/>
      <c r="M6" s="190"/>
      <c r="N6" s="190"/>
    </row>
    <row r="7" spans="2:14" ht="28.5" customHeight="1">
      <c r="B7" s="190"/>
      <c r="C7" s="28" t="str">
        <f>透视表!$J$30</f>
        <v>8月</v>
      </c>
      <c r="D7" s="28" t="str">
        <f>透视表!$J$31</f>
        <v>7月</v>
      </c>
      <c r="E7" s="28" t="s">
        <v>112</v>
      </c>
      <c r="F7" s="32" t="str">
        <f>透视表!$J$29</f>
        <v>环比</v>
      </c>
      <c r="G7" s="157" t="str">
        <f>透视表!$J$30&amp;"占比"</f>
        <v>8月占比</v>
      </c>
      <c r="H7" s="157" t="str">
        <f>透视表!$J$31&amp;"占比"</f>
        <v>7月占比</v>
      </c>
      <c r="I7" s="28" t="str">
        <f>透视表!$J$30</f>
        <v>8月</v>
      </c>
      <c r="J7" s="28" t="str">
        <f>透视表!$J$31</f>
        <v>7月</v>
      </c>
      <c r="K7" s="157" t="s">
        <v>112</v>
      </c>
      <c r="L7" s="157" t="str">
        <f>透视表!$J$29</f>
        <v>环比</v>
      </c>
      <c r="M7" s="157" t="str">
        <f>透视表!$J$30&amp;"占比"</f>
        <v>8月占比</v>
      </c>
      <c r="N7" s="60" t="str">
        <f>透视表!$J$31&amp;"占比"</f>
        <v>7月占比</v>
      </c>
    </row>
    <row r="8" spans="2:14" ht="28.5" customHeight="1" thickBot="1">
      <c r="B8" s="56"/>
      <c r="C8" s="57">
        <f>SUM(透视表!P22:P23)</f>
        <v>18</v>
      </c>
      <c r="D8" s="57">
        <f>SUM(透视表!Q22:Q23)</f>
        <v>4</v>
      </c>
      <c r="E8" s="57">
        <f>C8-D8</f>
        <v>14</v>
      </c>
      <c r="F8" s="63">
        <f>IFERROR((C8/透视表!$J$32)/(D8/透视表!$J$33)-1,"-")</f>
        <v>3.5</v>
      </c>
      <c r="G8" s="59" t="str">
        <f>IFERROR(C8/#REF!,"-")</f>
        <v>-</v>
      </c>
      <c r="H8" s="59" t="str">
        <f>IFERROR(D8/#REF!,"-")</f>
        <v>-</v>
      </c>
      <c r="I8" s="57">
        <f>SUM(透视表!P19:P21)</f>
        <v>2</v>
      </c>
      <c r="J8" s="57">
        <f>SUM(透视表!Q19:Q21)</f>
        <v>0</v>
      </c>
      <c r="K8" s="57">
        <f>I8-J8</f>
        <v>2</v>
      </c>
      <c r="L8" s="63" t="str">
        <f>IFERROR((I8/透视表!$J$32)/(J8/透视表!$J$33)-1,"-")</f>
        <v>-</v>
      </c>
      <c r="M8" s="59">
        <f>IFERROR(I8/E8,"-")</f>
        <v>0.14285714285714285</v>
      </c>
      <c r="N8" s="59">
        <f>IFERROR(J8/F8,"-")</f>
        <v>0</v>
      </c>
    </row>
    <row r="9" spans="2:14" ht="28.5" customHeight="1" thickBot="1">
      <c r="B9" s="37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</row>
    <row r="10" spans="2:14" ht="28.5" customHeight="1">
      <c r="B10" s="192" t="s">
        <v>116</v>
      </c>
      <c r="C10" s="195" t="s">
        <v>117</v>
      </c>
      <c r="D10" s="190"/>
      <c r="E10" s="190"/>
      <c r="F10" s="190"/>
      <c r="G10" s="191" t="s">
        <v>118</v>
      </c>
      <c r="H10" s="190"/>
      <c r="I10" s="190"/>
      <c r="J10" s="190"/>
      <c r="K10" s="191" t="s">
        <v>119</v>
      </c>
      <c r="L10" s="190"/>
      <c r="M10" s="190"/>
      <c r="N10" s="190"/>
    </row>
    <row r="11" spans="2:14" ht="28.5" customHeight="1" thickBot="1">
      <c r="B11" s="190"/>
      <c r="C11" s="28" t="str">
        <f>透视表!$J$30</f>
        <v>8月</v>
      </c>
      <c r="D11" s="28" t="str">
        <f>透视表!$J$31</f>
        <v>7月</v>
      </c>
      <c r="E11" s="28" t="s">
        <v>112</v>
      </c>
      <c r="F11" s="32" t="str">
        <f>透视表!$J$29</f>
        <v>环比</v>
      </c>
      <c r="G11" s="28" t="str">
        <f>透视表!$J$30</f>
        <v>8月</v>
      </c>
      <c r="H11" s="28" t="str">
        <f>透视表!$J$31</f>
        <v>7月</v>
      </c>
      <c r="I11" s="28" t="s">
        <v>112</v>
      </c>
      <c r="J11" s="32" t="str">
        <f>透视表!$J$29</f>
        <v>环比</v>
      </c>
      <c r="K11" s="28" t="str">
        <f>透视表!$J$30</f>
        <v>8月</v>
      </c>
      <c r="L11" s="28" t="str">
        <f>透视表!$J$31</f>
        <v>7月</v>
      </c>
      <c r="M11" s="28" t="s">
        <v>112</v>
      </c>
      <c r="N11" s="81" t="str">
        <f>透视表!$J$29</f>
        <v>环比</v>
      </c>
    </row>
    <row r="12" spans="2:14" ht="28.5" customHeight="1" thickBot="1">
      <c r="B12" s="56"/>
      <c r="C12" s="57">
        <v>9.3000000000000007</v>
      </c>
      <c r="D12" s="57">
        <v>9.3000000000000007</v>
      </c>
      <c r="E12" s="166">
        <f>C12-D12</f>
        <v>0</v>
      </c>
      <c r="F12" s="63">
        <f>C12/D12-1</f>
        <v>0</v>
      </c>
      <c r="G12" s="57">
        <v>9.4</v>
      </c>
      <c r="H12" s="57">
        <v>9.3000000000000007</v>
      </c>
      <c r="I12" s="57">
        <f>G12-H12</f>
        <v>9.9999999999999645E-2</v>
      </c>
      <c r="J12" s="63">
        <f>G12/H12-1</f>
        <v>1.0752688172043001E-2</v>
      </c>
      <c r="K12" s="57">
        <v>9.4</v>
      </c>
      <c r="L12" s="57">
        <v>9.3000000000000007</v>
      </c>
      <c r="M12" s="80">
        <f>K12-L12</f>
        <v>9.9999999999999645E-2</v>
      </c>
      <c r="N12" s="82">
        <f>K12/L12-1</f>
        <v>1.0752688172043001E-2</v>
      </c>
    </row>
    <row r="13" spans="2:14" ht="28.5" customHeight="1" thickBot="1">
      <c r="B13" s="37"/>
      <c r="C13" s="35"/>
      <c r="D13" s="35"/>
      <c r="E13" s="35"/>
      <c r="F13" s="35"/>
      <c r="G13" s="35"/>
      <c r="H13" s="35"/>
      <c r="I13" s="35"/>
      <c r="J13" s="35"/>
      <c r="K13" s="35"/>
      <c r="L13" s="35"/>
    </row>
    <row r="14" spans="2:14" ht="28.5" customHeight="1">
      <c r="B14" s="192" t="s">
        <v>120</v>
      </c>
      <c r="C14" s="156" t="s">
        <v>121</v>
      </c>
      <c r="D14" s="195" t="s">
        <v>122</v>
      </c>
      <c r="E14" s="190"/>
      <c r="F14" s="190"/>
      <c r="G14" s="190"/>
      <c r="H14" s="189" t="s">
        <v>123</v>
      </c>
      <c r="I14" s="190"/>
      <c r="J14" s="190"/>
      <c r="K14" s="190"/>
      <c r="L14" s="190"/>
      <c r="M14" s="190"/>
      <c r="N14" s="190"/>
    </row>
    <row r="15" spans="2:14" ht="28.5" customHeight="1">
      <c r="B15" s="190"/>
      <c r="C15" s="64" t="str">
        <f>"截止"&amp;透视表!J30</f>
        <v>截止8月</v>
      </c>
      <c r="D15" s="28" t="str">
        <f>透视表!$J$30</f>
        <v>8月</v>
      </c>
      <c r="E15" s="28" t="str">
        <f>透视表!$J$31</f>
        <v>7月</v>
      </c>
      <c r="F15" s="28" t="s">
        <v>112</v>
      </c>
      <c r="G15" s="32" t="str">
        <f>透视表!$J$29</f>
        <v>环比</v>
      </c>
      <c r="H15" s="190"/>
      <c r="I15" s="190"/>
      <c r="J15" s="190"/>
      <c r="K15" s="190"/>
      <c r="L15" s="190"/>
      <c r="M15" s="190"/>
      <c r="N15" s="190"/>
    </row>
    <row r="16" spans="2:14" ht="28.5" customHeight="1" thickBot="1">
      <c r="B16" s="56"/>
      <c r="C16" s="57">
        <v>51</v>
      </c>
      <c r="D16" s="57">
        <v>4</v>
      </c>
      <c r="E16" s="57">
        <v>4</v>
      </c>
      <c r="F16" s="58">
        <f>D16-E16</f>
        <v>0</v>
      </c>
      <c r="G16" s="63">
        <f>IFERROR((D16/透视表!$J$32)/(E16/透视表!$J$33)-1,"-")</f>
        <v>0</v>
      </c>
      <c r="H16" s="190"/>
      <c r="I16" s="190"/>
      <c r="J16" s="190"/>
      <c r="K16" s="190"/>
      <c r="L16" s="190"/>
      <c r="M16" s="190"/>
      <c r="N16" s="190"/>
    </row>
  </sheetData>
  <mergeCells count="13">
    <mergeCell ref="H14:N16"/>
    <mergeCell ref="I6:N6"/>
    <mergeCell ref="G2:L2"/>
    <mergeCell ref="B10:B11"/>
    <mergeCell ref="G10:J10"/>
    <mergeCell ref="K10:N10"/>
    <mergeCell ref="C6:H6"/>
    <mergeCell ref="C2:F2"/>
    <mergeCell ref="B14:B15"/>
    <mergeCell ref="C10:F10"/>
    <mergeCell ref="D14:G14"/>
    <mergeCell ref="B2:B3"/>
    <mergeCell ref="B6:B7"/>
  </mergeCells>
  <phoneticPr fontId="8" type="noConversion"/>
  <conditionalFormatting sqref="E12 I12 M12">
    <cfRule type="cellIs" dxfId="58" priority="5" operator="lessThan">
      <formula>0</formula>
    </cfRule>
  </conditionalFormatting>
  <conditionalFormatting sqref="E4 I4 E8 K8">
    <cfRule type="cellIs" dxfId="57" priority="4" operator="lessThan">
      <formula>0</formula>
    </cfRule>
  </conditionalFormatting>
  <conditionalFormatting sqref="F16">
    <cfRule type="cellIs" dxfId="56" priority="3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E11"/>
  <sheetViews>
    <sheetView showGridLines="0" zoomScale="112" workbookViewId="0">
      <selection sqref="A1:XFD1048576"/>
    </sheetView>
  </sheetViews>
  <sheetFormatPr defaultColWidth="9" defaultRowHeight="17.25"/>
  <cols>
    <col min="1" max="1" width="9" style="155" customWidth="1"/>
    <col min="2" max="2" width="19.125" style="155" customWidth="1"/>
    <col min="3" max="4" width="15.625" style="155" customWidth="1"/>
    <col min="5" max="5" width="17.625" style="155" customWidth="1"/>
    <col min="6" max="7" width="9" style="155" customWidth="1"/>
    <col min="8" max="16384" width="9" style="155"/>
  </cols>
  <sheetData>
    <row r="1" spans="2:5" ht="18" customHeight="1" thickBot="1">
      <c r="B1" s="155" t="s">
        <v>124</v>
      </c>
    </row>
    <row r="2" spans="2:5" ht="22.5" customHeight="1">
      <c r="B2" s="14" t="s">
        <v>62</v>
      </c>
      <c r="C2" s="14" t="str">
        <f>透视表!$J$30</f>
        <v>8月</v>
      </c>
      <c r="D2" s="14" t="str">
        <f>透视表!$J$29</f>
        <v>环比</v>
      </c>
      <c r="E2" s="14" t="str">
        <f>透视表!$J$31</f>
        <v>7月</v>
      </c>
    </row>
    <row r="3" spans="2:5" ht="22.5" customHeight="1" thickBot="1">
      <c r="B3" s="15" t="s">
        <v>125</v>
      </c>
      <c r="C3" s="167" t="e">
        <f>GETPIVOTDATA("求和项:花费",透视表!$Y$6)</f>
        <v>#REF!</v>
      </c>
      <c r="D3" s="13" t="e">
        <f>(C3/透视表!$J$32)/(E3/透视表!$J$33)-1</f>
        <v>#REF!</v>
      </c>
      <c r="E3" s="167" t="e">
        <f>GETPIVOTDATA("求和项:花费",透视表!$Y$17)</f>
        <v>#REF!</v>
      </c>
    </row>
    <row r="4" spans="2:5" ht="22.5" customHeight="1" thickBot="1">
      <c r="B4" s="16" t="s">
        <v>126</v>
      </c>
      <c r="C4" s="167">
        <f>GETPIVOTDATA("求和项:点击",透视表!$Y$6)</f>
        <v>1623</v>
      </c>
      <c r="D4" s="13">
        <f>(C4/透视表!$J$32)/(E4/透视表!$J$33)-1</f>
        <v>1.1023316062176165</v>
      </c>
      <c r="E4" s="167">
        <f>GETPIVOTDATA("求和项:点击",透视表!$Y$17)</f>
        <v>772</v>
      </c>
    </row>
    <row r="5" spans="2:5" ht="22.5" customHeight="1" thickBot="1">
      <c r="B5" s="16" t="s">
        <v>127</v>
      </c>
      <c r="C5" s="17">
        <f>GETPIVOTDATA("平均值项:点击均价",透视表!$Y$6)</f>
        <v>12.878720930232561</v>
      </c>
      <c r="D5" s="13">
        <f>(C5/透视表!$J$32)/(E5/透视表!$J$33)-1</f>
        <v>-9.3785029233760087E-2</v>
      </c>
      <c r="E5" s="17">
        <f>GETPIVOTDATA("平均值项:点击均价",透视表!$Y$17)</f>
        <v>14.21155172413793</v>
      </c>
    </row>
    <row r="6" spans="2:5" ht="22.5" customHeight="1" thickBot="1">
      <c r="B6" s="16" t="s">
        <v>128</v>
      </c>
      <c r="C6" s="167">
        <f>GETPIVOTDATA("求和项:曝光",透视表!$Y$6)</f>
        <v>123674</v>
      </c>
      <c r="D6" s="13">
        <f>(C6/透视表!$J$32)/(E6/透视表!$J$33)-1</f>
        <v>1.3437754657266852</v>
      </c>
      <c r="E6" s="167">
        <f>GETPIVOTDATA("求和项:曝光",透视表!$Y$17)</f>
        <v>52767</v>
      </c>
    </row>
    <row r="7" spans="2:5" ht="22.5" customHeight="1" thickBot="1">
      <c r="B7" s="16" t="s">
        <v>129</v>
      </c>
      <c r="C7" s="167">
        <f>GETPIVOTDATA("求和项:商户浏览量",透视表!$Y$6)</f>
        <v>5014</v>
      </c>
      <c r="D7" s="13">
        <f>(C7/透视表!$J$32)/(E7/透视表!$J$33)-1</f>
        <v>1.1272804412388631</v>
      </c>
      <c r="E7" s="167">
        <f>GETPIVOTDATA("求和项:商户浏览量",透视表!$Y$17)</f>
        <v>2357</v>
      </c>
    </row>
    <row r="8" spans="2:5" ht="22.5" customHeight="1" thickBot="1">
      <c r="B8" s="16" t="s">
        <v>130</v>
      </c>
      <c r="C8" s="168">
        <f>C7/C6</f>
        <v>4.0542070281546647E-2</v>
      </c>
      <c r="D8" s="13">
        <f>C8-E8</f>
        <v>-4.1259987767663167E-3</v>
      </c>
      <c r="E8" s="168">
        <f>E7/E6</f>
        <v>4.4668069058312963E-2</v>
      </c>
    </row>
    <row r="9" spans="2:5" ht="22.5" customHeight="1" thickBot="1">
      <c r="B9" s="19" t="s">
        <v>131</v>
      </c>
      <c r="C9" s="162">
        <f>关键指标!D13</f>
        <v>18392.599999999999</v>
      </c>
      <c r="D9" s="13">
        <f>(C9/透视表!$J$32)/(E9/透视表!$J$33)-1</f>
        <v>0.58387585684268539</v>
      </c>
      <c r="E9" s="169">
        <f>关键指标!F13</f>
        <v>11612.4</v>
      </c>
    </row>
    <row r="10" spans="2:5" ht="22.5" customHeight="1">
      <c r="B10" s="106" t="s">
        <v>132</v>
      </c>
      <c r="C10" s="170" t="e">
        <f>C9/C3</f>
        <v>#REF!</v>
      </c>
      <c r="D10" s="13" t="e">
        <f>C10/E10-1</f>
        <v>#REF!</v>
      </c>
      <c r="E10" s="170" t="e">
        <f>E9/E3</f>
        <v>#REF!</v>
      </c>
    </row>
    <row r="11" spans="2:5" ht="78" customHeight="1">
      <c r="B11" s="179" t="s">
        <v>133</v>
      </c>
      <c r="C11" s="190"/>
      <c r="D11" s="190"/>
      <c r="E11" s="190"/>
    </row>
  </sheetData>
  <mergeCells count="1">
    <mergeCell ref="B11:E11"/>
  </mergeCells>
  <phoneticPr fontId="8" type="noConversion"/>
  <conditionalFormatting sqref="D3:D10">
    <cfRule type="cellIs" dxfId="55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E11"/>
  <sheetViews>
    <sheetView showGridLines="0" workbookViewId="0">
      <selection activeCell="F13" sqref="F13"/>
    </sheetView>
  </sheetViews>
  <sheetFormatPr defaultColWidth="9" defaultRowHeight="17.25"/>
  <cols>
    <col min="1" max="1" width="9" style="155" customWidth="1"/>
    <col min="2" max="2" width="19.125" style="155" customWidth="1"/>
    <col min="3" max="4" width="15.625" style="155" customWidth="1"/>
    <col min="5" max="5" width="17.625" style="155" customWidth="1"/>
    <col min="6" max="7" width="9" style="155" customWidth="1"/>
    <col min="8" max="16384" width="9" style="155"/>
  </cols>
  <sheetData>
    <row r="1" spans="2:5" ht="18" customHeight="1" thickBot="1">
      <c r="B1" s="155" t="s">
        <v>124</v>
      </c>
    </row>
    <row r="2" spans="2:5" ht="30" customHeight="1">
      <c r="B2" s="14" t="s">
        <v>62</v>
      </c>
      <c r="C2" s="14" t="str">
        <f>透视表!$J$30</f>
        <v>8月</v>
      </c>
      <c r="D2" s="14" t="str">
        <f>透视表!$J$29</f>
        <v>环比</v>
      </c>
      <c r="E2" s="14" t="str">
        <f>透视表!$J$31</f>
        <v>7月</v>
      </c>
    </row>
    <row r="3" spans="2:5" ht="30" customHeight="1" thickBot="1">
      <c r="B3" s="15" t="s">
        <v>125</v>
      </c>
      <c r="C3" s="167" t="e">
        <f>GETPIVOTDATA("求和项:花费",透视表!$Y$6)</f>
        <v>#REF!</v>
      </c>
      <c r="D3" s="13" t="e">
        <f>(C3/透视表!$J$32)/(E3/19)-1</f>
        <v>#REF!</v>
      </c>
      <c r="E3" s="167" t="e">
        <f>GETPIVOTDATA("求和项:花费",透视表!$Y$17)</f>
        <v>#REF!</v>
      </c>
    </row>
    <row r="4" spans="2:5" ht="30" customHeight="1" thickBot="1">
      <c r="B4" s="16" t="s">
        <v>126</v>
      </c>
      <c r="C4" s="167">
        <f>GETPIVOTDATA("求和项:点击",透视表!$Y$6)</f>
        <v>1623</v>
      </c>
      <c r="D4" s="13">
        <f>(C4/透视表!$J$32)/(E4/19)-1</f>
        <v>0.28852582316563602</v>
      </c>
      <c r="E4" s="167">
        <f>GETPIVOTDATA("求和项:点击",透视表!$Y$17)</f>
        <v>772</v>
      </c>
    </row>
    <row r="5" spans="2:5" ht="30" customHeight="1" thickBot="1">
      <c r="B5" s="16" t="s">
        <v>127</v>
      </c>
      <c r="C5" s="17">
        <f>GETPIVOTDATA("平均值项:点击均价",透视表!$Y$6)</f>
        <v>12.878720930232561</v>
      </c>
      <c r="D5" s="13">
        <f>C5/E5-1</f>
        <v>-9.3785029233760087E-2</v>
      </c>
      <c r="E5" s="17">
        <f>GETPIVOTDATA("平均值项:点击均价",透视表!$Y$17)</f>
        <v>14.21155172413793</v>
      </c>
    </row>
    <row r="6" spans="2:5" ht="30" customHeight="1" thickBot="1">
      <c r="B6" s="16" t="s">
        <v>128</v>
      </c>
      <c r="C6" s="167">
        <f>GETPIVOTDATA("求和项:曝光",透视表!$Y$6)</f>
        <v>123674</v>
      </c>
      <c r="D6" s="13">
        <f>(C6/透视表!$J$32)/(E6/19)-1</f>
        <v>0.43650754350990373</v>
      </c>
      <c r="E6" s="167">
        <f>GETPIVOTDATA("求和项:曝光",透视表!$Y$17)</f>
        <v>52767</v>
      </c>
    </row>
    <row r="7" spans="2:5" ht="30" customHeight="1" thickBot="1">
      <c r="B7" s="16" t="s">
        <v>129</v>
      </c>
      <c r="C7" s="167">
        <f>GETPIVOTDATA("求和项:商户浏览量",透视表!$Y$6)</f>
        <v>5014</v>
      </c>
      <c r="D7" s="13">
        <f>(C7/透视表!$J$32)/(E7/19)-1</f>
        <v>0.30381704463027082</v>
      </c>
      <c r="E7" s="167">
        <f>GETPIVOTDATA("求和项:商户浏览量",透视表!$Y$17)</f>
        <v>2357</v>
      </c>
    </row>
    <row r="8" spans="2:5" ht="30" customHeight="1" thickBot="1">
      <c r="B8" s="16" t="s">
        <v>130</v>
      </c>
      <c r="C8" s="168">
        <f>C7/C6</f>
        <v>4.0542070281546647E-2</v>
      </c>
      <c r="D8" s="13">
        <f>C8-E8</f>
        <v>-4.1259987767663167E-3</v>
      </c>
      <c r="E8" s="168">
        <f>E7/E6</f>
        <v>4.4668069058312963E-2</v>
      </c>
    </row>
    <row r="9" spans="2:5" ht="30" customHeight="1" thickBot="1">
      <c r="B9" s="19" t="s">
        <v>131</v>
      </c>
      <c r="C9" s="162">
        <f>关键指标!D13</f>
        <v>18392.599999999999</v>
      </c>
      <c r="D9" s="13">
        <f>(C9/透视表!$J$32)/(E9/19)-1</f>
        <v>-2.9237378064160713E-2</v>
      </c>
      <c r="E9" s="169">
        <f>关键指标!F13</f>
        <v>11612.4</v>
      </c>
    </row>
    <row r="10" spans="2:5" ht="30" customHeight="1">
      <c r="B10" s="106" t="s">
        <v>132</v>
      </c>
      <c r="C10" s="170" t="e">
        <f>C9/C3</f>
        <v>#REF!</v>
      </c>
      <c r="D10" s="13" t="e">
        <f>C10/E10-1</f>
        <v>#REF!</v>
      </c>
      <c r="E10" s="170" t="e">
        <f>E9/E3</f>
        <v>#REF!</v>
      </c>
    </row>
    <row r="11" spans="2:5" ht="75" customHeight="1">
      <c r="B11" s="179" t="s">
        <v>134</v>
      </c>
      <c r="C11" s="190"/>
      <c r="D11" s="190"/>
      <c r="E11" s="190"/>
    </row>
  </sheetData>
  <mergeCells count="1">
    <mergeCell ref="B11:E11"/>
  </mergeCells>
  <phoneticPr fontId="8" type="noConversion"/>
  <conditionalFormatting sqref="D3:D10">
    <cfRule type="cellIs" dxfId="54" priority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N12"/>
  <sheetViews>
    <sheetView showGridLines="0" workbookViewId="0">
      <selection activeCell="H31" sqref="H31"/>
    </sheetView>
  </sheetViews>
  <sheetFormatPr defaultColWidth="8.875" defaultRowHeight="13.5"/>
  <cols>
    <col min="2" max="9" width="15" style="154" customWidth="1"/>
  </cols>
  <sheetData>
    <row r="2" spans="2:14" ht="24" customHeight="1">
      <c r="B2" s="197" t="s">
        <v>109</v>
      </c>
      <c r="C2" s="197" t="s">
        <v>110</v>
      </c>
      <c r="D2" s="188"/>
      <c r="E2" s="188"/>
      <c r="F2" s="197" t="s">
        <v>111</v>
      </c>
      <c r="G2" s="188"/>
      <c r="H2" s="188"/>
      <c r="I2" s="35"/>
      <c r="J2" s="155"/>
    </row>
    <row r="3" spans="2:14" ht="24" customHeight="1">
      <c r="B3" s="188"/>
      <c r="C3" s="157" t="s">
        <v>135</v>
      </c>
      <c r="D3" s="157" t="s">
        <v>136</v>
      </c>
      <c r="E3" s="157" t="s">
        <v>137</v>
      </c>
      <c r="F3" s="157" t="s">
        <v>135</v>
      </c>
      <c r="G3" s="157" t="s">
        <v>136</v>
      </c>
      <c r="H3" s="157" t="s">
        <v>137</v>
      </c>
      <c r="I3" s="35"/>
      <c r="J3" s="155"/>
    </row>
    <row r="4" spans="2:14" ht="24" customHeight="1">
      <c r="B4" s="36"/>
      <c r="C4" s="33">
        <f>透视表!P24</f>
        <v>20</v>
      </c>
      <c r="D4" s="33">
        <f>透视表!Q24</f>
        <v>4</v>
      </c>
      <c r="E4" s="34">
        <f>(C4/14)/(D4/28)-1</f>
        <v>9</v>
      </c>
      <c r="F4" s="33">
        <f>COUNTIFS(回复口碑!$C:$C,"&gt;=2018/3/1",回复口碑!$C:$C,"&lt;=2018/3/14")</f>
        <v>0</v>
      </c>
      <c r="G4" s="33">
        <f>COUNTIFS(回复口碑!$C:$C,"&gt;=2018/2/1",回复口碑!$C:$C,"&lt;=2018/2/28")</f>
        <v>0</v>
      </c>
      <c r="H4" s="34" t="e">
        <f>(F4/14)/(G4/28)-1</f>
        <v>#DIV/0!</v>
      </c>
      <c r="I4" s="35"/>
      <c r="J4" s="155"/>
    </row>
    <row r="5" spans="2:14" ht="24" customHeight="1">
      <c r="B5" s="37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155"/>
    </row>
    <row r="6" spans="2:14" ht="24" customHeight="1">
      <c r="B6" s="197" t="s">
        <v>113</v>
      </c>
      <c r="C6" s="197" t="s">
        <v>114</v>
      </c>
      <c r="D6" s="188"/>
      <c r="E6" s="188"/>
      <c r="F6" s="197" t="s">
        <v>115</v>
      </c>
      <c r="G6" s="188"/>
      <c r="H6" s="188"/>
    </row>
    <row r="7" spans="2:14" ht="24" customHeight="1">
      <c r="B7" s="188"/>
      <c r="C7" s="157" t="s">
        <v>135</v>
      </c>
      <c r="D7" s="157" t="s">
        <v>136</v>
      </c>
      <c r="E7" s="157" t="s">
        <v>137</v>
      </c>
      <c r="F7" s="157" t="s">
        <v>135</v>
      </c>
      <c r="G7" s="157" t="s">
        <v>136</v>
      </c>
      <c r="H7" s="157" t="s">
        <v>137</v>
      </c>
    </row>
    <row r="8" spans="2:14" ht="24" customHeight="1">
      <c r="B8" s="36"/>
      <c r="C8" s="33">
        <f>COUNTIFS(口碑数据!$C:$C,"&gt;=2018/3/1",口碑数据!$C:$C,"&lt;=2018/3/14",口碑数据!$H:$H,"5星")</f>
        <v>0</v>
      </c>
      <c r="D8" s="33">
        <f>COUNTIFS(口碑数据!$C:$C,"&gt;=2018/2/1",口碑数据!$C:$C,"&lt;=2018/2/28",口碑数据!$H:$H,"5星")</f>
        <v>0</v>
      </c>
      <c r="E8" s="34" t="e">
        <f>(C8/14)/(D8/28)-1</f>
        <v>#DIV/0!</v>
      </c>
      <c r="F8" s="33">
        <f>COUNTIFS(口碑数据!$C:$C,"&gt;=2018/3/1",口碑数据!$C:$C,"&lt;=2018/3/14",口碑数据!$H:$H,"&lt;=3星")</f>
        <v>0</v>
      </c>
      <c r="G8" s="33">
        <f>COUNTIFS(口碑数据!$C:$C,"&gt;=2018/2/1",口碑数据!$C:$C,"&lt;=2018/2/28",口碑数据!$H:$H,"&lt;=3星")</f>
        <v>0</v>
      </c>
      <c r="H8" s="34" t="e">
        <f>(F8/14)/(G8/28)-1</f>
        <v>#DIV/0!</v>
      </c>
    </row>
    <row r="9" spans="2:14" ht="24" customHeight="1"/>
    <row r="10" spans="2:14" ht="24" customHeight="1">
      <c r="B10" s="197" t="s">
        <v>120</v>
      </c>
      <c r="C10" s="157" t="s">
        <v>121</v>
      </c>
      <c r="D10" s="197" t="s">
        <v>122</v>
      </c>
      <c r="E10" s="188"/>
      <c r="F10" s="188"/>
      <c r="G10" s="197" t="s">
        <v>138</v>
      </c>
      <c r="H10" s="188"/>
      <c r="I10" s="188"/>
    </row>
    <row r="11" spans="2:14" ht="24" customHeight="1">
      <c r="B11" s="188"/>
      <c r="C11" s="157" t="s">
        <v>139</v>
      </c>
      <c r="D11" s="157" t="s">
        <v>135</v>
      </c>
      <c r="E11" s="157" t="s">
        <v>136</v>
      </c>
      <c r="F11" s="157" t="s">
        <v>137</v>
      </c>
      <c r="G11" s="157" t="s">
        <v>139</v>
      </c>
      <c r="H11" s="157" t="s">
        <v>136</v>
      </c>
      <c r="I11" s="157" t="s">
        <v>137</v>
      </c>
    </row>
    <row r="12" spans="2:14" ht="24" customHeight="1">
      <c r="B12" s="36"/>
      <c r="C12" s="33">
        <v>12</v>
      </c>
      <c r="D12" s="33">
        <v>0</v>
      </c>
      <c r="E12" s="33">
        <v>-1</v>
      </c>
      <c r="F12" s="34">
        <f>(D12/14)/(E12/28)-1</f>
        <v>-1</v>
      </c>
      <c r="G12" s="33">
        <f>5+11+4+5+3+1+0</f>
        <v>29</v>
      </c>
      <c r="H12" s="33">
        <f>4+10+3+5+3+0+1</f>
        <v>26</v>
      </c>
      <c r="I12" s="34">
        <f>(G12/14)/(H12/28)-1</f>
        <v>1.2307692307692308</v>
      </c>
    </row>
  </sheetData>
  <mergeCells count="9">
    <mergeCell ref="D10:F10"/>
    <mergeCell ref="G10:I10"/>
    <mergeCell ref="B2:B3"/>
    <mergeCell ref="B6:B7"/>
    <mergeCell ref="B10:B11"/>
    <mergeCell ref="F2:H2"/>
    <mergeCell ref="C2:E2"/>
    <mergeCell ref="F6:H6"/>
    <mergeCell ref="C6:E6"/>
  </mergeCells>
  <phoneticPr fontId="8" type="noConversion"/>
  <conditionalFormatting sqref="E4 H4 E8 H8 F12 I12">
    <cfRule type="cellIs" dxfId="53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关键指标</vt:lpstr>
      <vt:lpstr>关键指标-咨询转化</vt:lpstr>
      <vt:lpstr>关键指标-竞对</vt:lpstr>
      <vt:lpstr>销售-团购（线上）</vt:lpstr>
      <vt:lpstr>实际消费分布（线下）</vt:lpstr>
      <vt:lpstr>体验报告</vt:lpstr>
      <vt:lpstr>CPC</vt:lpstr>
      <vt:lpstr>推广通</vt:lpstr>
      <vt:lpstr>口碑</vt:lpstr>
      <vt:lpstr>CPC1</vt:lpstr>
      <vt:lpstr>透视表</vt:lpstr>
      <vt:lpstr>竞对数据</vt:lpstr>
      <vt:lpstr>流量</vt:lpstr>
      <vt:lpstr>咨询明细</vt:lpstr>
      <vt:lpstr>预约数据</vt:lpstr>
      <vt:lpstr>消费数据明细（线上）</vt:lpstr>
      <vt:lpstr>线下</vt:lpstr>
      <vt:lpstr>刷单</vt:lpstr>
      <vt:lpstr>口碑数据</vt:lpstr>
      <vt:lpstr>回复口碑</vt:lpstr>
      <vt:lpstr>CPC数据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dcterms:created xsi:type="dcterms:W3CDTF">2017-08-25T07:10:00Z</dcterms:created>
  <dcterms:modified xsi:type="dcterms:W3CDTF">2018-09-17T07:57:59Z</dcterms:modified>
</cp:coreProperties>
</file>