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drawing+xml" PartName="/xl/drawings/drawing1.xml"/>
  <Override ContentType="application/vnd.openxmlformats-officedocument.spreadsheetml.worksheet+xml" PartName="/xl/worksheets/sheet3.xml"/>
  <Override ContentType="application/vnd.openxmlformats-officedocument.drawing+xml" PartName="/xl/drawings/drawing2.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pivotCacheRecords+xml" PartName="/xl/pivotCache/pivotCacheRecords1.xml"/>
  <Override ContentType="application/vnd.openxmlformats-officedocument.spreadsheetml.pivotCacheDefinition+xml" PartName="/xl/pivotCache/pivotCacheDefinition1.xml"/>
  <Override ContentType="application/vnd.openxmlformats-officedocument.spreadsheetml.pivotTable+xml" PartName="/xl/pivotTables/pivotTable1.xml"/>
  <Override ContentType="application/vnd.openxmlformats-officedocument.spreadsheetml.pivotCacheRecords+xml" PartName="/xl/pivotCache/pivotCacheRecords2.xml"/>
  <Override ContentType="application/vnd.openxmlformats-officedocument.spreadsheetml.pivotCacheDefinition+xml" PartName="/xl/pivotCache/pivotCacheDefinition2.xml"/>
  <Override ContentType="application/vnd.openxmlformats-officedocument.spreadsheetml.pivotTable+xml" PartName="/xl/pivotTables/pivotTable2.xml"/>
  <Override ContentType="application/vnd.openxmlformats-officedocument.spreadsheetml.pivotCacheRecords+xml" PartName="/xl/pivotCache/pivotCacheRecords3.xml"/>
  <Override ContentType="application/vnd.openxmlformats-officedocument.spreadsheetml.pivotCacheDefinition+xml" PartName="/xl/pivotCache/pivotCacheDefinition3.xml"/>
  <Override ContentType="application/vnd.openxmlformats-officedocument.spreadsheetml.pivotTable+xml" PartName="/xl/pivotTables/pivotTable3.xml"/>
  <Override ContentType="application/vnd.openxmlformats-officedocument.spreadsheetml.pivotTable+xml" PartName="/xl/pivotTables/pivotTable4.xml"/>
  <Override ContentType="application/vnd.openxmlformats-officedocument.spreadsheetml.pivotTable+xml" PartName="/xl/pivotTables/pivotTable5.xml"/>
  <Override ContentType="application/vnd.openxmlformats-officedocument.spreadsheetml.pivotCacheRecords+xml" PartName="/xl/pivotCache/pivotCacheRecords4.xml"/>
  <Override ContentType="application/vnd.openxmlformats-officedocument.spreadsheetml.pivotCacheDefinition+xml" PartName="/xl/pivotCache/pivotCacheDefinition4.xml"/>
  <Override ContentType="application/vnd.openxmlformats-officedocument.spreadsheetml.pivotTable+xml" PartName="/xl/pivotTables/pivotTable6.xml"/>
  <Override ContentType="application/vnd.openxmlformats-officedocument.spreadsheetml.pivotCacheRecords+xml" PartName="/xl/pivotCache/pivotCacheRecords5.xml"/>
  <Override ContentType="application/vnd.openxmlformats-officedocument.spreadsheetml.pivotCacheDefinition+xml" PartName="/xl/pivotCache/pivotCacheDefinition5.xml"/>
  <Override ContentType="application/vnd.openxmlformats-officedocument.spreadsheetml.pivotTable+xml" PartName="/xl/pivotTables/pivotTable7.xml"/>
  <Override ContentType="application/vnd.openxmlformats-officedocument.spreadsheetml.pivotTable+xml" PartName="/xl/pivotTables/pivotTable8.xml"/>
  <Override ContentType="application/vnd.openxmlformats-officedocument.spreadsheetml.pivotTable+xml" PartName="/xl/pivotTables/pivotTable9.xml"/>
  <Override ContentType="application/vnd.openxmlformats-officedocument.spreadsheetml.pivotCacheRecords+xml" PartName="/xl/pivotCache/pivotCacheRecords6.xml"/>
  <Override ContentType="application/vnd.openxmlformats-officedocument.spreadsheetml.pivotCacheDefinition+xml" PartName="/xl/pivotCache/pivotCacheDefinition6.xml"/>
  <Override ContentType="application/vnd.openxmlformats-officedocument.spreadsheetml.pivotTable+xml" PartName="/xl/pivotTables/pivotTable10.xml"/>
  <Override ContentType="application/vnd.openxmlformats-officedocument.spreadsheetml.pivotCacheRecords+xml" PartName="/xl/pivotCache/pivotCacheRecords7.xml"/>
  <Override ContentType="application/vnd.openxmlformats-officedocument.spreadsheetml.pivotCacheDefinition+xml" PartName="/xl/pivotCache/pivotCacheDefinition7.xml"/>
  <Override ContentType="application/vnd.openxmlformats-officedocument.spreadsheetml.pivotTable+xml" PartName="/xl/pivotTables/pivotTable11.xml"/>
  <Override ContentType="application/vnd.openxmlformats-officedocument.spreadsheetml.pivotCacheRecords+xml" PartName="/xl/pivotCache/pivotCacheRecords8.xml"/>
  <Override ContentType="application/vnd.openxmlformats-officedocument.spreadsheetml.pivotCacheDefinition+xml" PartName="/xl/pivotCache/pivotCacheDefinition8.xml"/>
  <Override ContentType="application/vnd.openxmlformats-officedocument.spreadsheetml.pivotTable+xml" PartName="/xl/pivotTables/pivotTable12.xml"/>
  <Override ContentType="application/vnd.openxmlformats-officedocument.spreadsheetml.pivotTable+xml" PartName="/xl/pivotTables/pivotTable13.xml"/>
  <Override ContentType="application/vnd.openxmlformats-officedocument.spreadsheetml.pivotTable+xml" PartName="/xl/pivotTables/pivotTable14.xml"/>
  <Override ContentType="application/vnd.openxmlformats-officedocument.spreadsheetml.pivotTable+xml" PartName="/xl/pivotTables/pivotTable15.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drawingml.chart+xml" PartName="/xl/charts/chart1.xml"/>
  <Override ContentType="application/vnd.openxmlformats-officedocument.drawingml.chart+xml" PartName="/xl/charts/chart2.xml"/>
  <Override ContentType="application/vnd.openxmlformats-officedocument.drawingml.chart+xml" PartName="/xl/charts/char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
  <bookViews>
    <workbookView activeTab="10" autoFilterDateGrouping="1" firstSheet="6" minimized="0" showHorizontalScroll="1" showSheetTabs="1" showVerticalScroll="1" tabRatio="733" visibility="visible" windowHeight="9015" windowWidth="22035" xWindow="1005" yWindow="0"/>
  </bookViews>
  <sheets>
    <sheet xmlns:r="http://schemas.openxmlformats.org/officeDocument/2006/relationships" name="关键指标" sheetId="1" state="visible" r:id="rId1"/>
    <sheet xmlns:r="http://schemas.openxmlformats.org/officeDocument/2006/relationships" name="关键指标-咨询转化" sheetId="2" state="visible" r:id="rId2"/>
    <sheet xmlns:r="http://schemas.openxmlformats.org/officeDocument/2006/relationships" name="关键指标-竞对" sheetId="3" state="visible" r:id="rId3"/>
    <sheet xmlns:r="http://schemas.openxmlformats.org/officeDocument/2006/relationships" name="销售-团购（线上）" sheetId="4" state="visible" r:id="rId4"/>
    <sheet xmlns:r="http://schemas.openxmlformats.org/officeDocument/2006/relationships" name="实际消费分布（线下）" sheetId="5" state="visible" r:id="rId5"/>
    <sheet xmlns:r="http://schemas.openxmlformats.org/officeDocument/2006/relationships" name="CPC" sheetId="6" state="visible" r:id="rId6"/>
    <sheet xmlns:r="http://schemas.openxmlformats.org/officeDocument/2006/relationships" name="体验报告-案例" sheetId="7" state="visible" r:id="rId7"/>
    <sheet xmlns:r="http://schemas.openxmlformats.org/officeDocument/2006/relationships" name="透视表" sheetId="8" state="visible" r:id="rId8"/>
    <sheet xmlns:r="http://schemas.openxmlformats.org/officeDocument/2006/relationships" name="竞对数据" sheetId="9" state="visible" r:id="rId9"/>
    <sheet xmlns:r="http://schemas.openxmlformats.org/officeDocument/2006/relationships" name="流量" sheetId="10" state="visible" r:id="rId10"/>
    <sheet xmlns:r="http://schemas.openxmlformats.org/officeDocument/2006/relationships" name="咨询明细" sheetId="11" state="visible" r:id="rId11"/>
    <sheet xmlns:r="http://schemas.openxmlformats.org/officeDocument/2006/relationships" name="预约数据" sheetId="12" state="visible" r:id="rId12"/>
    <sheet xmlns:r="http://schemas.openxmlformats.org/officeDocument/2006/relationships" name="消费数据明细（线上）" sheetId="13" state="visible" r:id="rId13"/>
    <sheet xmlns:r="http://schemas.openxmlformats.org/officeDocument/2006/relationships" name="线下" sheetId="14" state="visible" r:id="rId14"/>
    <sheet xmlns:r="http://schemas.openxmlformats.org/officeDocument/2006/relationships" name="口碑数据" sheetId="15" state="visible" r:id="rId15"/>
    <sheet xmlns:r="http://schemas.openxmlformats.org/officeDocument/2006/relationships" name="回复口碑" sheetId="16" state="visible" r:id="rId16"/>
    <sheet xmlns:r="http://schemas.openxmlformats.org/officeDocument/2006/relationships" name="CPC数据" sheetId="17" state="visible" r:id="rId17"/>
    <sheet xmlns:r="http://schemas.openxmlformats.org/officeDocument/2006/relationships" name="被屏蔽体验报告" sheetId="18" state="visible" r:id="rId18"/>
    <sheet xmlns:r="http://schemas.openxmlformats.org/officeDocument/2006/relationships" name="旧咨询明细" sheetId="19" state="visible" r:id="rId19"/>
  </sheets>
  <definedNames>
    <definedName hidden="1" localSheetId="18" name="_xlnm._FilterDatabase">旧咨询明细!$A$1:$I$1</definedName>
    <definedName hidden="1" localSheetId="14" name="_xlnm._FilterDatabase">口碑数据!$A$1:$O$1</definedName>
    <definedName hidden="1" localSheetId="9" name="_xlnm._FilterDatabase">流量!$F$2:$G$31</definedName>
    <definedName hidden="1" localSheetId="13" name="_xlnm._FilterDatabase">线下!#REF!</definedName>
    <definedName hidden="1" localSheetId="12" name="_xlnm._FilterDatabase">'消费数据明细（线上）'!$A$149:$W$149</definedName>
    <definedName hidden="1" localSheetId="11" name="_xlnm._FilterDatabase">预约数据!$A$1:$I$74</definedName>
  </definedNames>
  <calcPr calcId="162913" fullCalcOnLoad="1"/>
  <pivotCaches>
    <pivotCache xmlns:r="http://schemas.openxmlformats.org/officeDocument/2006/relationships" cacheId="4" r:id="rId20"/>
    <pivotCache xmlns:r="http://schemas.openxmlformats.org/officeDocument/2006/relationships" cacheId="3" r:id="rId21"/>
    <pivotCache xmlns:r="http://schemas.openxmlformats.org/officeDocument/2006/relationships" cacheId="7" r:id="rId22"/>
    <pivotCache xmlns:r="http://schemas.openxmlformats.org/officeDocument/2006/relationships" cacheId="0" r:id="rId23"/>
    <pivotCache xmlns:r="http://schemas.openxmlformats.org/officeDocument/2006/relationships" cacheId="5" r:id="rId24"/>
    <pivotCache xmlns:r="http://schemas.openxmlformats.org/officeDocument/2006/relationships" cacheId="6" r:id="rId25"/>
    <pivotCache xmlns:r="http://schemas.openxmlformats.org/officeDocument/2006/relationships" cacheId="1" r:id="rId26"/>
    <pivotCache xmlns:r="http://schemas.openxmlformats.org/officeDocument/2006/relationships" cacheId="2" r:id="rId27"/>
  </pivotCaches>
</workbook>
</file>

<file path=xl/sharedStrings.xml><?xml version="1.0" encoding="utf-8"?>
<sst xmlns="http://schemas.openxmlformats.org/spreadsheetml/2006/main" uniqueCount="1278">
  <si>
    <t>红字为结合机构提供数据汇总</t>
  </si>
  <si>
    <t>KPI（关键指标）汇总</t>
  </si>
  <si>
    <t>月环比数据健康度</t>
  </si>
  <si>
    <t>同行较优转化率参考</t>
  </si>
  <si>
    <t>流量</t>
  </si>
  <si>
    <t>PV（次）</t>
  </si>
  <si>
    <t>UV（人）</t>
  </si>
  <si>
    <t>跳失率/%</t>
  </si>
  <si>
    <t>平均页面浏览时间（秒）</t>
  </si>
  <si>
    <t>咨询</t>
  </si>
  <si>
    <t>咨询总数</t>
  </si>
  <si>
    <t>咨询占比</t>
  </si>
  <si>
    <t>销售</t>
  </si>
  <si>
    <t>到院人数</t>
  </si>
  <si>
    <t>到院率</t>
  </si>
  <si>
    <t>40%-80%</t>
  </si>
  <si>
    <t>成交人数</t>
  </si>
  <si>
    <t>成单率</t>
  </si>
  <si>
    <t>代运营销售额</t>
  </si>
  <si>
    <t>线上刷单11单，刷单金额3671元</t>
  </si>
  <si>
    <t>代运营销售量</t>
  </si>
  <si>
    <t>客单价</t>
  </si>
  <si>
    <t>体验报告</t>
  </si>
  <si>
    <t>体验报告数</t>
  </si>
  <si>
    <t>案例数（新增）</t>
  </si>
  <si>
    <t xml:space="preserve">1、目前机构流量达到同期优秀同行的50% - CPC日均消耗 1000元，引入 67%流量
2、流量对比7月增长39%，访客数增长 59%，CPC的增长主要带来了新客户的流量引入 - 9月开始将日均预算降低至 500~ 800元，将部分预算挪至商品销量运营
3、到院率 53%，对比7月下滑近33个点，导致尽管咨询人数提高 52%，却未能带来相对有效的预约到店转化--咨询到院数据记录准确的前提
4、客单价较上月持续下滑，主要原因本月销售商品集中为脱毛及皮肤清洁等低单价产品，无大单开发（上月有1单黑眼圈及眼综合，本月近20个手术类咨询但无1单成交记录）；建议复盘到院接待流程及消费患者回访等，提升开发几率（院内可总结相应升单项目及话术），定期回访
5、目前线上共29封体验报告，本月累计沉淀14封，运营分值成功提升到9.2，已成功晋级5星门店。后续建议沉淀的体验报告，开始着重发力引导在院内的特色项目和主打项目，并且关联医生-祛眼袋眼部抗衰，眼部整形等（目前体验报告主要集中在 皮肤管理）；
6、目前线上共42封案例，本月沉淀3封，建议持续上新，且优先补充玻尿酸、肉毒素、皮肤管理类的案例，同时眼部优质案例持续上线。
</t>
  </si>
  <si>
    <t>咨询Total</t>
  </si>
  <si>
    <t>客户来源</t>
  </si>
  <si>
    <t>咨询项目</t>
  </si>
  <si>
    <t>脱毛</t>
  </si>
  <si>
    <t>玻尿酸</t>
  </si>
  <si>
    <t>黑眼圈</t>
  </si>
  <si>
    <t xml:space="preserve">400电话　</t>
  </si>
  <si>
    <t>总数</t>
  </si>
  <si>
    <t>皮肤清洁</t>
  </si>
  <si>
    <t>已接</t>
  </si>
  <si>
    <t>祛眼袋</t>
  </si>
  <si>
    <t>未接</t>
  </si>
  <si>
    <t>其他</t>
  </si>
  <si>
    <t>预约按钮</t>
  </si>
  <si>
    <t>眼部整形</t>
  </si>
  <si>
    <t>门店</t>
  </si>
  <si>
    <t>自体脂肪填充</t>
  </si>
  <si>
    <t>医生</t>
  </si>
  <si>
    <t>皮肤美白</t>
  </si>
  <si>
    <t>会员消息</t>
  </si>
  <si>
    <t>水光针</t>
  </si>
  <si>
    <t>埋线</t>
  </si>
  <si>
    <t>本月截至目前，主要咨询在脱毛、眼部（黑眼圈、祛眼袋）、玻尿酸</t>
  </si>
  <si>
    <t>肉毒素</t>
  </si>
  <si>
    <t>祛痘</t>
  </si>
  <si>
    <t>祛斑</t>
  </si>
  <si>
    <t>本页数据排名均为时间节点的近7天排名数据</t>
  </si>
  <si>
    <t>此为数据为排名名次，数据越小排名越高</t>
  </si>
  <si>
    <t>目前机构在成都市场整体，近一周曝光指数从原38名提升至 12名，人气指数排行从原34名提升至17名，取得较大进步。
下一阶段，可以在保持CPC推广通流量导入的过程中，提高商品销售量的提升，提高门店的综合竞争指数。</t>
  </si>
  <si>
    <t>消费额为成交价格=售价-立减金额</t>
  </si>
  <si>
    <t>标注灰色的为下架或者调整项目</t>
  </si>
  <si>
    <t>消费</t>
  </si>
  <si>
    <t>线上消费量</t>
  </si>
  <si>
    <t>线上消费额</t>
  </si>
  <si>
    <t>[2018.03.28]韩国小气泡水氧活肤清洁卫士[25.00元][14189467]</t>
  </si>
  <si>
    <t>[2018.03.27]冰点脱毛唇部腋下 2选1[98.00元][14196724]</t>
  </si>
  <si>
    <t>[2018.03.28]白瓷娃娃黑脸娃娃 2选1 桃瓷净肌[188.00元][14197734]</t>
  </si>
  <si>
    <t>[2018.03.28]逆龄是冻出来的[880.00元][14198370]</t>
  </si>
  <si>
    <t>[2018.06.14]果酸祛痘焕肤平滑肌肤[799.00元][14046483]</t>
  </si>
  <si>
    <t>[2018.06.22]隐形粉底心机妆容[188.00元][14275424]</t>
  </si>
  <si>
    <t>[2018.03.28]韩国小气泡水氧活肤清洁卫士[18.00元][30251864]</t>
  </si>
  <si>
    <t>[2018.04.16]冰点脱毛小腿6次脱掉黑丝袜[298.00元][14206814]</t>
  </si>
  <si>
    <t>[2018.03.28]女人变女神只差一支玻尿酸[466.00元][14196495]</t>
  </si>
  <si>
    <t>[2018.03.28]白瓷娃娃黑脸娃娃 2选1 桃瓷净肌[168.00元][14197734]</t>
  </si>
  <si>
    <t>[2018.03.28]摘掉黑镜框还原双眼美[398.00元][14189188]</t>
  </si>
  <si>
    <t>[2018.03.27]甩掉汉毛还原女神[98.00元][14196724]</t>
  </si>
  <si>
    <t>[2018.03.28]桃瓷肌童颜肤[188.00元][14197734]</t>
  </si>
  <si>
    <t>[2018.05.21]无针水光提亮肤色 收缩毛孔[188.00元][31477479]</t>
  </si>
  <si>
    <t>[2018.03.28]伊婉C玻尿酸1ml丰下巴拉长弧线[1080.00元][14190048]</t>
  </si>
  <si>
    <t>[2018.03.28]韩国小气泡水氧活肤清洁卫士[18.00元][14189467]</t>
  </si>
  <si>
    <t>[2018.05.25]脱去烦恼美丽心情[298.00元][14207184]</t>
  </si>
  <si>
    <t>[2018.03.28]白瓷娃娃黑脸娃娃首次优惠[188.00元][30264487]</t>
  </si>
  <si>
    <t>[2018.03.27]唇部腋下2选1  2年包干[98.00元][30238957]</t>
  </si>
  <si>
    <t>[2018.03.28]润百颜1ML首次体验价[466.00元][14196495]</t>
  </si>
  <si>
    <t>本月热卖项目，小气泡和脱毛</t>
  </si>
  <si>
    <t>建议将持续提升除皱和黑眼圈的卖量，对此有需求的客户会更容易导向去眼袋</t>
  </si>
  <si>
    <t>实际消费量</t>
  </si>
  <si>
    <t>实际消费额</t>
  </si>
  <si>
    <t>果酸换肤</t>
  </si>
  <si>
    <t>瘦脸针</t>
  </si>
  <si>
    <t>眼综合</t>
  </si>
  <si>
    <t>祛痣</t>
  </si>
  <si>
    <t>本月线下开发较上月下滑严重，建议关注线下到院接待过程。复盘面诊过程，总结线下升单的思路和技巧</t>
  </si>
  <si>
    <t>8月21日开始投放CPC</t>
  </si>
  <si>
    <t>健丽</t>
  </si>
  <si>
    <t>花费</t>
  </si>
  <si>
    <t>点击</t>
  </si>
  <si>
    <t>点击均价</t>
  </si>
  <si>
    <t>曝光</t>
  </si>
  <si>
    <t>CTR</t>
  </si>
  <si>
    <t>点击/曝光</t>
  </si>
  <si>
    <t>商户浏览量</t>
  </si>
  <si>
    <t>浏览量ROI</t>
  </si>
  <si>
    <t>商户浏览量/曝光</t>
  </si>
  <si>
    <t>点评总消费额</t>
  </si>
  <si>
    <t>ROI</t>
  </si>
  <si>
    <t>点评总消费额/花费</t>
  </si>
  <si>
    <t>活跃度</t>
  </si>
  <si>
    <t>体验报告总数</t>
  </si>
  <si>
    <t>回复量</t>
  </si>
  <si>
    <t>差量</t>
  </si>
  <si>
    <t>好差评</t>
  </si>
  <si>
    <t>4~5星量</t>
  </si>
  <si>
    <t>1~3星量</t>
  </si>
  <si>
    <t>运营分</t>
  </si>
  <si>
    <t>效果</t>
  </si>
  <si>
    <t>环境</t>
  </si>
  <si>
    <t>服务</t>
  </si>
  <si>
    <t>内容分</t>
  </si>
  <si>
    <t>案例总数</t>
  </si>
  <si>
    <t>新增案例数</t>
  </si>
  <si>
    <t>本月机构新增体验报告5封，门店运营分也增长到9.1；</t>
  </si>
  <si>
    <t>案例本月无新增，关联皮肤、注射类、黑眼圈的案例较少，建议优先补充</t>
  </si>
  <si>
    <t>当月流量</t>
  </si>
  <si>
    <t>当月咨询</t>
  </si>
  <si>
    <t>当月预约</t>
  </si>
  <si>
    <t>上月预约</t>
  </si>
  <si>
    <t>当月口碑</t>
  </si>
  <si>
    <t>上月口碑</t>
  </si>
  <si>
    <t>当月口碑回复</t>
  </si>
  <si>
    <t>当月CPC</t>
  </si>
  <si>
    <t>月</t>
  </si>
  <si>
    <t>值</t>
  </si>
  <si>
    <t>年</t>
  </si>
  <si>
    <t>8月</t>
  </si>
  <si>
    <t>套餐信息</t>
  </si>
  <si>
    <t>计数项:套餐信息</t>
  </si>
  <si>
    <t>求和项:成交价</t>
  </si>
  <si>
    <t>列标签</t>
  </si>
  <si>
    <t>计数项:姓名</t>
  </si>
  <si>
    <t>日</t>
  </si>
  <si>
    <t>(全部)</t>
  </si>
  <si>
    <t>评价时间</t>
  </si>
  <si>
    <t>日期</t>
  </si>
  <si>
    <t>[2018.03.28]小气泡水氧活肤  2选1[25.00元][14189467]</t>
  </si>
  <si>
    <t>行标签</t>
  </si>
  <si>
    <t>7月</t>
  </si>
  <si>
    <t>计数项:星级</t>
  </si>
  <si>
    <t>计数项:金额</t>
  </si>
  <si>
    <t>求和项:金额2</t>
  </si>
  <si>
    <t>浏览量</t>
  </si>
  <si>
    <t>访客数</t>
  </si>
  <si>
    <t>平均停留时长</t>
  </si>
  <si>
    <t>跳失率</t>
  </si>
  <si>
    <t>计数项:订单来源</t>
  </si>
  <si>
    <t>5星</t>
  </si>
  <si>
    <t>4星</t>
  </si>
  <si>
    <t>计数项:用户昵称</t>
  </si>
  <si>
    <t>求和项:花费</t>
  </si>
  <si>
    <t>求和项:点击</t>
  </si>
  <si>
    <t>平均值项:点击均价</t>
  </si>
  <si>
    <t>求和项:曝光</t>
  </si>
  <si>
    <t>求和项:商户浏览量</t>
  </si>
  <si>
    <t>400未接</t>
  </si>
  <si>
    <t>400已接</t>
  </si>
  <si>
    <t>总计</t>
  </si>
  <si>
    <t>门店预约</t>
  </si>
  <si>
    <t>[2018.03.27]冰点脱毛唇部腋下2选1 一年包干[98.00元][14196724]</t>
  </si>
  <si>
    <t>上月口碑回复</t>
  </si>
  <si>
    <t>上月CPC</t>
  </si>
  <si>
    <t>[2018.03.28]润百颜  1ml[466.00元][14196495]</t>
  </si>
  <si>
    <t>上月流量</t>
  </si>
  <si>
    <t>上月咨询</t>
  </si>
  <si>
    <t>(多项)</t>
  </si>
  <si>
    <t>[2018.05.25]冰点脱毛小臂 6次 零痛嫩滑[298.00元][14207184]</t>
  </si>
  <si>
    <t>预约</t>
  </si>
  <si>
    <t>当月</t>
  </si>
  <si>
    <t>上月</t>
  </si>
  <si>
    <t>口碑</t>
  </si>
  <si>
    <t>[2018.06.22]无针水光  心机妆容[188.00元][14275424]</t>
  </si>
  <si>
    <t>1星</t>
  </si>
  <si>
    <t>日均环比</t>
  </si>
  <si>
    <t>2星</t>
  </si>
  <si>
    <t>[2018.03.28]激光去黑眼圈  摘掉黑镜框[398.00元][14189188]</t>
  </si>
  <si>
    <t>当前</t>
  </si>
  <si>
    <t>技师预约</t>
  </si>
  <si>
    <t>3星</t>
  </si>
  <si>
    <t>[2018.06.14]埋线全面部隐形抗衰[1480.00元][14051717]</t>
  </si>
  <si>
    <t>当月天数</t>
  </si>
  <si>
    <t>上月天数</t>
  </si>
  <si>
    <t>数据截至日期</t>
  </si>
  <si>
    <t>8月31日</t>
  </si>
  <si>
    <t>竞对分析</t>
  </si>
  <si>
    <t>盐市口</t>
  </si>
  <si>
    <t>曝光指数</t>
  </si>
  <si>
    <t>人气指数</t>
  </si>
  <si>
    <t>人均浏览页面</t>
  </si>
  <si>
    <t>交易指数</t>
  </si>
  <si>
    <t>锦江区</t>
  </si>
  <si>
    <t>成都市</t>
  </si>
  <si>
    <t>星级</t>
  </si>
  <si>
    <t>案例</t>
  </si>
  <si>
    <t>到院人数：</t>
  </si>
  <si>
    <t>成单人数：</t>
  </si>
  <si>
    <t>成交量：</t>
  </si>
  <si>
    <t>成单额：</t>
  </si>
  <si>
    <t>浏览量/次</t>
  </si>
  <si>
    <t>访客数/人</t>
  </si>
  <si>
    <t>平均停留时长/秒</t>
  </si>
  <si>
    <t>姓名</t>
  </si>
  <si>
    <t>首次沟通时间</t>
  </si>
  <si>
    <t>最后沟通时间</t>
  </si>
  <si>
    <t>顾客标签</t>
  </si>
  <si>
    <t>所属门店</t>
  </si>
  <si>
    <t>梦梦_211</t>
  </si>
  <si>
    <t>2018-09-16 23:54:10</t>
  </si>
  <si>
    <t>2018-09-17 11:19:35</t>
  </si>
  <si>
    <t>成都健丽医疗美容</t>
  </si>
  <si>
    <t>HanksBen</t>
  </si>
  <si>
    <t>2018-09-16 11:44:15</t>
  </si>
  <si>
    <t>2018-09-16 11:54:07</t>
  </si>
  <si>
    <t>吸脂</t>
  </si>
  <si>
    <t>阿部阿部阿部部</t>
  </si>
  <si>
    <t>2018-09-16 08:26:09</t>
  </si>
  <si>
    <t>2018-09-16 08:46:00</t>
  </si>
  <si>
    <t>xsy520加油</t>
  </si>
  <si>
    <t>2018-09-16 00:10:16</t>
  </si>
  <si>
    <t>2018-09-16 08:24:37</t>
  </si>
  <si>
    <t>chenghuiwangjiao</t>
  </si>
  <si>
    <t>2018-09-15 18:08:43</t>
  </si>
  <si>
    <t>2018-09-15 18:21:18</t>
  </si>
  <si>
    <t>阿娴_7564</t>
  </si>
  <si>
    <t>2018-09-11 14:15:54</t>
  </si>
  <si>
    <t>2018-09-15 16:01:56</t>
  </si>
  <si>
    <t>mylu326</t>
  </si>
  <si>
    <t>2018-09-14 14:53:19</t>
  </si>
  <si>
    <t>2018-09-14 15:06:08</t>
  </si>
  <si>
    <t>dpuser_9125310068</t>
  </si>
  <si>
    <t>2018-09-06 19:03:44</t>
  </si>
  <si>
    <t>2018-09-14 14:08:18</t>
  </si>
  <si>
    <t>Puz544294944</t>
  </si>
  <si>
    <t>2018-09-07 14:33:45</t>
  </si>
  <si>
    <t>2018-09-14 14:05:40</t>
  </si>
  <si>
    <t>wyq271072755</t>
  </si>
  <si>
    <t>2018-09-09 16:52:37</t>
  </si>
  <si>
    <t>2018-09-14 13:59:18</t>
  </si>
  <si>
    <t>Baf142805700</t>
  </si>
  <si>
    <t>2018-09-14 09:16:49</t>
  </si>
  <si>
    <t>2018-09-14 09:29:51</t>
  </si>
  <si>
    <t>RDW928890199</t>
  </si>
  <si>
    <t>2018-09-14 09:06:17</t>
  </si>
  <si>
    <t>2018-09-14 09:18:38</t>
  </si>
  <si>
    <t>Liujaaam</t>
  </si>
  <si>
    <t>2018-09-11 13:17:16</t>
  </si>
  <si>
    <t>2018-09-12 14:31:54</t>
  </si>
  <si>
    <t>yujj07s</t>
  </si>
  <si>
    <t>2018-09-12 13:23:14</t>
  </si>
  <si>
    <t>2018-09-12 13:37:34</t>
  </si>
  <si>
    <t>RNx174917417</t>
  </si>
  <si>
    <t>2018-09-11 14:58:19</t>
  </si>
  <si>
    <t>2018-09-11 15:17:47</t>
  </si>
  <si>
    <t>小乔00307</t>
  </si>
  <si>
    <t>2018-09-09 15:47:23</t>
  </si>
  <si>
    <t>2018-09-10 09:40:27</t>
  </si>
  <si>
    <t>QLs678121006</t>
  </si>
  <si>
    <t>2018-09-09 16:13:50</t>
  </si>
  <si>
    <t>2018-09-09 16:42:25</t>
  </si>
  <si>
    <t>KgW988813828</t>
  </si>
  <si>
    <t>2018-08-31 11:56:32</t>
  </si>
  <si>
    <t>2018-09-08 16:03:05</t>
  </si>
  <si>
    <t>骁mua</t>
  </si>
  <si>
    <t>2018-09-08 14:46:35</t>
  </si>
  <si>
    <t>2018-09-08 15:19:46</t>
  </si>
  <si>
    <t>durennanduji</t>
  </si>
  <si>
    <t>2018-08-02 20:21:17</t>
  </si>
  <si>
    <t>2018-09-08 13:44:27</t>
  </si>
  <si>
    <t>JTb275288762</t>
  </si>
  <si>
    <t>2018-09-08 11:40:31</t>
  </si>
  <si>
    <t>2018-09-08 11:54:14</t>
  </si>
  <si>
    <t>Ash_Zhang</t>
  </si>
  <si>
    <t>2018-09-08 11:40:13</t>
  </si>
  <si>
    <t>2018-09-08 11:54:02</t>
  </si>
  <si>
    <t>CLe406435413</t>
  </si>
  <si>
    <t>2018-07-18 10:39:35</t>
  </si>
  <si>
    <t>2018-09-08 09:37:40</t>
  </si>
  <si>
    <t>vJh617236368</t>
  </si>
  <si>
    <t>2018-09-07 17:20:15</t>
  </si>
  <si>
    <t>2018-09-07 17:39:53</t>
  </si>
  <si>
    <t>iNw676613654</t>
  </si>
  <si>
    <t>2018-09-07 12:58:33</t>
  </si>
  <si>
    <t>2018-09-07 13:07:00</t>
  </si>
  <si>
    <t>Elle_8287</t>
  </si>
  <si>
    <t>2018-09-07 12:46:53</t>
  </si>
  <si>
    <t>2018-09-07 12:57:40</t>
  </si>
  <si>
    <t>青22222222</t>
  </si>
  <si>
    <t>2018-09-06 21:43:32</t>
  </si>
  <si>
    <t>2018-09-06 21:56:01</t>
  </si>
  <si>
    <t>ggH405285294</t>
  </si>
  <si>
    <t>2018-09-05 23:15:53</t>
  </si>
  <si>
    <t>2018-09-05 23:16:22</t>
  </si>
  <si>
    <t>广告</t>
  </si>
  <si>
    <t>YGu400438716</t>
  </si>
  <si>
    <t>2018-09-05 11:05:16</t>
  </si>
  <si>
    <t>2018-09-05 23:09:52</t>
  </si>
  <si>
    <t>兰的账号</t>
  </si>
  <si>
    <t>2018-09-05 10:50:03</t>
  </si>
  <si>
    <t>2018-09-05 11:09:09</t>
  </si>
  <si>
    <t>qZQ503998981</t>
  </si>
  <si>
    <t>2018-09-04 15:04:25</t>
  </si>
  <si>
    <t>2018-09-04 16:38:03</t>
  </si>
  <si>
    <t>琉夏_9619</t>
  </si>
  <si>
    <t>2018-09-03 09:17:13</t>
  </si>
  <si>
    <t>2018-09-03 09:39:41</t>
  </si>
  <si>
    <t>duyi19908558</t>
  </si>
  <si>
    <t>2018-08-29 16:44:35</t>
  </si>
  <si>
    <t>2018-09-02 09:42:44</t>
  </si>
  <si>
    <t>木槿七七528</t>
  </si>
  <si>
    <t>2018-09-01 16:28:26</t>
  </si>
  <si>
    <t>2018-09-01 16:29:12</t>
  </si>
  <si>
    <t>dpuser_5453540136</t>
  </si>
  <si>
    <t>2018-07-20 22:40:00</t>
  </si>
  <si>
    <t>2018-08-31 21:20:04</t>
  </si>
  <si>
    <t>怡_</t>
  </si>
  <si>
    <t>2018-08-31 17:09:37</t>
  </si>
  <si>
    <t>2018-08-31 17:16:12</t>
  </si>
  <si>
    <t>kAJ272180047</t>
  </si>
  <si>
    <t>2018-08-29 20:24:16</t>
  </si>
  <si>
    <t>2018-08-29 20:44:35</t>
  </si>
  <si>
    <t>lsp837554737</t>
  </si>
  <si>
    <t>2018-08-28 23:08:05</t>
  </si>
  <si>
    <t>2018-08-28 23:29:36</t>
  </si>
  <si>
    <t>wrS149170853</t>
  </si>
  <si>
    <t>2018-08-27 20:27:36</t>
  </si>
  <si>
    <t>2018-08-28 14:45:54</t>
  </si>
  <si>
    <t>魏芳0000</t>
  </si>
  <si>
    <t>2018-08-28 09:34:58</t>
  </si>
  <si>
    <t>2018-08-28 10:00:29</t>
  </si>
  <si>
    <t>qingchen清晨</t>
  </si>
  <si>
    <t>2018-08-28 09:29:47</t>
  </si>
  <si>
    <t>2018-08-28 09:31:24</t>
  </si>
  <si>
    <t>美汐子酱</t>
  </si>
  <si>
    <t>2018-08-28 00:16:12</t>
  </si>
  <si>
    <t>2018-08-28 07:50:56</t>
  </si>
  <si>
    <t>dpuser_1469970984</t>
  </si>
  <si>
    <t>2018-08-27 16:12:52</t>
  </si>
  <si>
    <t>2018-08-27 16:36:41</t>
  </si>
  <si>
    <t>起名啥的也太难了</t>
  </si>
  <si>
    <t>2018-08-27 12:07:30</t>
  </si>
  <si>
    <t>2018-08-27 12:09:53</t>
  </si>
  <si>
    <t>kCo309508868</t>
  </si>
  <si>
    <t>2018-08-26 14:35:38</t>
  </si>
  <si>
    <t>2018-08-26 14:40:48</t>
  </si>
  <si>
    <t>阳光下的花海、美</t>
  </si>
  <si>
    <t>2018-08-25 15:19:46</t>
  </si>
  <si>
    <t>2018-08-25 16:12:06</t>
  </si>
  <si>
    <t>_qqvcn1380352047</t>
  </si>
  <si>
    <t>2018-08-25 00:44:32</t>
  </si>
  <si>
    <t>2018-08-25 09:36:58</t>
  </si>
  <si>
    <t>MKZ922643304</t>
  </si>
  <si>
    <t>2018-08-24 20:38:17</t>
  </si>
  <si>
    <t>2018-08-24 20:44:32</t>
  </si>
  <si>
    <t>Aimee000111</t>
  </si>
  <si>
    <t>2018-08-24 17:45:46</t>
  </si>
  <si>
    <t>2018-08-24 18:06:04</t>
  </si>
  <si>
    <t>sMU206018262</t>
  </si>
  <si>
    <t>2018-08-24 16:04:53</t>
  </si>
  <si>
    <t>2018-08-24 16:12:49</t>
  </si>
  <si>
    <t>溜达找猪</t>
  </si>
  <si>
    <t>2018-08-24 11:53:28</t>
  </si>
  <si>
    <t>2018-08-24 11:55:55</t>
  </si>
  <si>
    <t>糖不乖...</t>
  </si>
  <si>
    <t>2018-08-23 17:30:28</t>
  </si>
  <si>
    <t>2018-08-23 17:31:58</t>
  </si>
  <si>
    <t>zku996260818</t>
  </si>
  <si>
    <t>2018-08-23 15:09:23</t>
  </si>
  <si>
    <t>2018-08-23 15:09:26</t>
  </si>
  <si>
    <t>DRk514403808</t>
  </si>
  <si>
    <t>2018-08-21 17:15:38</t>
  </si>
  <si>
    <t>2018-08-23 11:11:46</t>
  </si>
  <si>
    <t>will海皇后</t>
  </si>
  <si>
    <t>2018-08-22 13:36:49</t>
  </si>
  <si>
    <t>2018-08-22 14:39:26</t>
  </si>
  <si>
    <t>dpuser_0667874541</t>
  </si>
  <si>
    <t>2018-08-22 14:36:22</t>
  </si>
  <si>
    <t>2018-08-22 14:36:26</t>
  </si>
  <si>
    <t>SUn102581248</t>
  </si>
  <si>
    <t>2018-08-22 11:28:23</t>
  </si>
  <si>
    <t>2018-08-22 11:31:22</t>
  </si>
  <si>
    <t>dengdaiyou小邓子</t>
  </si>
  <si>
    <t>2018-08-22 10:11:24</t>
  </si>
  <si>
    <t>2018-08-22 10:11:38</t>
  </si>
  <si>
    <t>孲baekhyeol</t>
  </si>
  <si>
    <t>2018-08-22 09:20:19</t>
  </si>
  <si>
    <t>2018-08-22 09:50:15</t>
  </si>
  <si>
    <t>Hvo570612220</t>
  </si>
  <si>
    <t>2018-07-04 10:19:54</t>
  </si>
  <si>
    <t>2018-08-21 17:58:57</t>
  </si>
  <si>
    <t>自体脂肪填充"},{"labelId":83,"labelName":"水光针</t>
  </si>
  <si>
    <t>招财猫娟子</t>
  </si>
  <si>
    <t>2018-08-20 18:48:37</t>
  </si>
  <si>
    <t>2018-08-20 18:54:30</t>
  </si>
  <si>
    <t>hZC21923178</t>
  </si>
  <si>
    <t>2018-08-18 11:23:18</t>
  </si>
  <si>
    <t>2018-08-19 13:16:41</t>
  </si>
  <si>
    <t>hBC564197679</t>
  </si>
  <si>
    <t>2018-08-18 10:44:55</t>
  </si>
  <si>
    <t>2018-08-18 10:51:23</t>
  </si>
  <si>
    <t>hy18380466602</t>
  </si>
  <si>
    <t>2018-08-14 20:07:56</t>
  </si>
  <si>
    <t>2018-08-17 13:18:06</t>
  </si>
  <si>
    <t>妲己再美终是妖o</t>
  </si>
  <si>
    <t>2018-08-16 19:17:10</t>
  </si>
  <si>
    <t>2018-08-16 19:22:35</t>
  </si>
  <si>
    <t>lZw342232697</t>
  </si>
  <si>
    <t>2018-08-15 22:38:34</t>
  </si>
  <si>
    <t>2018-08-15 23:34:14</t>
  </si>
  <si>
    <t>dpuser_9814225841</t>
  </si>
  <si>
    <t>2018-08-14 12:10:10</t>
  </si>
  <si>
    <t>2018-08-14 12:16:11</t>
  </si>
  <si>
    <t>ewS402371479</t>
  </si>
  <si>
    <t>2018-08-14 11:59:29</t>
  </si>
  <si>
    <t>2018-08-14 12:14:09</t>
  </si>
  <si>
    <t>彩虹的微笑_7616</t>
  </si>
  <si>
    <t>2018-08-13 21:18:33</t>
  </si>
  <si>
    <t>2018-08-13 21:23:57</t>
  </si>
  <si>
    <t>wei960205</t>
  </si>
  <si>
    <t>2018-08-12 06:41:52</t>
  </si>
  <si>
    <t>2018-08-13 11:33:27</t>
  </si>
  <si>
    <t>KIp815698640</t>
  </si>
  <si>
    <t>2018-08-13 10:08:40</t>
  </si>
  <si>
    <t>2018-08-13 11:31:06</t>
  </si>
  <si>
    <t>BYN204050949</t>
  </si>
  <si>
    <t>2018-08-11 21:15:47</t>
  </si>
  <si>
    <t>2018-08-11 21:24:06</t>
  </si>
  <si>
    <t>ufr353852130</t>
  </si>
  <si>
    <t>2018-08-11 16:57:03</t>
  </si>
  <si>
    <t>2018-08-11 17:10:07</t>
  </si>
  <si>
    <t>shq750243495</t>
  </si>
  <si>
    <t>2018-08-04 15:53:23</t>
  </si>
  <si>
    <t>2018-08-11 14:29:56</t>
  </si>
  <si>
    <t>粗人°</t>
  </si>
  <si>
    <t>2018-08-08 09:51:34</t>
  </si>
  <si>
    <t>2018-08-11 14:28:27</t>
  </si>
  <si>
    <t>dpuser_7002493063</t>
  </si>
  <si>
    <t>2018-08-09 01:10:05</t>
  </si>
  <si>
    <t>2018-08-11 14:26:29</t>
  </si>
  <si>
    <t>vRV610529465</t>
  </si>
  <si>
    <t>2018-08-07 20:08:40</t>
  </si>
  <si>
    <t>2018-08-11 14:25:27</t>
  </si>
  <si>
    <t>小玉米</t>
  </si>
  <si>
    <t>2018-08-10 15:13:07</t>
  </si>
  <si>
    <t>2018-08-11 14:21:22</t>
  </si>
  <si>
    <t>sWh216955277</t>
  </si>
  <si>
    <t>2018-08-11 02:00:20</t>
  </si>
  <si>
    <t>2018-08-11 08:34:20</t>
  </si>
  <si>
    <t>GGq987725490</t>
  </si>
  <si>
    <t>2018-08-09 16:18:20</t>
  </si>
  <si>
    <t>2018-08-09 16:24:12</t>
  </si>
  <si>
    <t>xln803334543</t>
  </si>
  <si>
    <t>2018-08-09 15:05:50</t>
  </si>
  <si>
    <t>2018-08-09 15:12:40</t>
  </si>
  <si>
    <t>miaoxuan8</t>
  </si>
  <si>
    <t>2018-08-08 15:17:39</t>
  </si>
  <si>
    <t>2018-08-09 14:13:35</t>
  </si>
  <si>
    <t>tDK684186854</t>
  </si>
  <si>
    <t>2018-08-08 20:54:39</t>
  </si>
  <si>
    <t>2018-08-08 22:29:02</t>
  </si>
  <si>
    <t>kcL458146179</t>
  </si>
  <si>
    <t>2018-08-06 22:14:48</t>
  </si>
  <si>
    <t>2018-08-07 23:13:03</t>
  </si>
  <si>
    <t>Hush_2099</t>
  </si>
  <si>
    <t>2018-08-07 22:48:31</t>
  </si>
  <si>
    <t>2018-08-07 22:48:57</t>
  </si>
  <si>
    <t>八戒爱美妞</t>
  </si>
  <si>
    <t>2018-08-07 22:25:35</t>
  </si>
  <si>
    <t>2018-08-07 22:28:45</t>
  </si>
  <si>
    <t>nlX899637121</t>
  </si>
  <si>
    <t>2018-08-06 21:12:43</t>
  </si>
  <si>
    <t>2018-08-06 21:16:05</t>
  </si>
  <si>
    <t>zxy啦</t>
  </si>
  <si>
    <t>2018-08-06 18:27:43</t>
  </si>
  <si>
    <t>2018-08-06 18:32:40</t>
  </si>
  <si>
    <t>dpuser_4751240822</t>
  </si>
  <si>
    <t>2018-08-05 12:41:19</t>
  </si>
  <si>
    <t>2018-08-05 20:08:22</t>
  </si>
  <si>
    <t>兔兔爱吃糖～</t>
  </si>
  <si>
    <t>2018-08-05 14:48:07</t>
  </si>
  <si>
    <t>2018-08-05 15:07:44</t>
  </si>
  <si>
    <t>深情不及久伴7050</t>
  </si>
  <si>
    <t>2018-08-03 00:40:04</t>
  </si>
  <si>
    <t>2018-08-03 14:31:01</t>
  </si>
  <si>
    <t>敏爷么么哒</t>
  </si>
  <si>
    <t>2018-07-06 17:11:28</t>
  </si>
  <si>
    <t>2018-08-03 14:25:15</t>
  </si>
  <si>
    <t>iSr558554664</t>
  </si>
  <si>
    <t>2018-08-01 23:43:18</t>
  </si>
  <si>
    <t>2018-08-03 14:23:27</t>
  </si>
  <si>
    <t>IJL565737704</t>
  </si>
  <si>
    <t>2018-07-31 14:28:47</t>
  </si>
  <si>
    <t>2018-08-03 14:20:02</t>
  </si>
  <si>
    <t>开心妈咪</t>
  </si>
  <si>
    <t>2018-07-31 12:33:29</t>
  </si>
  <si>
    <t>2018-08-03 14:18:44</t>
  </si>
  <si>
    <t>伟哥莎妹</t>
  </si>
  <si>
    <t>2018-07-30 23:27:23</t>
  </si>
  <si>
    <t>2018-08-03 14:17:47</t>
  </si>
  <si>
    <t>鹏哥在成都</t>
  </si>
  <si>
    <t>2018-07-27 21:48:24</t>
  </si>
  <si>
    <t>2018-08-03 14:16:54</t>
  </si>
  <si>
    <t>杜坤明</t>
  </si>
  <si>
    <t>2018-06-24 13:18:04</t>
  </si>
  <si>
    <t>2018-08-03 14:14:29</t>
  </si>
  <si>
    <t>小野丽莎lisa</t>
  </si>
  <si>
    <t>2018-07-28 01:15:40</t>
  </si>
  <si>
    <t>2018-08-03 14:13:16</t>
  </si>
  <si>
    <t>dpuser_63736492427</t>
  </si>
  <si>
    <t>2018-07-28 15:50:27</t>
  </si>
  <si>
    <t>2018-08-03 13:50:13</t>
  </si>
  <si>
    <t>CNr18228863719</t>
  </si>
  <si>
    <t>2018-07-28 14:43:24</t>
  </si>
  <si>
    <t>2018-08-03 13:49:18</t>
  </si>
  <si>
    <t>_qq7541430286508</t>
  </si>
  <si>
    <t>2018-07-27 15:05:09</t>
  </si>
  <si>
    <t>2018-08-03 13:48:03</t>
  </si>
  <si>
    <t>薛定谔喵。</t>
  </si>
  <si>
    <t>2018-07-26 10:14:12</t>
  </si>
  <si>
    <t>2018-08-03 13:47:51</t>
  </si>
  <si>
    <t>jLX325171979</t>
  </si>
  <si>
    <t>2018-07-24 07:19:23</t>
  </si>
  <si>
    <t>2018-08-03 13:46:32</t>
  </si>
  <si>
    <t>FLW652496444</t>
  </si>
  <si>
    <t>2018-07-24 21:53:43</t>
  </si>
  <si>
    <t>2018-08-03 13:45:29</t>
  </si>
  <si>
    <t>SeZ493059894</t>
  </si>
  <si>
    <t>2018-06-25 16:24:58</t>
  </si>
  <si>
    <t>2018-08-03 13:41:06</t>
  </si>
  <si>
    <t>BOB344225138</t>
  </si>
  <si>
    <t>2018-07-19 14:20:24</t>
  </si>
  <si>
    <t>2018-08-03 13:39:50</t>
  </si>
  <si>
    <t>Esther_蝶</t>
  </si>
  <si>
    <t>2018-07-19 14:19:31</t>
  </si>
  <si>
    <t>2018-08-03 13:37:42</t>
  </si>
  <si>
    <t>DzA343312327</t>
  </si>
  <si>
    <t>2018-07-05 14:57:43</t>
  </si>
  <si>
    <t>2018-08-03 13:32:29</t>
  </si>
  <si>
    <t>Lic732135530</t>
  </si>
  <si>
    <t>2018-07-04 14:56:27</t>
  </si>
  <si>
    <t>2018-08-03 13:29:16</t>
  </si>
  <si>
    <t>没有情绪就是最好的情绪。</t>
  </si>
  <si>
    <t>2018-07-08 12:14:03</t>
  </si>
  <si>
    <t>2018-08-03 13:23:57</t>
  </si>
  <si>
    <t>taoyixuan0331</t>
  </si>
  <si>
    <t>2018-07-04 10:09:01</t>
  </si>
  <si>
    <t>2018-08-03 13:22:21</t>
  </si>
  <si>
    <t>wIk240943030</t>
  </si>
  <si>
    <t>2018-07-08 12:23:08</t>
  </si>
  <si>
    <t>2018-08-03 13:16:52</t>
  </si>
  <si>
    <t>tlK186647612</t>
  </si>
  <si>
    <t>2018-07-11 20:29:28</t>
  </si>
  <si>
    <t>2018-08-03 13:11:23</t>
  </si>
  <si>
    <t>RGB667767054</t>
  </si>
  <si>
    <t>2018-07-14 10:36:09</t>
  </si>
  <si>
    <t>2018-08-03 13:09:44</t>
  </si>
  <si>
    <t>liuhongling0204</t>
  </si>
  <si>
    <t>2018-06-21 21:20:41</t>
  </si>
  <si>
    <t>2018-08-03 13:07:36</t>
  </si>
  <si>
    <t>Linsy00</t>
  </si>
  <si>
    <t>2018-07-17 15:51:14</t>
  </si>
  <si>
    <t>2018-08-03 13:06:05</t>
  </si>
  <si>
    <t>dpuser_12122482208</t>
  </si>
  <si>
    <t>2018-08-02 13:46:53</t>
  </si>
  <si>
    <t>2018-08-02 13:58:50</t>
  </si>
  <si>
    <t>FYR588166143</t>
  </si>
  <si>
    <t>2018-07-31 20:34:09</t>
  </si>
  <si>
    <t>2018-08-01 10:54:34</t>
  </si>
  <si>
    <t>时间</t>
  </si>
  <si>
    <t>订单来源</t>
  </si>
  <si>
    <t>客户姓名</t>
  </si>
  <si>
    <t>联系方式</t>
  </si>
  <si>
    <t>顾客留言</t>
  </si>
  <si>
    <t>订单状态</t>
  </si>
  <si>
    <t>2018-09-15</t>
  </si>
  <si>
    <t>18:08:53</t>
  </si>
  <si>
    <t>400用户</t>
  </si>
  <si>
    <t>187****2205</t>
  </si>
  <si>
    <t>无</t>
  </si>
  <si>
    <t>新订单</t>
  </si>
  <si>
    <t>2018-09-14</t>
  </si>
  <si>
    <t>09:28:23</t>
  </si>
  <si>
    <t>安迪</t>
  </si>
  <si>
    <t>150****8746</t>
  </si>
  <si>
    <t>xl15096818746</t>
  </si>
  <si>
    <t>待跟进</t>
  </si>
  <si>
    <t>15:36:00</t>
  </si>
  <si>
    <t>170****5727</t>
  </si>
  <si>
    <t>无意向</t>
  </si>
  <si>
    <t>15:04:20</t>
  </si>
  <si>
    <t>张女士</t>
  </si>
  <si>
    <t>147****1901</t>
  </si>
  <si>
    <t>14782581901</t>
  </si>
  <si>
    <t>2018-09-13</t>
  </si>
  <si>
    <t>16:38:05</t>
  </si>
  <si>
    <t>138****9366</t>
  </si>
  <si>
    <t>已预约</t>
  </si>
  <si>
    <t>16:27:47</t>
  </si>
  <si>
    <t>16:20:50</t>
  </si>
  <si>
    <t>16:08:24</t>
  </si>
  <si>
    <t>罗女士</t>
  </si>
  <si>
    <t>2018-09-10</t>
  </si>
  <si>
    <t>13:45:47</t>
  </si>
  <si>
    <t>杨洋</t>
  </si>
  <si>
    <t>176****6724</t>
  </si>
  <si>
    <t>已到店</t>
  </si>
  <si>
    <t>2018-09-12</t>
  </si>
  <si>
    <t>13:36:09</t>
  </si>
  <si>
    <t>于娟娟</t>
  </si>
  <si>
    <t>136****6320</t>
  </si>
  <si>
    <t>13608186320</t>
  </si>
  <si>
    <t>16:20:31</t>
  </si>
  <si>
    <t>胡女士</t>
  </si>
  <si>
    <t>159****9597</t>
  </si>
  <si>
    <t>2018-08-28</t>
  </si>
  <si>
    <t>16:39:57</t>
  </si>
  <si>
    <t>陈伶</t>
  </si>
  <si>
    <t>186****4959</t>
  </si>
  <si>
    <t>18681224959</t>
  </si>
  <si>
    <t>14:30:34</t>
  </si>
  <si>
    <t>刘女士</t>
  </si>
  <si>
    <t>139****4765</t>
  </si>
  <si>
    <t>13909074765</t>
  </si>
  <si>
    <t>15:05:19</t>
  </si>
  <si>
    <t>028****9864</t>
  </si>
  <si>
    <t>2018-09-08</t>
  </si>
  <si>
    <t>17:03:32</t>
  </si>
  <si>
    <t>2018-09-07</t>
  </si>
  <si>
    <t>10:32:02</t>
  </si>
  <si>
    <t>王女士</t>
  </si>
  <si>
    <t>135****8226</t>
  </si>
  <si>
    <t>10:18:54</t>
  </si>
  <si>
    <t>赵女士</t>
  </si>
  <si>
    <t>155****0827</t>
  </si>
  <si>
    <t>09:52:03</t>
  </si>
  <si>
    <t>183****3460</t>
  </si>
  <si>
    <t>09:31:52</t>
  </si>
  <si>
    <t>周思捷</t>
  </si>
  <si>
    <t>134****4885</t>
  </si>
  <si>
    <t>13438964885</t>
  </si>
  <si>
    <t>16:20:02</t>
  </si>
  <si>
    <t>186****3387</t>
  </si>
  <si>
    <t>16:01:54</t>
  </si>
  <si>
    <t>136****1126</t>
  </si>
  <si>
    <t>13608051126</t>
  </si>
  <si>
    <t>2018-09-09</t>
  </si>
  <si>
    <t>13:06:02</t>
  </si>
  <si>
    <t>程小雨</t>
  </si>
  <si>
    <t>173****0924</t>
  </si>
  <si>
    <t>17:39:39</t>
  </si>
  <si>
    <t>14:10:40</t>
  </si>
  <si>
    <t>商亭眉</t>
  </si>
  <si>
    <t>152****3977</t>
  </si>
  <si>
    <t>13:05:32</t>
  </si>
  <si>
    <t>158****0376</t>
  </si>
  <si>
    <t>12:48:50</t>
  </si>
  <si>
    <t>兰珺婷</t>
  </si>
  <si>
    <t>132****0031</t>
  </si>
  <si>
    <t>13258300031</t>
  </si>
  <si>
    <t>14:48:28</t>
  </si>
  <si>
    <t>09:46:26</t>
  </si>
  <si>
    <t>王玉霞</t>
  </si>
  <si>
    <t>138****9471</t>
  </si>
  <si>
    <t>09:45:05</t>
  </si>
  <si>
    <t>132****3887</t>
  </si>
  <si>
    <t>2018-09-04</t>
  </si>
  <si>
    <t>18:29:49</t>
  </si>
  <si>
    <t>189****7086</t>
  </si>
  <si>
    <t>2018-09-06</t>
  </si>
  <si>
    <t>16:54:46</t>
  </si>
  <si>
    <t>133****4298</t>
  </si>
  <si>
    <t>21:53:55</t>
  </si>
  <si>
    <t>孙女士</t>
  </si>
  <si>
    <t>181****9880</t>
  </si>
  <si>
    <t>是加18180429880那个吗？</t>
  </si>
  <si>
    <t>2018-09-03</t>
  </si>
  <si>
    <t>19:28:43</t>
  </si>
  <si>
    <t>135****3942</t>
  </si>
  <si>
    <t>13:18:41</t>
  </si>
  <si>
    <t>王宛</t>
  </si>
  <si>
    <t>183****7707</t>
  </si>
  <si>
    <t>2018-09-01</t>
  </si>
  <si>
    <t>18:40:44</t>
  </si>
  <si>
    <t>138****4402</t>
  </si>
  <si>
    <t>2018-09-02</t>
  </si>
  <si>
    <t>09:41:59</t>
  </si>
  <si>
    <t>杜怡</t>
  </si>
  <si>
    <t>159****2437</t>
  </si>
  <si>
    <t>15928912437</t>
  </si>
  <si>
    <t>19:38:09</t>
  </si>
  <si>
    <t>182****2297</t>
  </si>
  <si>
    <t>现在去做小气泡可以吗</t>
  </si>
  <si>
    <t>2018-08-14</t>
  </si>
  <si>
    <t>12:15:26</t>
  </si>
  <si>
    <t>咨询用户</t>
  </si>
  <si>
    <t>183****7977</t>
  </si>
  <si>
    <t>赵年春18349327977</t>
  </si>
  <si>
    <t>2018-08-20</t>
  </si>
  <si>
    <t>14:51:38</t>
  </si>
  <si>
    <t>何春梅</t>
  </si>
  <si>
    <t>135****1395</t>
  </si>
  <si>
    <t>2018-08-21</t>
  </si>
  <si>
    <t>09:42:32</t>
  </si>
  <si>
    <t>李娟</t>
  </si>
  <si>
    <t>187****5777</t>
  </si>
  <si>
    <t>你好，预约冰点脱毛，十点半到</t>
  </si>
  <si>
    <t>2018-08-22</t>
  </si>
  <si>
    <t>10:44:13</t>
  </si>
  <si>
    <t>186****1242</t>
  </si>
  <si>
    <t>2018-08-24</t>
  </si>
  <si>
    <t>16:24:14</t>
  </si>
  <si>
    <t>龙东月</t>
  </si>
  <si>
    <t>183****0083</t>
  </si>
  <si>
    <t>09:07:32</t>
  </si>
  <si>
    <t>赵德宇</t>
  </si>
  <si>
    <t>181****5110</t>
  </si>
  <si>
    <t>2018-08-31</t>
  </si>
  <si>
    <t>14:45:05</t>
  </si>
  <si>
    <t>173****1697</t>
  </si>
  <si>
    <t>2018-08-26</t>
  </si>
  <si>
    <t>14:14:54</t>
  </si>
  <si>
    <t>伍女士</t>
  </si>
  <si>
    <t>186****0540</t>
  </si>
  <si>
    <t>2018-08-30</t>
  </si>
  <si>
    <t>17:23:34</t>
  </si>
  <si>
    <t>关倩</t>
  </si>
  <si>
    <t>156****0651</t>
  </si>
  <si>
    <t>09:28:53</t>
  </si>
  <si>
    <t>185****8973</t>
  </si>
  <si>
    <t>12:21:55</t>
  </si>
  <si>
    <t>131****2056</t>
  </si>
  <si>
    <t>10:27:33</t>
  </si>
  <si>
    <t>曹女士</t>
  </si>
  <si>
    <t>180****0139</t>
  </si>
  <si>
    <t>09:53:40</t>
  </si>
  <si>
    <t>186****9213</t>
  </si>
  <si>
    <t>09:44:39</t>
  </si>
  <si>
    <t>131****7530</t>
  </si>
  <si>
    <t>12:13:53</t>
  </si>
  <si>
    <t>杨艳玲</t>
  </si>
  <si>
    <t>178****1151</t>
  </si>
  <si>
    <t>2018-08-25</t>
  </si>
  <si>
    <t>15:41:30</t>
  </si>
  <si>
    <t>刘佳丽</t>
  </si>
  <si>
    <t>136****1219</t>
  </si>
  <si>
    <t>13688381219</t>
  </si>
  <si>
    <t>09:34:01</t>
  </si>
  <si>
    <t>刘新</t>
  </si>
  <si>
    <t>155****5130</t>
  </si>
  <si>
    <t>11:53:25</t>
  </si>
  <si>
    <t>王磊</t>
  </si>
  <si>
    <t>156****4536</t>
  </si>
  <si>
    <t>10:48:03</t>
  </si>
  <si>
    <t>张韵</t>
  </si>
  <si>
    <t>180****1125</t>
  </si>
  <si>
    <t>10:17:00</t>
  </si>
  <si>
    <t>11:59:40</t>
  </si>
  <si>
    <t>2018-08-23</t>
  </si>
  <si>
    <t>19:48:21</t>
  </si>
  <si>
    <t>女士</t>
  </si>
  <si>
    <t>10:00:33</t>
  </si>
  <si>
    <t>唐瑶</t>
  </si>
  <si>
    <t>189****1499</t>
  </si>
  <si>
    <t>2018-08-19</t>
  </si>
  <si>
    <t>10:07:02</t>
  </si>
  <si>
    <t>谢女士</t>
  </si>
  <si>
    <t>2018-08-13</t>
  </si>
  <si>
    <t>14:31:09</t>
  </si>
  <si>
    <t>黄莓</t>
  </si>
  <si>
    <t>182****1650</t>
  </si>
  <si>
    <t>2018-08-10</t>
  </si>
  <si>
    <t>12:41:08</t>
  </si>
  <si>
    <t>杨婷</t>
  </si>
  <si>
    <t>157****9116</t>
  </si>
  <si>
    <t>2018-08-09</t>
  </si>
  <si>
    <t>10:53:06</t>
  </si>
  <si>
    <t>周苗苗</t>
  </si>
  <si>
    <t>189****2858</t>
  </si>
  <si>
    <t>周苗苗18982112858</t>
  </si>
  <si>
    <t>2018-08-06</t>
  </si>
  <si>
    <t>09:24:54</t>
  </si>
  <si>
    <t>任女士</t>
  </si>
  <si>
    <t>136****7400</t>
  </si>
  <si>
    <t>12:51:17</t>
  </si>
  <si>
    <t>曾女士</t>
  </si>
  <si>
    <t>151****9225</t>
  </si>
  <si>
    <t>2018-08-07</t>
  </si>
  <si>
    <t>22:25:35</t>
  </si>
  <si>
    <t>159****1211</t>
  </si>
  <si>
    <t>你好想去你们哪做项目方便vx15989141211了解一下谢谢</t>
  </si>
  <si>
    <t>17:15:34</t>
  </si>
  <si>
    <t>182****9887</t>
  </si>
  <si>
    <t>2018-08-03</t>
  </si>
  <si>
    <t>12:01:07</t>
  </si>
  <si>
    <t>范女士</t>
  </si>
  <si>
    <t>136****6576</t>
  </si>
  <si>
    <t>14:37:37</t>
  </si>
  <si>
    <t>李女士</t>
  </si>
  <si>
    <t>158****4312</t>
  </si>
  <si>
    <t>我姓李，电话15813684312</t>
  </si>
  <si>
    <t>15:57:17</t>
  </si>
  <si>
    <t>16:20:13</t>
  </si>
  <si>
    <t>028****2999</t>
  </si>
  <si>
    <t>成交价</t>
  </si>
  <si>
    <t>序列号</t>
  </si>
  <si>
    <t>用户手机号</t>
  </si>
  <si>
    <t>消费时间</t>
  </si>
  <si>
    <t>TIME</t>
  </si>
  <si>
    <t>售价（元）</t>
  </si>
  <si>
    <t>商家优惠金额（元）</t>
  </si>
  <si>
    <t>结算价（元）</t>
  </si>
  <si>
    <t>分店名</t>
  </si>
  <si>
    <t>验券帐号</t>
  </si>
  <si>
    <t>183xxxx1233</t>
  </si>
  <si>
    <t>2018/09/15</t>
  </si>
  <si>
    <t>12:46:17</t>
  </si>
  <si>
    <t>cdjianli</t>
  </si>
  <si>
    <t>130xxxx3393</t>
  </si>
  <si>
    <t>10:51:48</t>
  </si>
  <si>
    <t>[预付][2018.04.16]冰点脱毛小腿6次脱掉黑丝袜[298.00元][14206814]</t>
  </si>
  <si>
    <t>139xxxx4765</t>
  </si>
  <si>
    <t>2018/09/14</t>
  </si>
  <si>
    <t>14:00:11</t>
  </si>
  <si>
    <t>137xxxx3312</t>
  </si>
  <si>
    <t>2018/09/13</t>
  </si>
  <si>
    <t>10:43:22</t>
  </si>
  <si>
    <t>10:43:10</t>
  </si>
  <si>
    <t>10:42:59</t>
  </si>
  <si>
    <t>[2018.03.27]唇部腋下2选12年包干[98.00元][30238957]</t>
  </si>
  <si>
    <t>138xxxx9366</t>
  </si>
  <si>
    <t>17:17:19</t>
  </si>
  <si>
    <t>[预付][2018.03.28]小气泡水氧活肤2选1[25.00元][14189467]</t>
  </si>
  <si>
    <t>cdjianli004</t>
  </si>
  <si>
    <t>17:17:06</t>
  </si>
  <si>
    <t>17:16:53</t>
  </si>
  <si>
    <t>[预付][2018.06.22]无针水光心机妆容[188.00元][14275424]</t>
  </si>
  <si>
    <t>17:16:41</t>
  </si>
  <si>
    <t>[预付][2018.03.27]冰点脱毛唇部腋下2选1一年包干[98.00元][14196724]</t>
  </si>
  <si>
    <t>136xxxx5666</t>
  </si>
  <si>
    <t>14:22:43</t>
  </si>
  <si>
    <t>[预付][2018.03.28]润百颜1ml[466.00元][14196495]</t>
  </si>
  <si>
    <t>135xxxx2299</t>
  </si>
  <si>
    <t>13:56:20</t>
  </si>
  <si>
    <t>159xxxx2437</t>
  </si>
  <si>
    <t>2018/09/02</t>
  </si>
  <si>
    <t>17:07:28</t>
  </si>
  <si>
    <t>17:07:15</t>
  </si>
  <si>
    <t>[2018.04.16]小腿6次脱掉毛裤[298.00元][30716309]</t>
  </si>
  <si>
    <t>156xxxx6266</t>
  </si>
  <si>
    <t>2018/08/23</t>
  </si>
  <si>
    <t>15:43:36</t>
  </si>
  <si>
    <t>139xxxx3841</t>
  </si>
  <si>
    <t>2018/08/22</t>
  </si>
  <si>
    <t>10:46:20</t>
  </si>
  <si>
    <t>[2018.05.21]无针水光提亮肤色收缩毛孔[188.00元][31477479]</t>
  </si>
  <si>
    <t>135xxxx3942</t>
  </si>
  <si>
    <t>2018/08/19</t>
  </si>
  <si>
    <t>18:36:33</t>
  </si>
  <si>
    <t>18:36:10</t>
  </si>
  <si>
    <t>138xxxx4609</t>
  </si>
  <si>
    <t>2018/08/14</t>
  </si>
  <si>
    <t>16:35:24</t>
  </si>
  <si>
    <t>188xxxx0256</t>
  </si>
  <si>
    <t>2018/08/04</t>
  </si>
  <si>
    <t>10:44:26</t>
  </si>
  <si>
    <t>136xxxx6320</t>
  </si>
  <si>
    <t>12:17:34</t>
  </si>
  <si>
    <t>12:08:57</t>
  </si>
  <si>
    <t>12:08:46</t>
  </si>
  <si>
    <t>[预付][2018.03.28]白瓷娃娃黑脸娃娃2选1桃瓷净肌[168.00元][14197734]</t>
  </si>
  <si>
    <t>152xxxx3925</t>
  </si>
  <si>
    <t>2018/09/12</t>
  </si>
  <si>
    <t>19:05:16</t>
  </si>
  <si>
    <t>135xxxx8226</t>
  </si>
  <si>
    <t>2018/09/10</t>
  </si>
  <si>
    <t>18:27:40</t>
  </si>
  <si>
    <t>18:26:55</t>
  </si>
  <si>
    <t>[预付][2018.03.28]激光去黑眼圈摘掉黑镜框[398.00元][14189188]</t>
  </si>
  <si>
    <t>177xxxx6835</t>
  </si>
  <si>
    <t>2018/09/09</t>
  </si>
  <si>
    <t>18:39:53</t>
  </si>
  <si>
    <t>182xxxx2939</t>
  </si>
  <si>
    <t>2018/09/08</t>
  </si>
  <si>
    <t>16:11:50</t>
  </si>
  <si>
    <t>131xxxx6285</t>
  </si>
  <si>
    <t>16:09:40</t>
  </si>
  <si>
    <t>158xxxx4312</t>
  </si>
  <si>
    <t>15:56:35</t>
  </si>
  <si>
    <t>134xxxx4885</t>
  </si>
  <si>
    <t>13:08:11</t>
  </si>
  <si>
    <t>[预付][2018.05.25]冰点脱毛小臂6次零痛嫩滑[298.00元][14207184]</t>
  </si>
  <si>
    <t>183xxxx2676</t>
  </si>
  <si>
    <t>2018/09/07</t>
  </si>
  <si>
    <t>15:11:00</t>
  </si>
  <si>
    <t>138xxxx9471</t>
  </si>
  <si>
    <t>12:10:33</t>
  </si>
  <si>
    <t>138xxxx3663</t>
  </si>
  <si>
    <t>2018/09/04</t>
  </si>
  <si>
    <t>16:21:26</t>
  </si>
  <si>
    <t>181xxxx5110</t>
  </si>
  <si>
    <t>2018/09/01</t>
  </si>
  <si>
    <t>13:46:39</t>
  </si>
  <si>
    <t>186xxxx4959</t>
  </si>
  <si>
    <t>12:16:08</t>
  </si>
  <si>
    <t>183xxxx0083</t>
  </si>
  <si>
    <t>2018/08/31</t>
  </si>
  <si>
    <t>18:41:42</t>
  </si>
  <si>
    <t>18:01:32</t>
  </si>
  <si>
    <t>[预付][2018.06.14]埋线全面部隐形抗衰[1480.00元][14051717]</t>
  </si>
  <si>
    <t>138xxxx0139</t>
  </si>
  <si>
    <t>15:58:57</t>
  </si>
  <si>
    <t>156xxxx0651</t>
  </si>
  <si>
    <t>2018/08/30</t>
  </si>
  <si>
    <t>18:04:18</t>
  </si>
  <si>
    <t>18:04:05</t>
  </si>
  <si>
    <t>136xxxx6575</t>
  </si>
  <si>
    <t>12:36:20</t>
  </si>
  <si>
    <t>136xxxx2734</t>
  </si>
  <si>
    <t>12:35:59</t>
  </si>
  <si>
    <t>180xxxx0139</t>
  </si>
  <si>
    <t>12:29:09</t>
  </si>
  <si>
    <t>157xxxx9116</t>
  </si>
  <si>
    <t>2018/08/29</t>
  </si>
  <si>
    <t>14:57:41</t>
  </si>
  <si>
    <t>158xxxx9359</t>
  </si>
  <si>
    <t>14:06:54</t>
  </si>
  <si>
    <t>138xxxx5670</t>
  </si>
  <si>
    <t>13:18:52</t>
  </si>
  <si>
    <t>157xxxx1803</t>
  </si>
  <si>
    <t>2018/08/28</t>
  </si>
  <si>
    <t>12:34:09</t>
  </si>
  <si>
    <t>151xxxx6197</t>
  </si>
  <si>
    <t>2018/08/27</t>
  </si>
  <si>
    <t>18:48:50</t>
  </si>
  <si>
    <t>178xxxx1151</t>
  </si>
  <si>
    <t>2018/08/26</t>
  </si>
  <si>
    <t>17:02:10</t>
  </si>
  <si>
    <t>155xxxx1673</t>
  </si>
  <si>
    <t>11:51:34</t>
  </si>
  <si>
    <t>183xxxx6435</t>
  </si>
  <si>
    <t>2018/08/25</t>
  </si>
  <si>
    <t>18:35:30</t>
  </si>
  <si>
    <t>18:35:21</t>
  </si>
  <si>
    <t>157xxxx6242</t>
  </si>
  <si>
    <t>15:20:24</t>
  </si>
  <si>
    <t>15:20:01</t>
  </si>
  <si>
    <t>185xxxx8546</t>
  </si>
  <si>
    <t>14:23:32</t>
  </si>
  <si>
    <t>[预付][2018.03.28]白瓷娃娃黑脸娃娃2选1桃瓷净肌[188.00元][14197734]</t>
  </si>
  <si>
    <t>14:23:04</t>
  </si>
  <si>
    <t>132xxxx6600</t>
  </si>
  <si>
    <t>11:38:59</t>
  </si>
  <si>
    <t>11:38:43</t>
  </si>
  <si>
    <t>155xxxx5130</t>
  </si>
  <si>
    <t>11:16:05</t>
  </si>
  <si>
    <t>11:15:46</t>
  </si>
  <si>
    <t>187xxxx1778</t>
  </si>
  <si>
    <t>2018/08/24</t>
  </si>
  <si>
    <t>17:13:30</t>
  </si>
  <si>
    <t>156xxxx4536</t>
  </si>
  <si>
    <t>16:59:18</t>
  </si>
  <si>
    <t>134xxxx2087</t>
  </si>
  <si>
    <t>16:40:12</t>
  </si>
  <si>
    <t>15:45:24</t>
  </si>
  <si>
    <t>15:43:05</t>
  </si>
  <si>
    <t>15:42:50</t>
  </si>
  <si>
    <t>187xxxx5777</t>
  </si>
  <si>
    <t>2018/08/21</t>
  </si>
  <si>
    <t>11:12:12</t>
  </si>
  <si>
    <t>135xxxx1395</t>
  </si>
  <si>
    <t>2018/08/20</t>
  </si>
  <si>
    <t>16:53:21</t>
  </si>
  <si>
    <t>135xxxx1612</t>
  </si>
  <si>
    <t>14:13:39</t>
  </si>
  <si>
    <t>14:13:26</t>
  </si>
  <si>
    <t>14:12:56</t>
  </si>
  <si>
    <t>14:12:22</t>
  </si>
  <si>
    <t>138xxxx2326</t>
  </si>
  <si>
    <t>13:09:43</t>
  </si>
  <si>
    <t>135xxxx8059</t>
  </si>
  <si>
    <t>2018/08/17</t>
  </si>
  <si>
    <t>16:52:11</t>
  </si>
  <si>
    <t>183xxxx6602</t>
  </si>
  <si>
    <t>13:56:21</t>
  </si>
  <si>
    <t>182xxxx1650</t>
  </si>
  <si>
    <t>2018/08/13</t>
  </si>
  <si>
    <t>15:41:38</t>
  </si>
  <si>
    <t>15:41:23</t>
  </si>
  <si>
    <t>182xxxx8858</t>
  </si>
  <si>
    <t>2018/08/12</t>
  </si>
  <si>
    <t>14:21:44</t>
  </si>
  <si>
    <t>158xxxx8755</t>
  </si>
  <si>
    <t>08:52:21</t>
  </si>
  <si>
    <t>138xxxx0308</t>
  </si>
  <si>
    <t>2018/08/10</t>
  </si>
  <si>
    <t>16:22:19</t>
  </si>
  <si>
    <t>14:46:02</t>
  </si>
  <si>
    <t>188xxxx4833</t>
  </si>
  <si>
    <t>2018/08/09</t>
  </si>
  <si>
    <t>16:33:22</t>
  </si>
  <si>
    <t>189xxxx2858</t>
  </si>
  <si>
    <t>16:20:55</t>
  </si>
  <si>
    <t>15:00:38</t>
  </si>
  <si>
    <t>183xxxx8351</t>
  </si>
  <si>
    <t>2018/08/08</t>
  </si>
  <si>
    <t>10:36:10</t>
  </si>
  <si>
    <t>[预付][2018.03.28]衡力瘦脸100单位[880.00元][14198370]</t>
  </si>
  <si>
    <t>182xxxx0137</t>
  </si>
  <si>
    <t>09:49:24</t>
  </si>
  <si>
    <t>139xxxx6451</t>
  </si>
  <si>
    <t>09:48:21</t>
  </si>
  <si>
    <t>156xxxx7105</t>
  </si>
  <si>
    <t>2018/08/07</t>
  </si>
  <si>
    <t>18:09:20</t>
  </si>
  <si>
    <t>188xxxx2541</t>
  </si>
  <si>
    <t>16:04:00</t>
  </si>
  <si>
    <t>13:09:29</t>
  </si>
  <si>
    <t>158xxxx9590</t>
  </si>
  <si>
    <t>2018/08/06</t>
  </si>
  <si>
    <t>17:16:24</t>
  </si>
  <si>
    <t>135xxxx9360</t>
  </si>
  <si>
    <t>17:16:12</t>
  </si>
  <si>
    <t>151xxxx9225</t>
  </si>
  <si>
    <t>15:55:26</t>
  </si>
  <si>
    <t>136xxxx7400</t>
  </si>
  <si>
    <t>11:04:45</t>
  </si>
  <si>
    <t>10:21:37</t>
  </si>
  <si>
    <t>10:19:34</t>
  </si>
  <si>
    <t>136xxxx6576</t>
  </si>
  <si>
    <t>17:52:19</t>
  </si>
  <si>
    <t>17:03:49</t>
  </si>
  <si>
    <t>[预付][2018.06.14]果酸祛痘焕肤平滑肌肤[799.00元][14046483]</t>
  </si>
  <si>
    <t>16:51:39</t>
  </si>
  <si>
    <t>136xxxx9442</t>
  </si>
  <si>
    <t>10:43:46</t>
  </si>
  <si>
    <t>分类</t>
  </si>
  <si>
    <t>明细</t>
  </si>
  <si>
    <t>金额</t>
  </si>
  <si>
    <t>城市</t>
  </si>
  <si>
    <t>评价门店</t>
  </si>
  <si>
    <t>用户昵称</t>
  </si>
  <si>
    <t>评分</t>
  </si>
  <si>
    <t>评价内容</t>
  </si>
  <si>
    <t>是否消费评价</t>
  </si>
  <si>
    <t>20:05:30</t>
  </si>
  <si>
    <t>成都</t>
  </si>
  <si>
    <t>Sarasva</t>
  </si>
  <si>
    <t>{"效果":5,"环境":5,"服务":5}</t>
  </si>
  <si>
    <t>提前一天预约就可以了～\n位置挺好找的，公交车站旁边一个酒店进去就可以了，虽然上去之后是后门:-(\n美丽的小姐姐非常热情的接待，做了一个简单的咨询，更有针对性的做了皮肤护理体验，虽然是体验但是并不含糊，做的还是多认真的:-D</t>
  </si>
  <si>
    <t>是</t>
  </si>
  <si>
    <t>2018-05-27 14:07:19</t>
  </si>
  <si>
    <t>16:27:37</t>
  </si>
  <si>
    <t>一只懒惰的黑猫玛丽</t>
  </si>
  <si>
    <t>爽妹服务态度超级好～做事细致认真，亲合力强～很棒！环境也很棒，还在做心理准备是否祛眼袋～</t>
  </si>
  <si>
    <t>2018-08-24 14:34:21</t>
  </si>
  <si>
    <t>17:37:43</t>
  </si>
  <si>
    <t>卢梓淇</t>
  </si>
  <si>
    <t>今天休假到盐市口附近逛，觉得自己皮肤最近状态不是很好，挺油的，颜色也很暗沉，就团了一个之前朋友推荐的一家美容医疗医院来做黑脸娃娃，来了后看见她们家环境挺好的，妹妹们都特别热情，听说她们家是一家专业做眼部抗衰的，眼袋和眼皮听说都是有专利的，做眼部年轻化有二十多年的历史了！还是蛮有资历的，黑脸做的时候我还有点小紧张，涂碳粉的时候脸黑乎乎的好难看，做完后没有清洗，碳粉都不见了好神奇，听说这个项目是挺多明星都喜欢做的，我跟了把潮流呢！做了后皮肤感觉白了很多，小姐姐告诉我一些注意事项特别贴心，我很满意！[微笑][微笑][微笑]</t>
  </si>
  <si>
    <t>2018-08-23 12:43:51</t>
  </si>
  <si>
    <t>19:00:59</t>
  </si>
  <si>
    <t>dpuser_68307489652</t>
  </si>
  <si>
    <t>操作师很有耐心的讲解，操作细致，整体工作人员服务都非常热情，倒水很勤，还送出门的，态度非常好。[强]</t>
  </si>
  <si>
    <t>2018-06-01 13:40:20</t>
  </si>
  <si>
    <t>18:59:21</t>
  </si>
  <si>
    <t>操作师很温柔，细心讲解，操作细致，非常好的体验</t>
  </si>
  <si>
    <t>2018-06-01 16:22:29</t>
  </si>
  <si>
    <t>18:23:17</t>
  </si>
  <si>
    <t>L</t>
  </si>
  <si>
    <t>对比了很多家，最后选择了这家，果然没让我失望，环境很好，服务态度超棒，很热情，做完以后感觉脸上水嫩嫩的，很舒服，强烈推荐各位小仙女来～～</t>
  </si>
  <si>
    <t>否</t>
  </si>
  <si>
    <t>18:17:14</t>
  </si>
  <si>
    <t>环境很好，服务态度超棒，推荐各位小仙女们来，做完以后感觉很棒，脸部皮肤轻松了很多，很舒服。</t>
  </si>
  <si>
    <t>2018-08-07 18:05:19</t>
  </si>
  <si>
    <t>11:25:40</t>
  </si>
  <si>
    <t>水木兮子</t>
  </si>
  <si>
    <t>环境挺好的 也很宽敞 做的超冰脱毛一点也不疼 操作老师很热情 其他老师也都很热情</t>
  </si>
  <si>
    <t>2018-08-06 13:03:25</t>
  </si>
  <si>
    <t>20:26:19</t>
  </si>
  <si>
    <t>dpuser_6663324172</t>
  </si>
  <si>
    <t>{"效果":5,"环境":5,"服务":4}</t>
  </si>
  <si>
    <t>今天第一次来这家店体验小气泡，除了最开始的咨询师话语，因为让我觉得不那么专业外，其他都很棒。特别是操作师何春小姐姐性格又好，说话又温柔，人又漂亮。不仅耐心回答我的问题而且技术也很好，不时的问我感受如何，轻重行吗，真真是很贴心啊。点名表扬哦～下次还会来的。</t>
  </si>
  <si>
    <t>2018-07-26 19:40:22</t>
  </si>
  <si>
    <t>门店名称</t>
  </si>
  <si>
    <t>推广名称</t>
  </si>
  <si>
    <t>逛店行为</t>
  </si>
  <si>
    <t>图片点击</t>
  </si>
  <si>
    <t>评论点击</t>
  </si>
  <si>
    <t>技师医师点击</t>
  </si>
  <si>
    <t>店铺信息点击</t>
  </si>
  <si>
    <t>团购点击</t>
  </si>
  <si>
    <t>优惠促销点击</t>
  </si>
  <si>
    <t>意向客流</t>
  </si>
  <si>
    <t>地址点击</t>
  </si>
  <si>
    <t>电话点击</t>
  </si>
  <si>
    <t>商品点击</t>
  </si>
  <si>
    <t>优惠促销领取</t>
  </si>
  <si>
    <t>收藏</t>
  </si>
  <si>
    <t>分享</t>
  </si>
  <si>
    <t>签到</t>
  </si>
  <si>
    <t>订单量</t>
  </si>
  <si>
    <t>预约量</t>
  </si>
  <si>
    <t>商品订单量</t>
  </si>
  <si>
    <t>团购订单量</t>
  </si>
  <si>
    <t>闪惠买单量</t>
  </si>
  <si>
    <t>扫码支付订单</t>
  </si>
  <si>
    <t>新门店推广14点-20点</t>
  </si>
  <si>
    <t>新门店推广8点-24点</t>
  </si>
  <si>
    <t>新门店推广9点-14点</t>
  </si>
  <si>
    <t>0小阴险0</t>
  </si>
  <si>
    <t>夏天铛铛铛的来啦～ 作为一名精致的🐷精女孩儿是一定不允许露出一身腿毛的！朋友在这一家做了脱毛，说性价比很高，所以在我对比了无数价格下，选择了买团购试试～ 个人强烈推荐，这边脱毛真的又快又无痛感哟，而且脱毛的小姐姐人可好了～成都最近老下大暴雨⛈️，本来约的2点过来～结果被大暴雨困住，7点才欣欣然过来，没想到咨询师小姐姐们也都一直在医院等我，因为我之前有在一个小工作室做过冰点脱毛，痛的要死的那种，没坚持几次就果断不去了，所以心里对冰点脱毛还是有点虚虚的，脱毛师一直给我说不会痛不会痛，结果还真的不痛～果断把在这儿买了全身的脱毛～哈哈，怕疼的小姐姐不弄担心哟～</t>
  </si>
  <si>
    <t>ww</t>
  </si>
  <si>
    <t>昨天逛点评突然看到他们机构，看着比其他机构便宜的多，就抱着试一试的心态区看看。没想到环境挺不错的，服务也一流棒，也没有因为是美团顾客态度变差，依旧服务态度很好，棒棒哒！</t>
  </si>
  <si>
    <t>WeiXin_0168798158</t>
  </si>
  <si>
    <t>在健丽做过双眼皮和脱毛项目，双眼皮快两年了。恢复的很自然。脱毛因为自己没时间来，后来还是客服打电话过来通知我的。总之效果很满意，这家医院很大很专业，医生技术非常棒。值得推荐[调皮]</t>
  </si>
  <si>
    <t>一直想脱腋毛的，看这个还不错就在大众点评上团了一个，还挺便宜的。服务这些都挺好的，也希望脱毛效果可以达到预期吧。</t>
  </si>
  <si>
    <t>2018-07-29 16:06:31</t>
  </si>
  <si>
    <t>rhxy_2471</t>
  </si>
  <si>
    <t>价格很便宜 环境还不错 很干净 态度很好说话温温柔柔的  值得来 有机会会再来</t>
  </si>
  <si>
    <t>2018-08-06 10:19:34</t>
  </si>
  <si>
    <t>总体很干净 态度很好 价格很便宜 没有额外加费 值得来</t>
  </si>
  <si>
    <t>2018-08-06 10:21:37</t>
  </si>
  <si>
    <t>在附近闲逛搜到的 看评价都不错 位置很好找 在大厦23楼 装修有点老了 总体还是挺干净的 服务态度很好 没有额外的附加项目 做了小气泡和黑脸娃娃 做完皮肤状态有改善 值得来试一试</t>
  </si>
  <si>
    <t>2018-08-06 11:04:45</t>
  </si>
  <si>
    <t xml:space="preserve">    </t>
  </si>
  <si>
    <t>昵称</t>
  </si>
  <si>
    <t>项目分类</t>
  </si>
  <si>
    <t>咨询问题</t>
  </si>
  <si>
    <t>转化情况</t>
  </si>
  <si>
    <t>客户等级</t>
  </si>
  <si>
    <t>sgh803332973</t>
  </si>
  <si>
    <t>未详说</t>
  </si>
  <si>
    <t>当日14点客户咨询，未及时回复，18点客户失效</t>
  </si>
  <si>
    <t>客户未回复</t>
  </si>
  <si>
    <t>C</t>
  </si>
  <si>
    <t>S</t>
  </si>
  <si>
    <t>^^喵呜咪啾</t>
  </si>
  <si>
    <t>3月28日客户咨询，未及时回复，4月3日客户日失效</t>
  </si>
  <si>
    <t>机构未回复</t>
  </si>
  <si>
    <t>A</t>
  </si>
  <si>
    <t>雨雨煜煜</t>
  </si>
  <si>
    <t>激光祛眼袋</t>
  </si>
  <si>
    <t>客户咨询激光祛眼袋，会不会有红肿</t>
  </si>
  <si>
    <t>已加微信</t>
  </si>
  <si>
    <t>B</t>
  </si>
  <si>
    <t>橙子大个</t>
  </si>
  <si>
    <t>双眼皮</t>
  </si>
  <si>
    <t>咨询双眼皮是否需要提前预约面诊</t>
  </si>
  <si>
    <t>已拍单</t>
  </si>
  <si>
    <t xml:space="preserve">狼牙特戰 </t>
  </si>
  <si>
    <t>祛眼袋、黑眼圈</t>
  </si>
  <si>
    <t>客户咨询祛眼袋和黑眼圈，是否有优惠活动</t>
  </si>
  <si>
    <t>已预约到店</t>
  </si>
  <si>
    <t>Darren是小任</t>
  </si>
  <si>
    <t>当日10点客户咨询，未及时回复，11点客户失效</t>
  </si>
  <si>
    <t xml:space="preserve">OGq236608267 </t>
  </si>
  <si>
    <t>双眼皮、开眼角</t>
  </si>
  <si>
    <t>客户咨询项目价格，主动要求加微信</t>
  </si>
  <si>
    <t>邓伦老婆945</t>
  </si>
  <si>
    <t>鼻部补打</t>
  </si>
  <si>
    <t>咨询是否可以补打不同品牌玻尿酸</t>
  </si>
  <si>
    <t xml:space="preserve">庞倩_4825 </t>
  </si>
  <si>
    <t>咨询祛眼袋价格，回复不及时</t>
  </si>
  <si>
    <t>DTf376879731</t>
  </si>
  <si>
    <t>脱唇毛</t>
  </si>
  <si>
    <t>咨询是否可以脱唇毛</t>
  </si>
  <si>
    <t>rhN188015756</t>
  </si>
  <si>
    <t>zhs1618</t>
  </si>
  <si>
    <t>皮肤管理</t>
  </si>
  <si>
    <t>小气泡</t>
  </si>
  <si>
    <t>客户已经购买团购，咨询是否当天可以到院使用</t>
  </si>
  <si>
    <t>egg603255677</t>
  </si>
  <si>
    <t>丰下巴</t>
  </si>
  <si>
    <t>客户咨询中分子玻尿酸是否适合丰下巴</t>
  </si>
  <si>
    <t xml:space="preserve">dpuser_3163751555 </t>
  </si>
  <si>
    <t>冰点脱毛</t>
  </si>
  <si>
    <t>咨询冰点脱毛是否需要预约，需要提前多久</t>
  </si>
  <si>
    <t>金美珠宝</t>
  </si>
  <si>
    <t>脱腋毛</t>
  </si>
  <si>
    <t>咨询脱毛包干价格，机构主动推荐活动，预约次日到院，未到</t>
  </si>
  <si>
    <t>juy238675065</t>
  </si>
  <si>
    <t>王二吖9</t>
  </si>
  <si>
    <t>LGB503476807</t>
  </si>
  <si>
    <t>gNX838535363</t>
  </si>
  <si>
    <t>祛红血丝</t>
  </si>
  <si>
    <t>咨询项目方式，价格，治疗周期</t>
  </si>
  <si>
    <t>XRi943473606</t>
  </si>
  <si>
    <t>打电话预约4号到店，注射玻尿酸</t>
  </si>
  <si>
    <t>BdF240942407</t>
  </si>
  <si>
    <t>润百颜</t>
  </si>
  <si>
    <t>咨询润百颜可以填充部位，1ml是否够用</t>
  </si>
  <si>
    <t>欢哥</t>
  </si>
  <si>
    <t>皮肤类与双眼皮，已到院面诊</t>
  </si>
  <si>
    <t>coO148544183</t>
  </si>
  <si>
    <t>腋下+小腿</t>
  </si>
  <si>
    <t>预约脱毛到院</t>
  </si>
  <si>
    <t>Heartbeat.546</t>
  </si>
  <si>
    <t>咨询是否可以注射自带药物</t>
  </si>
  <si>
    <t>akm436073927</t>
  </si>
  <si>
    <t>皮肤清洁类</t>
  </si>
  <si>
    <t>咨询皮肤问题的解决项目</t>
  </si>
  <si>
    <t>PGl349040336</t>
  </si>
  <si>
    <t>黑眼圈、眼袋</t>
  </si>
  <si>
    <t>咨询去黑眼圈需要次数，团购次数，祛眼袋价格</t>
  </si>
  <si>
    <t>杨莉，！</t>
  </si>
  <si>
    <t>黑脸娃娃</t>
  </si>
  <si>
    <t>团购后致电机构多次无人接通，退单，机构回应免费体验，已到院体验</t>
  </si>
  <si>
    <t>Xxp492064041</t>
  </si>
  <si>
    <t>祛痘坑</t>
  </si>
  <si>
    <t>咨询祛痘坑的治疗项目</t>
  </si>
  <si>
    <t>PennyTinger</t>
  </si>
  <si>
    <t>腋下</t>
  </si>
  <si>
    <t>已购买团购，预约明日到院，并咨询小气泡的相关</t>
  </si>
  <si>
    <t xml:space="preserve">玻璃杯_6329 </t>
  </si>
  <si>
    <t>垫下巴</t>
  </si>
  <si>
    <t>咨询可到院时间，用量，价格</t>
  </si>
  <si>
    <t>6月21号咨询伊婉C是大分子还是小分子，机构未及时回复，客户失效，6月24号机构试图唤醒客户</t>
  </si>
  <si>
    <t xml:space="preserve">IBH412893444 </t>
  </si>
  <si>
    <t>白瓷娃娃</t>
  </si>
  <si>
    <t>两个人预约当天到院，因下雨，改到明天下午2点</t>
  </si>
  <si>
    <t>眉间填充</t>
  </si>
  <si>
    <t>咨询眉间部位是否可以玻尿酸填充，机构未及时回复</t>
  </si>
  <si>
    <t>abby</t>
  </si>
  <si>
    <t>唇毛/腋毛</t>
  </si>
  <si>
    <t>咨询当天购买团购，是否可以到院治疗</t>
  </si>
  <si>
    <t>去黑眼圈</t>
  </si>
  <si>
    <t>咨询黑眼圈，治疗时间，周期</t>
  </si>
  <si>
    <t>charlene陈陈</t>
  </si>
  <si>
    <t>小腿</t>
  </si>
  <si>
    <t>咨询项目6次，会不会根除，咨询阶段，考虑下周来做</t>
  </si>
  <si>
    <t>小腿+腋毛</t>
  </si>
  <si>
    <t>回复不及时</t>
  </si>
  <si>
    <t>小悦儿见怪不怪</t>
  </si>
  <si>
    <t>咨询6次后还会在长吗，以及治疗频次</t>
  </si>
  <si>
    <t>斑驳115</t>
  </si>
  <si>
    <t>预约，今日到院，晚到</t>
  </si>
  <si>
    <t>咨询怎样写评价</t>
  </si>
  <si>
    <t>egf889403387</t>
  </si>
  <si>
    <t>咨询项目含不含注射费</t>
  </si>
  <si>
    <t>祛雀斑</t>
  </si>
  <si>
    <t>以前治疗，现在有点更多，咨询有没有治疗方法</t>
  </si>
  <si>
    <t>全面部</t>
  </si>
  <si>
    <t>咨询项目是否有活动</t>
  </si>
  <si>
    <t>去眼袋和泪沟</t>
  </si>
  <si>
    <t>7月4号咨询去眼袋是否包含泪沟，7月5号6号分别激活客户以及邀请客户参加现场直播</t>
  </si>
  <si>
    <t>WLc13880737351</t>
  </si>
  <si>
    <t>咨询价格，担心是否是医生注射，已预约到院</t>
  </si>
  <si>
    <t>咨询价格，以及药量</t>
  </si>
  <si>
    <t>EoV663773336</t>
  </si>
  <si>
    <t>腋毛</t>
  </si>
  <si>
    <t>咨询价格，疑惑是否有其他隐形消费</t>
  </si>
  <si>
    <t>7.8号咨询，7.19激活用户，失败</t>
  </si>
  <si>
    <t>Mtm842998577</t>
  </si>
  <si>
    <t>隆鼻</t>
  </si>
  <si>
    <t>咨询价格，想要更优惠的价格</t>
  </si>
  <si>
    <t>7.11咨询价格，觉得太低，担心隐形消费，7.19激活用户，失败</t>
  </si>
  <si>
    <t>小爽子88</t>
  </si>
  <si>
    <t>咨询水光针与无针水光的区别</t>
  </si>
  <si>
    <t>眼周松弛</t>
  </si>
  <si>
    <t>7.14咨询眼皮松弛，推荐专利双眼皮，顾客在意价格，7.19激活用户，失败</t>
  </si>
  <si>
    <t>浮生</t>
  </si>
  <si>
    <t>顾客要求加微信</t>
  </si>
  <si>
    <t>IHU858452670</t>
  </si>
  <si>
    <t>鱼余余鱼</t>
  </si>
  <si>
    <t>下巴+苹果肌</t>
  </si>
  <si>
    <t>7月14号注射过下巴，当天想继续打下巴，建议过一周，15号，想要丰苹果肌，已预约到店</t>
  </si>
  <si>
    <t>伊婉C</t>
  </si>
  <si>
    <t>7.16咨询伊婉C是大分子还是小分子，7.19激活用户，失败</t>
  </si>
  <si>
    <t>7.17咨询是否有额外注射费，3月注射过，现在可以再继续注射100单位吗，7.19激活用户，失败</t>
  </si>
  <si>
    <t>淡茗_9766</t>
  </si>
  <si>
    <t>下巴</t>
  </si>
  <si>
    <t>7.17咨询，7.19，机构试图激活用户，失败</t>
  </si>
  <si>
    <t>小臂</t>
  </si>
  <si>
    <t>咨询小臂是否包含手背，预约当天下午到院，暂未到院</t>
  </si>
  <si>
    <t>李惠敏</t>
  </si>
  <si>
    <t>咨询需要多久，预约当天到院</t>
  </si>
</sst>
</file>

<file path=xl/styles.xml><?xml version="1.0" encoding="utf-8"?>
<styleSheet xmlns="http://schemas.openxmlformats.org/spreadsheetml/2006/main">
  <numFmts count="9">
    <numFmt formatCode="0.0%" numFmtId="164"/>
    <numFmt formatCode="#,##0_);[Red]\(#,##0\)" numFmtId="165"/>
    <numFmt formatCode="0.0" numFmtId="166"/>
    <numFmt formatCode="#,##0_ " numFmtId="167"/>
    <numFmt formatCode="[$-F400]h:mm:ss\ AM/PM" numFmtId="168"/>
    <numFmt formatCode="#,##0_ ;[Red]\-#,##0\ " numFmtId="169"/>
    <numFmt formatCode="#,##0.0_);[Red]\(#,##0.0\)" numFmtId="170"/>
    <numFmt formatCode="0.00_);[Red]\(0.00\)" numFmtId="171"/>
    <numFmt formatCode="yyyy-mm-dd h:mm:ss" numFmtId="172"/>
  </numFmts>
  <fonts count="77">
    <font>
      <name val="宋体"/>
      <charset val="134"/>
      <color theme="1"/>
      <sz val="11"/>
      <scheme val="minor"/>
    </font>
    <font>
      <name val="微软雅黑"/>
      <charset val="134"/>
      <family val="2"/>
      <color theme="1"/>
      <sz val="11"/>
    </font>
    <font>
      <name val="微软雅黑"/>
      <charset val="134"/>
      <family val="2"/>
      <color theme="1"/>
      <sz val="11"/>
    </font>
    <font>
      <name val="微软雅黑"/>
      <charset val="134"/>
      <family val="2"/>
      <color theme="1"/>
      <sz val="11"/>
    </font>
    <font>
      <name val="微软雅黑"/>
      <charset val="134"/>
      <family val="2"/>
      <color theme="1"/>
      <sz val="11"/>
    </font>
    <font>
      <name val="微软雅黑"/>
      <charset val="134"/>
      <family val="2"/>
      <color theme="1"/>
      <sz val="11"/>
    </font>
    <font>
      <name val="微软雅黑"/>
      <charset val="134"/>
      <family val="2"/>
      <color theme="1"/>
      <sz val="11"/>
    </font>
    <font>
      <name val="微软雅黑"/>
      <charset val="134"/>
      <family val="2"/>
      <color theme="1"/>
      <sz val="11"/>
    </font>
    <font>
      <name val="微软雅黑"/>
      <charset val="134"/>
      <family val="2"/>
      <color theme="1"/>
      <sz val="11"/>
    </font>
    <font>
      <name val="微软雅黑"/>
      <charset val="134"/>
      <family val="2"/>
      <color theme="1"/>
      <sz val="11"/>
    </font>
    <font>
      <name val="微软雅黑"/>
      <charset val="134"/>
      <family val="2"/>
      <color theme="1"/>
      <sz val="11"/>
    </font>
    <font>
      <name val="微软雅黑"/>
      <charset val="134"/>
      <family val="2"/>
      <color theme="1"/>
      <sz val="11"/>
    </font>
    <font>
      <name val="微软雅黑"/>
      <charset val="134"/>
      <family val="2"/>
      <color theme="1"/>
      <sz val="11"/>
    </font>
    <font>
      <name val="微软雅黑"/>
      <charset val="134"/>
      <family val="2"/>
      <color theme="1"/>
      <sz val="11"/>
    </font>
    <font>
      <name val="微软雅黑"/>
      <charset val="134"/>
      <family val="2"/>
      <color theme="1"/>
      <sz val="11"/>
    </font>
    <font>
      <name val="微软雅黑"/>
      <charset val="134"/>
      <family val="2"/>
      <color theme="1"/>
      <sz val="11"/>
    </font>
    <font>
      <name val="微软雅黑"/>
      <charset val="134"/>
      <family val="2"/>
      <color theme="1"/>
      <sz val="11"/>
    </font>
    <font>
      <name val="微软雅黑"/>
      <charset val="134"/>
      <family val="3"/>
      <color theme="1"/>
      <sz val="11"/>
    </font>
    <font>
      <name val="宋体"/>
      <charset val="134"/>
      <family val="3"/>
      <color theme="1"/>
      <sz val="11"/>
      <scheme val="minor"/>
    </font>
    <font>
      <name val="微软雅黑"/>
      <charset val="134"/>
      <family val="3"/>
      <b val="1"/>
      <i val="1"/>
      <sz val="11"/>
    </font>
    <font>
      <name val="微软雅黑"/>
      <charset val="134"/>
      <family val="3"/>
      <b val="1"/>
      <i val="1"/>
      <sz val="18"/>
    </font>
    <font>
      <name val="微软雅黑"/>
      <charset val="134"/>
      <family val="3"/>
      <b val="1"/>
      <sz val="20"/>
    </font>
    <font>
      <name val="微软雅黑"/>
      <charset val="134"/>
      <family val="3"/>
      <b val="1"/>
      <sz val="18"/>
    </font>
    <font>
      <name val="宋体"/>
      <charset val="134"/>
      <family val="3"/>
      <sz val="9"/>
      <scheme val="minor"/>
    </font>
    <font>
      <name val="宋体"/>
      <charset val="134"/>
      <family val="2"/>
      <sz val="9"/>
      <scheme val="minor"/>
    </font>
    <font>
      <name val="微软雅黑"/>
      <charset val="134"/>
      <family val="2"/>
      <color theme="1"/>
      <sz val="11"/>
    </font>
    <font>
      <name val="微软雅黑"/>
      <charset val="134"/>
      <family val="2"/>
      <color rgb="FF000000"/>
      <sz val="12"/>
    </font>
    <font>
      <name val="宋体"/>
      <charset val="134"/>
      <family val="3"/>
      <color theme="11"/>
      <sz val="11"/>
      <u val="single"/>
      <scheme val="minor"/>
    </font>
    <font>
      <name val="微软雅黑"/>
      <charset val="134"/>
      <family val="2"/>
      <color theme="1"/>
      <sz val="12"/>
    </font>
    <font>
      <name val="微软雅黑"/>
      <charset val="134"/>
      <family val="2"/>
      <color theme="1"/>
      <sz val="10"/>
    </font>
    <font>
      <name val="微软雅黑"/>
      <charset val="134"/>
      <family val="2"/>
      <color rgb="FF000000"/>
      <sz val="11"/>
    </font>
    <font>
      <name val="Calibri"/>
      <family val="2"/>
      <color indexed="8"/>
      <sz val="11"/>
    </font>
    <font>
      <name val="微软雅黑"/>
      <charset val="134"/>
      <family val="2"/>
      <b val="1"/>
      <sz val="10"/>
    </font>
    <font>
      <name val="宋体"/>
      <charset val="134"/>
      <family val="3"/>
      <color theme="1"/>
      <sz val="11"/>
      <scheme val="minor"/>
    </font>
    <font>
      <name val="微软雅黑"/>
      <charset val="134"/>
      <family val="2"/>
      <sz val="11"/>
    </font>
    <font>
      <name val="微软雅黑"/>
      <charset val="134"/>
      <family val="2"/>
      <sz val="12"/>
    </font>
    <font>
      <name val="微软雅黑"/>
      <charset val="134"/>
      <family val="2"/>
      <color rgb="FF151515"/>
      <sz val="11"/>
    </font>
    <font>
      <name val="微软雅黑"/>
      <charset val="134"/>
      <family val="2"/>
      <b val="1"/>
      <color theme="1"/>
      <sz val="14"/>
    </font>
    <font>
      <name val="宋体"/>
      <charset val="134"/>
      <family val="3"/>
      <sz val="9"/>
      <scheme val="minor"/>
    </font>
    <font>
      <name val="微软雅黑"/>
      <family val="2"/>
      <color theme="1"/>
      <sz val="11"/>
    </font>
    <font>
      <name val="微软雅黑"/>
      <charset val="134"/>
      <family val="2"/>
      <b val="1"/>
      <color rgb="FF000000"/>
      <sz val="11"/>
    </font>
    <font>
      <name val="微软雅黑"/>
      <charset val="134"/>
      <family val="2"/>
      <b val="1"/>
      <color theme="1"/>
      <sz val="11"/>
    </font>
    <font>
      <name val="微软雅黑"/>
      <charset val="134"/>
      <family val="2"/>
      <b val="1"/>
      <color rgb="FF000000"/>
      <sz val="15"/>
    </font>
    <font>
      <name val="微软雅黑"/>
      <charset val="134"/>
      <family val="2"/>
      <b val="1"/>
      <color theme="1"/>
      <sz val="12"/>
    </font>
    <font>
      <name val="微软雅黑"/>
      <charset val="134"/>
      <family val="2"/>
      <color rgb="FFFF0000"/>
      <sz val="11"/>
    </font>
    <font>
      <name val="微软雅黑"/>
      <charset val="134"/>
      <family val="2"/>
      <color rgb="FFFF0000"/>
      <sz val="12"/>
    </font>
    <font>
      <name val="微软雅黑"/>
      <charset val="134"/>
      <family val="2"/>
      <b val="1"/>
      <color rgb="FF00B050"/>
      <sz val="10"/>
    </font>
    <font>
      <name val="微软雅黑"/>
      <charset val="134"/>
      <family val="2"/>
      <color rgb="FF00B050"/>
      <sz val="10"/>
    </font>
    <font>
      <name val="微软雅黑"/>
      <charset val="134"/>
      <family val="2"/>
      <color rgb="FF00B050"/>
      <sz val="11"/>
    </font>
    <font>
      <name val="宋体"/>
      <charset val="134"/>
      <family val="2"/>
      <color theme="3"/>
      <sz val="18"/>
      <scheme val="major"/>
    </font>
    <font>
      <name val="微软雅黑"/>
      <charset val="134"/>
      <family val="2"/>
      <b val="1"/>
      <color theme="3"/>
      <sz val="15"/>
    </font>
    <font>
      <name val="微软雅黑"/>
      <charset val="134"/>
      <family val="2"/>
      <b val="1"/>
      <color theme="3"/>
      <sz val="13"/>
    </font>
    <font>
      <name val="微软雅黑"/>
      <charset val="134"/>
      <family val="2"/>
      <b val="1"/>
      <color theme="3"/>
      <sz val="11"/>
    </font>
    <font>
      <name val="微软雅黑"/>
      <charset val="134"/>
      <family val="2"/>
      <color rgb="FF006100"/>
      <sz val="11"/>
    </font>
    <font>
      <name val="微软雅黑"/>
      <charset val="134"/>
      <family val="2"/>
      <color rgb="FF9C0006"/>
      <sz val="11"/>
    </font>
    <font>
      <name val="微软雅黑"/>
      <charset val="134"/>
      <family val="2"/>
      <color rgb="FF9C5700"/>
      <sz val="11"/>
    </font>
    <font>
      <name val="微软雅黑"/>
      <charset val="134"/>
      <family val="2"/>
      <color rgb="FF3F3F76"/>
      <sz val="11"/>
    </font>
    <font>
      <name val="微软雅黑"/>
      <charset val="134"/>
      <family val="2"/>
      <b val="1"/>
      <color rgb="FF3F3F3F"/>
      <sz val="11"/>
    </font>
    <font>
      <name val="微软雅黑"/>
      <charset val="134"/>
      <family val="2"/>
      <b val="1"/>
      <color rgb="FFFA7D00"/>
      <sz val="11"/>
    </font>
    <font>
      <name val="微软雅黑"/>
      <charset val="134"/>
      <family val="2"/>
      <color rgb="FFFA7D00"/>
      <sz val="11"/>
    </font>
    <font>
      <name val="微软雅黑"/>
      <charset val="134"/>
      <family val="2"/>
      <b val="1"/>
      <color theme="0"/>
      <sz val="11"/>
    </font>
    <font>
      <name val="微软雅黑"/>
      <charset val="134"/>
      <family val="2"/>
      <i val="1"/>
      <color rgb="FF7F7F7F"/>
      <sz val="11"/>
    </font>
    <font>
      <name val="微软雅黑"/>
      <charset val="134"/>
      <family val="2"/>
      <color theme="0"/>
      <sz val="11"/>
    </font>
    <font>
      <name val="Arial"/>
      <family val="2"/>
      <sz val="10"/>
    </font>
    <font>
      <name val="宋体"/>
      <charset val="134"/>
      <family val="3"/>
      <color rgb="FF00B050"/>
      <sz val="11"/>
      <scheme val="minor"/>
    </font>
    <font>
      <name val="微软雅黑"/>
      <charset val="134"/>
      <family val="2"/>
      <b val="1"/>
      <color rgb="FF000000"/>
      <sz val="12"/>
    </font>
    <font>
      <name val="微软雅黑"/>
      <charset val="134"/>
      <family val="2"/>
      <sz val="10"/>
    </font>
    <font>
      <name val="微软雅黑"/>
      <charset val="134"/>
      <family val="2"/>
      <b val="1"/>
      <sz val="11"/>
    </font>
    <font>
      <name val="微软雅黑"/>
      <charset val="134"/>
      <family val="2"/>
      <b val="1"/>
      <color rgb="FFFF0000"/>
      <sz val="11"/>
    </font>
    <font>
      <name val="微软雅黑"/>
      <charset val="134"/>
      <family val="2"/>
      <color theme="1"/>
      <sz val="9"/>
    </font>
    <font>
      <name val="微软雅黑"/>
      <charset val="134"/>
      <family val="2"/>
      <color rgb="FF00B050"/>
      <sz val="9"/>
    </font>
    <font>
      <name val="宋体"/>
      <charset val="134"/>
      <family val="3"/>
      <color theme="1"/>
      <sz val="9"/>
      <scheme val="minor"/>
    </font>
    <font>
      <name val="微软雅黑"/>
      <family val="2"/>
      <color theme="1"/>
      <sz val="10"/>
    </font>
    <font>
      <name val="微软雅黑"/>
      <charset val="134"/>
      <family val="2"/>
      <color rgb="FF000000"/>
      <sz val="10"/>
    </font>
    <font>
      <name val="微软雅黑"/>
      <charset val="134"/>
      <family val="2"/>
      <color rgb="FFFF0000"/>
      <sz val="10"/>
    </font>
    <font>
      <name val="微软雅黑"/>
      <charset val="134"/>
      <family val="2"/>
      <color rgb="FFFF0000"/>
      <sz val="9"/>
    </font>
    <font>
      <name val="宋体"/>
      <charset val="134"/>
      <family val="3"/>
      <color rgb="FFFF0000"/>
      <sz val="9"/>
      <scheme val="minor"/>
    </font>
  </fonts>
  <fills count="49">
    <fill>
      <patternFill/>
    </fill>
    <fill>
      <patternFill patternType="gray125"/>
    </fill>
    <fill>
      <patternFill patternType="solid">
        <fgColor theme="9" tint="0.7999816888943144"/>
        <bgColor indexed="64"/>
      </patternFill>
    </fill>
    <fill>
      <patternFill patternType="solid">
        <fgColor rgb="FFF79646"/>
        <bgColor indexed="64"/>
      </patternFill>
    </fill>
    <fill>
      <patternFill patternType="solid">
        <fgColor rgb="FFFFFF00"/>
        <bgColor indexed="64"/>
      </patternFill>
    </fill>
    <fill>
      <patternFill patternType="solid">
        <fgColor rgb="FFED7D31"/>
        <bgColor indexed="64"/>
      </patternFill>
    </fill>
    <fill>
      <patternFill patternType="solid">
        <fgColor rgb="FFF39645"/>
        <bgColor indexed="64"/>
      </patternFill>
    </fill>
    <fill>
      <patternFill patternType="solid">
        <fgColor theme="9" tint="0.5999938962981048"/>
        <bgColor indexed="64"/>
      </patternFill>
    </fill>
    <fill>
      <patternFill patternType="solid">
        <fgColor rgb="FFFF0000"/>
        <bgColor indexed="64"/>
      </patternFill>
    </fill>
    <fill>
      <patternFill patternType="solid">
        <fgColor theme="6" tint="0.7999816888943144"/>
        <bgColor indexed="64"/>
      </patternFill>
    </fill>
    <fill>
      <patternFill patternType="solid">
        <fgColor theme="8" tint="0.5999938962981048"/>
        <bgColor indexed="64"/>
      </patternFill>
    </fill>
    <fill>
      <patternFill patternType="solid">
        <fgColor theme="6" tint="0.5999938962981048"/>
        <bgColor indexed="64"/>
      </patternFill>
    </fill>
    <fill>
      <patternFill patternType="solid">
        <fgColor theme="0" tint="-0.249977111117893"/>
        <bgColor indexed="64"/>
      </patternFill>
    </fill>
    <fill>
      <patternFill patternType="solid">
        <fgColor theme="3" tint="0.3999755851924192"/>
        <bgColor indexed="64"/>
      </patternFill>
    </fill>
    <fill>
      <patternFill patternType="solid">
        <fgColor rgb="FF538DD5"/>
        <bgColor indexed="64"/>
      </patternFill>
    </fill>
    <fill>
      <patternFill patternType="solid">
        <fgColor theme="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theme="9" tint="-0.249977111117893"/>
        <bgColor indexed="64"/>
      </patternFill>
    </fill>
    <fill>
      <patternFill patternType="solid">
        <fgColor theme="8" tint="0.7999816888943144"/>
        <bgColor indexed="64"/>
      </patternFill>
    </fill>
  </fills>
  <borders count="42">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thin">
        <color rgb="FF000000"/>
      </left>
      <right style="thin">
        <color rgb="FF000000"/>
      </right>
      <top style="thin">
        <color rgb="FF000000"/>
      </top>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rgb="FF000000"/>
      </right>
      <top style="medium">
        <color indexed="64"/>
      </top>
      <bottom/>
      <diagonal/>
    </border>
    <border>
      <left style="thin">
        <color rgb="FF000000"/>
      </left>
      <right/>
      <top style="medium">
        <color indexed="64"/>
      </top>
      <bottom style="thin">
        <color rgb="FF000000"/>
      </bottom>
      <diagonal/>
    </border>
    <border>
      <left/>
      <right/>
      <top style="medium">
        <color indexed="64"/>
      </top>
      <bottom style="thin">
        <color rgb="FF000000"/>
      </bottom>
      <diagonal/>
    </border>
    <border>
      <left/>
      <right style="thin">
        <color rgb="FF000000"/>
      </right>
      <top style="medium">
        <color indexed="64"/>
      </top>
      <bottom style="thin">
        <color rgb="FF000000"/>
      </bottom>
      <diagonal/>
    </border>
    <border>
      <left/>
      <right style="medium">
        <color indexed="64"/>
      </right>
      <top style="medium">
        <color indexed="64"/>
      </top>
      <bottom style="thin">
        <color rgb="FF000000"/>
      </bottom>
      <diagonal/>
    </border>
    <border>
      <left style="medium">
        <color indexed="64"/>
      </left>
      <right style="thin">
        <color rgb="FF000000"/>
      </right>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thin">
        <color rgb="FF000000"/>
      </left>
      <right/>
      <top style="thin">
        <color rgb="FF000000"/>
      </top>
      <bottom style="medium">
        <color indexed="64"/>
      </bottom>
      <diagonal/>
    </border>
    <border>
      <left/>
      <right style="thin">
        <color rgb="FF000000"/>
      </right>
      <top style="thin">
        <color rgb="FF000000"/>
      </top>
      <bottom style="medium">
        <color indexed="64"/>
      </bottom>
      <diagonal/>
    </border>
    <border>
      <left style="thin">
        <color rgb="FF000000"/>
      </left>
      <right style="medium">
        <color rgb="FF000000"/>
      </right>
      <top style="thin">
        <color rgb="FF000000"/>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52">
    <xf applyAlignment="1" borderId="0" fillId="0" fontId="0" numFmtId="0">
      <alignment vertical="center"/>
    </xf>
    <xf applyAlignment="1" borderId="0" fillId="0" fontId="19" numFmtId="0">
      <alignment vertical="center"/>
    </xf>
    <xf applyAlignment="1" borderId="0" fillId="0" fontId="33" numFmtId="0">
      <alignment vertical="center"/>
    </xf>
    <xf applyAlignment="1" borderId="0" fillId="0" fontId="20" numFmtId="0">
      <alignment vertical="center"/>
    </xf>
    <xf applyAlignment="1" borderId="0" fillId="0" fontId="17" numFmtId="0">
      <alignment vertical="center" wrapText="1"/>
    </xf>
    <xf applyAlignment="1" borderId="0" fillId="0" fontId="21" numFmtId="0">
      <alignment vertical="center"/>
    </xf>
    <xf applyAlignment="1" borderId="0" fillId="0" fontId="22"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borderId="0" fillId="0" fontId="31" numFmtId="0"/>
    <xf applyAlignment="1" borderId="0" fillId="0" fontId="33" numFmtId="0">
      <alignment vertical="center"/>
    </xf>
    <xf applyAlignment="1" borderId="0" fillId="0" fontId="49" numFmtId="0">
      <alignment vertical="center"/>
    </xf>
    <xf applyAlignment="1" borderId="25" fillId="0" fontId="50" numFmtId="0">
      <alignment vertical="center"/>
    </xf>
    <xf applyAlignment="1" borderId="26" fillId="0" fontId="51" numFmtId="0">
      <alignment vertical="center"/>
    </xf>
    <xf applyAlignment="1" borderId="27" fillId="0" fontId="52" numFmtId="0">
      <alignment vertical="center"/>
    </xf>
    <xf applyAlignment="1" borderId="0" fillId="0" fontId="52" numFmtId="0">
      <alignment vertical="center"/>
    </xf>
    <xf applyAlignment="1" borderId="0" fillId="16" fontId="53" numFmtId="0">
      <alignment vertical="center"/>
    </xf>
    <xf applyAlignment="1" borderId="0" fillId="17" fontId="54" numFmtId="0">
      <alignment vertical="center"/>
    </xf>
    <xf applyAlignment="1" borderId="0" fillId="18" fontId="55" numFmtId="0">
      <alignment vertical="center"/>
    </xf>
    <xf applyAlignment="1" borderId="28" fillId="19" fontId="56" numFmtId="0">
      <alignment vertical="center"/>
    </xf>
    <xf applyAlignment="1" borderId="29" fillId="20" fontId="57" numFmtId="0">
      <alignment vertical="center"/>
    </xf>
    <xf applyAlignment="1" borderId="28" fillId="20" fontId="58" numFmtId="0">
      <alignment vertical="center"/>
    </xf>
    <xf applyAlignment="1" borderId="30" fillId="0" fontId="59" numFmtId="0">
      <alignment vertical="center"/>
    </xf>
    <xf applyAlignment="1" borderId="31" fillId="21" fontId="60" numFmtId="0">
      <alignment vertical="center"/>
    </xf>
    <xf applyAlignment="1" borderId="0" fillId="0" fontId="44" numFmtId="0">
      <alignment vertical="center"/>
    </xf>
    <xf applyAlignment="1" borderId="0" fillId="0" fontId="61" numFmtId="0">
      <alignment vertical="center"/>
    </xf>
    <xf applyAlignment="1" borderId="33" fillId="0" fontId="41" numFmtId="0">
      <alignment vertical="center"/>
    </xf>
    <xf applyAlignment="1" borderId="0" fillId="23" fontId="62" numFmtId="0">
      <alignment vertical="center"/>
    </xf>
    <xf applyAlignment="1" borderId="0" fillId="24" fontId="25" numFmtId="0">
      <alignment vertical="center"/>
    </xf>
    <xf applyAlignment="1" borderId="0" fillId="25" fontId="25" numFmtId="0">
      <alignment vertical="center"/>
    </xf>
    <xf applyAlignment="1" borderId="0" fillId="26" fontId="25" numFmtId="0">
      <alignment vertical="center"/>
    </xf>
    <xf applyAlignment="1" borderId="0" fillId="27" fontId="62" numFmtId="0">
      <alignment vertical="center"/>
    </xf>
    <xf applyAlignment="1" borderId="0" fillId="28" fontId="25" numFmtId="0">
      <alignment vertical="center"/>
    </xf>
    <xf applyAlignment="1" borderId="0" fillId="29" fontId="25" numFmtId="0">
      <alignment vertical="center"/>
    </xf>
    <xf applyAlignment="1" borderId="0" fillId="30" fontId="25" numFmtId="0">
      <alignment vertical="center"/>
    </xf>
    <xf applyAlignment="1" borderId="0" fillId="31" fontId="62" numFmtId="0">
      <alignment vertical="center"/>
    </xf>
    <xf applyAlignment="1" borderId="0" fillId="32" fontId="25" numFmtId="0">
      <alignment vertical="center"/>
    </xf>
    <xf applyAlignment="1" borderId="0" fillId="33" fontId="25" numFmtId="0">
      <alignment vertical="center"/>
    </xf>
    <xf applyAlignment="1" borderId="0" fillId="34" fontId="25" numFmtId="0">
      <alignment vertical="center"/>
    </xf>
    <xf applyAlignment="1" borderId="0" fillId="35" fontId="62" numFmtId="0">
      <alignment vertical="center"/>
    </xf>
    <xf applyAlignment="1" borderId="0" fillId="36" fontId="25" numFmtId="0">
      <alignment vertical="center"/>
    </xf>
    <xf applyAlignment="1" borderId="0" fillId="37" fontId="25" numFmtId="0">
      <alignment vertical="center"/>
    </xf>
    <xf applyAlignment="1" borderId="0" fillId="38" fontId="25" numFmtId="0">
      <alignment vertical="center"/>
    </xf>
    <xf applyAlignment="1" borderId="0" fillId="39" fontId="62" numFmtId="0">
      <alignment vertical="center"/>
    </xf>
    <xf applyAlignment="1" borderId="0" fillId="40" fontId="25" numFmtId="0">
      <alignment vertical="center"/>
    </xf>
    <xf applyAlignment="1" borderId="0" fillId="41" fontId="25" numFmtId="0">
      <alignment vertical="center"/>
    </xf>
    <xf applyAlignment="1" borderId="0" fillId="42" fontId="25" numFmtId="0">
      <alignment vertical="center"/>
    </xf>
    <xf applyAlignment="1" borderId="0" fillId="43" fontId="62" numFmtId="0">
      <alignment vertical="center"/>
    </xf>
    <xf applyAlignment="1" borderId="0" fillId="44" fontId="25" numFmtId="0">
      <alignment vertical="center"/>
    </xf>
    <xf applyAlignment="1" borderId="0" fillId="45" fontId="25" numFmtId="0">
      <alignment vertical="center"/>
    </xf>
  </cellStyleXfs>
  <cellXfs count="374">
    <xf applyAlignment="1" borderId="0" fillId="0" fontId="0" numFmtId="0" pivotButton="0" quotePrefix="0" xfId="0">
      <alignment vertical="center"/>
    </xf>
    <xf applyAlignment="1" borderId="0" fillId="0" fontId="29" numFmtId="0" pivotButton="0" quotePrefix="0" xfId="0">
      <alignment vertical="center"/>
    </xf>
    <xf applyAlignment="1" borderId="1" fillId="0" fontId="29" numFmtId="0" pivotButton="0" quotePrefix="0" xfId="0">
      <alignment horizontal="center" vertical="center"/>
    </xf>
    <xf applyAlignment="1" borderId="0" fillId="0" fontId="25" numFmtId="0" pivotButton="0" quotePrefix="0" xfId="0">
      <alignment vertical="center"/>
    </xf>
    <xf applyAlignment="1" borderId="0" fillId="0" fontId="28" numFmtId="0" pivotButton="0" quotePrefix="0" xfId="0">
      <alignment vertical="center"/>
    </xf>
    <xf applyAlignment="1" borderId="0" fillId="0" fontId="28" numFmtId="14" pivotButton="0" quotePrefix="0" xfId="0">
      <alignment vertical="center"/>
    </xf>
    <xf applyAlignment="1" borderId="0" fillId="0" fontId="16" numFmtId="0" pivotButton="0" quotePrefix="0" xfId="0">
      <alignment vertical="center"/>
    </xf>
    <xf applyAlignment="1" borderId="0" fillId="0" fontId="34" numFmtId="0" pivotButton="0" quotePrefix="0" xfId="0">
      <alignment horizontal="center" vertical="center" wrapText="1"/>
    </xf>
    <xf applyAlignment="1" borderId="2" fillId="3" fontId="36" numFmtId="0" pivotButton="0" quotePrefix="0" xfId="0">
      <alignment horizontal="center" readingOrder="1" vertical="center" wrapText="1"/>
    </xf>
    <xf applyAlignment="1" borderId="2" fillId="6" fontId="36" numFmtId="0" pivotButton="0" quotePrefix="0" xfId="0">
      <alignment horizontal="center" readingOrder="1" vertical="center" wrapText="1"/>
    </xf>
    <xf applyAlignment="1" borderId="0" fillId="0" fontId="37" numFmtId="0" pivotButton="0" quotePrefix="0" xfId="0">
      <alignment vertical="center"/>
    </xf>
    <xf applyAlignment="1" borderId="0" fillId="0" fontId="0" numFmtId="0" pivotButton="0" quotePrefix="0" xfId="0">
      <alignment vertical="center"/>
    </xf>
    <xf applyAlignment="1" borderId="1" fillId="0" fontId="16" numFmtId="0" pivotButton="0" quotePrefix="0" xfId="0">
      <alignment vertical="center"/>
    </xf>
    <xf applyAlignment="1" borderId="0" fillId="4" fontId="29" numFmtId="0" pivotButton="0" quotePrefix="0" xfId="0">
      <alignment vertical="center"/>
    </xf>
    <xf applyAlignment="1" borderId="0" fillId="0" fontId="41" numFmtId="0" pivotButton="0" quotePrefix="0" xfId="0">
      <alignment vertical="center"/>
    </xf>
    <xf applyAlignment="1" borderId="0" fillId="4" fontId="41" numFmtId="0" pivotButton="0" quotePrefix="0" xfId="0">
      <alignment vertical="center"/>
    </xf>
    <xf applyAlignment="1" borderId="0" fillId="0" fontId="41" numFmtId="164" pivotButton="0" quotePrefix="0" xfId="12">
      <alignment horizontal="left" vertical="center"/>
    </xf>
    <xf applyAlignment="1" borderId="1" fillId="0" fontId="34" numFmtId="165" pivotButton="0" quotePrefix="0" xfId="0">
      <alignment horizontal="center" vertical="center" wrapText="1"/>
    </xf>
    <xf applyAlignment="1" borderId="1" fillId="0" fontId="34" numFmtId="164" pivotButton="0" quotePrefix="0" xfId="12">
      <alignment horizontal="center" vertical="center" wrapText="1"/>
    </xf>
    <xf applyAlignment="1" borderId="1" fillId="0" fontId="34" numFmtId="9" pivotButton="0" quotePrefix="0" xfId="12">
      <alignment horizontal="center" vertical="center" wrapText="1"/>
    </xf>
    <xf applyAlignment="1" borderId="0" fillId="9" fontId="16" numFmtId="0" pivotButton="0" quotePrefix="0" xfId="0">
      <alignment horizontal="left" vertical="center"/>
    </xf>
    <xf applyAlignment="1" borderId="0" fillId="0" fontId="16" numFmtId="0" pivotButton="0" quotePrefix="0" xfId="0">
      <alignment horizontal="left" vertical="center"/>
    </xf>
    <xf applyAlignment="1" borderId="0" fillId="0" fontId="16" numFmtId="0" pivotButton="0" quotePrefix="0" xfId="0">
      <alignment horizontal="left" vertical="center"/>
    </xf>
    <xf applyAlignment="1" borderId="0" fillId="7" fontId="30" numFmtId="0" pivotButton="0" quotePrefix="0" xfId="0">
      <alignment horizontal="left" readingOrder="1" vertical="center" wrapText="1"/>
    </xf>
    <xf applyAlignment="1" borderId="0" fillId="0" fontId="34" numFmtId="0" pivotButton="0" quotePrefix="0" xfId="0">
      <alignment horizontal="left" vertical="center" wrapText="1"/>
    </xf>
    <xf applyAlignment="1" borderId="0" fillId="10" fontId="16" numFmtId="0" pivotButton="0" quotePrefix="0" xfId="0">
      <alignment horizontal="left" vertical="center"/>
    </xf>
    <xf applyAlignment="1" borderId="0" fillId="11" fontId="16" numFmtId="0" pivotButton="0" quotePrefix="0" xfId="0">
      <alignment horizontal="left" vertical="center"/>
    </xf>
    <xf applyAlignment="1" borderId="0" fillId="0" fontId="34" numFmtId="0" pivotButton="0" quotePrefix="0" xfId="0">
      <alignment horizontal="left" vertical="center" wrapText="1"/>
    </xf>
    <xf applyAlignment="1" borderId="8" fillId="6" fontId="36" numFmtId="0" pivotButton="0" quotePrefix="0" xfId="0">
      <alignment horizontal="center" readingOrder="1" vertical="center" wrapText="1"/>
    </xf>
    <xf applyAlignment="1" borderId="0" fillId="0" fontId="43" numFmtId="0" pivotButton="0" quotePrefix="0" xfId="0">
      <alignment vertical="center"/>
    </xf>
    <xf applyAlignment="1" borderId="0" fillId="12" fontId="16" numFmtId="0" pivotButton="0" quotePrefix="0" xfId="0">
      <alignment vertical="center"/>
    </xf>
    <xf applyAlignment="1" borderId="0" fillId="0" fontId="25" numFmtId="0" pivotButton="0" quotePrefix="0" xfId="0">
      <alignment vertical="center"/>
    </xf>
    <xf applyAlignment="1" borderId="0" fillId="0" fontId="39" numFmtId="0" pivotButton="0" quotePrefix="0" xfId="0">
      <alignment vertical="center"/>
    </xf>
    <xf applyAlignment="1" borderId="0" fillId="13" fontId="16" numFmtId="0" pivotButton="0" quotePrefix="0" xfId="0">
      <alignment horizontal="left" vertical="center"/>
    </xf>
    <xf applyAlignment="1" borderId="1" fillId="0" fontId="34" numFmtId="164" pivotButton="0" quotePrefix="0" xfId="12">
      <alignment horizontal="center" vertical="center" wrapText="1"/>
    </xf>
    <xf applyAlignment="1" borderId="1" fillId="0" fontId="44" numFmtId="165" pivotButton="0" quotePrefix="0" xfId="0">
      <alignment horizontal="center" vertical="center" wrapText="1"/>
    </xf>
    <xf applyAlignment="1" borderId="1" fillId="0" fontId="44" numFmtId="9" pivotButton="0" quotePrefix="0" xfId="12">
      <alignment horizontal="center" vertical="center" wrapText="1"/>
    </xf>
    <xf applyAlignment="1" borderId="1" fillId="0" fontId="44" numFmtId="0" pivotButton="0" quotePrefix="0" xfId="12">
      <alignment horizontal="center" vertical="center" wrapText="1"/>
    </xf>
    <xf applyAlignment="1" borderId="0" fillId="0" fontId="16" numFmtId="166" pivotButton="0" quotePrefix="0" xfId="0">
      <alignment horizontal="left" vertical="center"/>
    </xf>
    <xf applyAlignment="1" borderId="0" fillId="14" fontId="16" numFmtId="0" pivotButton="0" quotePrefix="0" xfId="0">
      <alignment horizontal="left" vertical="center"/>
    </xf>
    <xf applyAlignment="1" borderId="0" fillId="14" fontId="34" numFmtId="165" pivotButton="0" quotePrefix="0" xfId="0">
      <alignment horizontal="left" vertical="center" wrapText="1"/>
    </xf>
    <xf applyAlignment="1" borderId="10" fillId="0" fontId="34" numFmtId="165" pivotButton="0" quotePrefix="0" xfId="0">
      <alignment horizontal="center" vertical="center" wrapText="1"/>
    </xf>
    <xf applyAlignment="1" borderId="0" fillId="0" fontId="0" numFmtId="0" pivotButton="0" quotePrefix="0" xfId="0">
      <alignment vertical="center"/>
    </xf>
    <xf applyAlignment="1" borderId="0" fillId="0" fontId="29" numFmtId="0" pivotButton="0" quotePrefix="0" xfId="0">
      <alignment vertical="center"/>
    </xf>
    <xf applyAlignment="1" borderId="0" fillId="0" fontId="29" numFmtId="14" pivotButton="0" quotePrefix="0" xfId="0">
      <alignment horizontal="center" vertical="center"/>
    </xf>
    <xf applyAlignment="1" borderId="0" fillId="0" fontId="29" numFmtId="0" pivotButton="0" quotePrefix="0" xfId="0">
      <alignment horizontal="left" vertical="center"/>
    </xf>
    <xf applyAlignment="1" borderId="0" fillId="0" fontId="29" numFmtId="0" pivotButton="0" quotePrefix="0" xfId="0">
      <alignment horizontal="center" vertical="center"/>
    </xf>
    <xf applyAlignment="1" borderId="0" fillId="2" fontId="32" numFmtId="0" pivotButton="0" quotePrefix="0" xfId="0">
      <alignment horizontal="center" vertical="center"/>
    </xf>
    <xf applyAlignment="1" borderId="0" fillId="2" fontId="32" numFmtId="14" pivotButton="0" quotePrefix="0" xfId="0">
      <alignment horizontal="center" vertical="center"/>
    </xf>
    <xf applyAlignment="1" borderId="0" fillId="2" fontId="32" numFmtId="0" pivotButton="0" quotePrefix="0" xfId="0">
      <alignment horizontal="left" vertical="center"/>
    </xf>
    <xf applyAlignment="1" borderId="0" fillId="2" fontId="29" numFmtId="0" pivotButton="0" quotePrefix="0" xfId="0">
      <alignment horizontal="center" vertical="center"/>
    </xf>
    <xf applyAlignment="1" borderId="0" fillId="0" fontId="15" numFmtId="0" pivotButton="0" quotePrefix="0" xfId="0">
      <alignment horizontal="left" vertical="center"/>
    </xf>
    <xf applyAlignment="1" borderId="0" fillId="0" fontId="15" numFmtId="0" pivotButton="0" quotePrefix="0" xfId="0">
      <alignment horizontal="center"/>
    </xf>
    <xf applyAlignment="1" borderId="0" fillId="0" fontId="15" numFmtId="0" pivotButton="0" quotePrefix="0" xfId="0">
      <alignment vertical="center"/>
    </xf>
    <xf applyAlignment="1" borderId="0" fillId="0" fontId="0" numFmtId="0" pivotButton="0" quotePrefix="0" xfId="0">
      <alignment horizontal="left" vertical="center"/>
    </xf>
    <xf applyAlignment="1" borderId="9" fillId="0" fontId="34" numFmtId="0" pivotButton="0" quotePrefix="0" xfId="0">
      <alignment horizontal="right" vertical="center" wrapText="1"/>
    </xf>
    <xf applyAlignment="1" borderId="10" fillId="0" fontId="34" numFmtId="0" pivotButton="0" quotePrefix="0" xfId="0">
      <alignment horizontal="center" vertical="center" wrapText="1"/>
    </xf>
    <xf applyAlignment="1" borderId="10" fillId="0" fontId="34" numFmtId="0" pivotButton="0" quotePrefix="0" xfId="12">
      <alignment horizontal="center" vertical="center" wrapText="1"/>
    </xf>
    <xf applyAlignment="1" borderId="10" fillId="0" fontId="34" numFmtId="9" pivotButton="0" quotePrefix="0" xfId="12">
      <alignment horizontal="center" vertical="center" wrapText="1"/>
    </xf>
    <xf applyAlignment="1" borderId="4" fillId="15" fontId="36" numFmtId="0" pivotButton="0" quotePrefix="0" xfId="0">
      <alignment horizontal="center" readingOrder="1" vertical="center" wrapText="1"/>
    </xf>
    <xf applyAlignment="1" borderId="1" fillId="15" fontId="36" numFmtId="0" pivotButton="0" quotePrefix="0" xfId="0">
      <alignment horizontal="center" readingOrder="1" vertical="center" wrapText="1"/>
    </xf>
    <xf applyAlignment="1" borderId="0" fillId="0" fontId="34" numFmtId="0" pivotButton="0" quotePrefix="0" xfId="0">
      <alignment horizontal="center" vertical="center" wrapText="1"/>
    </xf>
    <xf applyAlignment="1" borderId="0" fillId="0" fontId="34" numFmtId="0" pivotButton="0" quotePrefix="0" xfId="0">
      <alignment vertical="center" wrapText="1"/>
    </xf>
    <xf applyAlignment="1" borderId="18" fillId="6" fontId="36" numFmtId="0" pivotButton="0" quotePrefix="0" xfId="0">
      <alignment horizontal="center" readingOrder="1" vertical="center" wrapText="1"/>
    </xf>
    <xf applyAlignment="1" borderId="19" fillId="0" fontId="34" numFmtId="0" pivotButton="0" quotePrefix="0" xfId="0">
      <alignment horizontal="right" vertical="center" wrapText="1"/>
    </xf>
    <xf applyAlignment="1" borderId="20" fillId="0" fontId="34" numFmtId="166" pivotButton="0" quotePrefix="0" xfId="0">
      <alignment horizontal="center" vertical="center" wrapText="1"/>
    </xf>
    <xf applyAlignment="1" borderId="20" fillId="0" fontId="34" numFmtId="0" pivotButton="0" quotePrefix="0" xfId="0">
      <alignment horizontal="center" vertical="center" wrapText="1"/>
    </xf>
    <xf applyAlignment="1" borderId="20" fillId="0" fontId="34" numFmtId="9" pivotButton="0" quotePrefix="0" xfId="12">
      <alignment horizontal="center" vertical="center" wrapText="1"/>
    </xf>
    <xf applyAlignment="1" borderId="21" fillId="0" fontId="34" numFmtId="9" pivotButton="0" quotePrefix="0" xfId="12">
      <alignment horizontal="center" vertical="center" wrapText="1"/>
    </xf>
    <xf applyAlignment="1" borderId="20" fillId="0" fontId="34" numFmtId="0" pivotButton="0" quotePrefix="0" xfId="0">
      <alignment horizontal="center" vertical="center" wrapText="1"/>
    </xf>
    <xf applyAlignment="1" borderId="22" fillId="0" fontId="34" numFmtId="0" pivotButton="0" quotePrefix="0" xfId="0">
      <alignment horizontal="center" vertical="center" wrapText="1"/>
    </xf>
    <xf applyAlignment="1" borderId="23" fillId="0" fontId="34" numFmtId="9" pivotButton="0" quotePrefix="0" xfId="12">
      <alignment horizontal="center" vertical="center" wrapText="1"/>
    </xf>
    <xf applyAlignment="1" borderId="24" fillId="0" fontId="34" numFmtId="9" pivotButton="0" quotePrefix="0" xfId="12">
      <alignment horizontal="center" vertical="center" wrapText="1"/>
    </xf>
    <xf applyAlignment="1" borderId="1" fillId="7" fontId="34" numFmtId="0" pivotButton="0" quotePrefix="0" xfId="0">
      <alignment horizontal="center" vertical="center" wrapText="1"/>
    </xf>
    <xf applyAlignment="1" borderId="1" fillId="7" fontId="34" numFmtId="9" pivotButton="0" quotePrefix="0" xfId="12">
      <alignment horizontal="center" vertical="center" wrapText="1"/>
    </xf>
    <xf applyAlignment="1" borderId="1" fillId="7" fontId="34" numFmtId="167" pivotButton="0" quotePrefix="0" xfId="0">
      <alignment horizontal="center" vertical="center" wrapText="1"/>
    </xf>
    <xf applyAlignment="1" borderId="1" fillId="0" fontId="34" numFmtId="0" pivotButton="0" quotePrefix="0" xfId="0">
      <alignment horizontal="center" vertical="center" wrapText="1"/>
    </xf>
    <xf applyAlignment="1" borderId="1" fillId="0" fontId="34" numFmtId="167" pivotButton="0" quotePrefix="0" xfId="0">
      <alignment horizontal="center" vertical="center" wrapText="1"/>
    </xf>
    <xf applyAlignment="1" borderId="7" fillId="5" fontId="30" numFmtId="0" pivotButton="0" quotePrefix="0" xfId="0">
      <alignment horizontal="center" readingOrder="1" vertical="center" wrapText="1"/>
    </xf>
    <xf applyAlignment="1" borderId="6" fillId="0" fontId="30" numFmtId="0" pivotButton="0" quotePrefix="0" xfId="0">
      <alignment horizontal="left" readingOrder="1" vertical="center" wrapText="1"/>
    </xf>
    <xf applyAlignment="1" borderId="0" fillId="7" fontId="14" numFmtId="0" pivotButton="0" quotePrefix="0" xfId="0">
      <alignment horizontal="left" vertical="center"/>
    </xf>
    <xf applyAlignment="1" borderId="0" fillId="0" fontId="14" numFmtId="0" pivotButton="0" quotePrefix="0" xfId="0">
      <alignment horizontal="center" vertical="center"/>
    </xf>
    <xf applyAlignment="1" borderId="0" fillId="0" fontId="14" numFmtId="14" pivotButton="0" quotePrefix="0" xfId="0">
      <alignment horizontal="center" vertical="center"/>
    </xf>
    <xf applyAlignment="1" borderId="0" fillId="0" fontId="14" numFmtId="0" pivotButton="0" quotePrefix="0" xfId="0">
      <alignment vertical="center"/>
    </xf>
    <xf applyAlignment="1" borderId="0" fillId="0" fontId="14" numFmtId="14" pivotButton="0" quotePrefix="0" xfId="0">
      <alignment horizontal="center" vertical="center"/>
    </xf>
    <xf applyAlignment="1" borderId="0" fillId="0" fontId="14" numFmtId="0" pivotButton="0" quotePrefix="0" xfId="0">
      <alignment horizontal="center" vertical="center"/>
    </xf>
    <xf applyAlignment="1" borderId="0" fillId="2" fontId="32" numFmtId="168" pivotButton="0" quotePrefix="0" xfId="0">
      <alignment horizontal="center" vertical="center"/>
    </xf>
    <xf applyAlignment="1" borderId="0" fillId="0" fontId="29" numFmtId="168" pivotButton="0" quotePrefix="0" xfId="0">
      <alignment horizontal="center" vertical="center"/>
    </xf>
    <xf applyAlignment="1" borderId="0" fillId="0" fontId="14" numFmtId="168" pivotButton="0" quotePrefix="0" xfId="0">
      <alignment horizontal="center" vertical="center"/>
    </xf>
    <xf applyAlignment="1" borderId="0" fillId="0" fontId="13" numFmtId="49" pivotButton="0" quotePrefix="0" xfId="0">
      <alignment horizontal="center" vertical="center"/>
    </xf>
    <xf applyAlignment="1" borderId="1" fillId="0" fontId="30" numFmtId="0" pivotButton="0" quotePrefix="0" xfId="0">
      <alignment horizontal="center" readingOrder="1" vertical="center" wrapText="1"/>
    </xf>
    <xf applyAlignment="1" borderId="1" fillId="0" fontId="34" numFmtId="9" pivotButton="0" quotePrefix="0" xfId="12">
      <alignment horizontal="center" vertical="center" wrapText="1"/>
    </xf>
    <xf applyAlignment="1" borderId="1" fillId="0" fontId="44" numFmtId="0" pivotButton="0" quotePrefix="0" xfId="0">
      <alignment horizontal="center" readingOrder="1" vertical="center" wrapText="1"/>
    </xf>
    <xf applyAlignment="1" borderId="1" fillId="0" fontId="30" numFmtId="0" pivotButton="0" quotePrefix="0" xfId="0">
      <alignment horizontal="center" readingOrder="1" vertical="center" wrapText="1"/>
    </xf>
    <xf applyAlignment="1" borderId="1" fillId="0" fontId="34" numFmtId="1" pivotButton="0" quotePrefix="0" xfId="12">
      <alignment horizontal="center" vertical="center" wrapText="1"/>
    </xf>
    <xf applyAlignment="1" borderId="10" fillId="0" fontId="30" numFmtId="0" pivotButton="0" quotePrefix="0" xfId="0">
      <alignment horizontal="center" readingOrder="1" vertical="center" wrapText="1"/>
    </xf>
    <xf applyAlignment="1" borderId="0" fillId="0" fontId="37" numFmtId="14" pivotButton="0" quotePrefix="0" xfId="0">
      <alignment vertical="center"/>
    </xf>
    <xf applyAlignment="1" borderId="0" fillId="0" fontId="14" numFmtId="21" pivotButton="0" quotePrefix="0" xfId="0">
      <alignment horizontal="center" vertical="center"/>
    </xf>
    <xf applyAlignment="1" borderId="0" fillId="0" fontId="29" numFmtId="21" pivotButton="0" quotePrefix="0" xfId="0">
      <alignment horizontal="center" vertical="center"/>
    </xf>
    <xf applyAlignment="1" borderId="0" fillId="0" fontId="12" numFmtId="0" pivotButton="0" quotePrefix="0" xfId="0">
      <alignment horizontal="left" vertical="center"/>
    </xf>
    <xf applyAlignment="1" borderId="0" fillId="0" fontId="48" numFmtId="0" pivotButton="0" quotePrefix="0" xfId="0">
      <alignment horizontal="center" vertical="center"/>
    </xf>
    <xf applyAlignment="1" borderId="0" fillId="2" fontId="46" numFmtId="0" pivotButton="0" quotePrefix="0" xfId="0">
      <alignment horizontal="center" vertical="center"/>
    </xf>
    <xf applyAlignment="1" borderId="0" fillId="0" fontId="47" numFmtId="0" pivotButton="0" quotePrefix="0" xfId="0">
      <alignment horizontal="center" vertical="center"/>
    </xf>
    <xf applyAlignment="1" borderId="0" fillId="0" fontId="0" numFmtId="14" pivotButton="0" quotePrefix="0" xfId="0">
      <alignment horizontal="left"/>
    </xf>
    <xf applyAlignment="1" borderId="0" fillId="0" fontId="0" numFmtId="20" pivotButton="0" quotePrefix="0" xfId="0">
      <alignment horizontal="left"/>
    </xf>
    <xf applyAlignment="1" borderId="0" fillId="0" fontId="0" numFmtId="0" pivotButton="0" quotePrefix="0" xfId="0">
      <alignment horizontal="left"/>
    </xf>
    <xf applyAlignment="1" borderId="0" fillId="0" fontId="10" numFmtId="0" pivotButton="0" quotePrefix="0" xfId="0">
      <alignment horizontal="center"/>
    </xf>
    <xf applyAlignment="1" borderId="0" fillId="0" fontId="48" numFmtId="0" pivotButton="0" quotePrefix="0" xfId="0">
      <alignment horizontal="center"/>
    </xf>
    <xf applyAlignment="1" borderId="0" fillId="0" fontId="48" numFmtId="0" pivotButton="0" quotePrefix="0" xfId="0">
      <alignment vertical="center"/>
    </xf>
    <xf applyAlignment="1" borderId="0" fillId="0" fontId="48" numFmtId="0" pivotButton="0" quotePrefix="0" xfId="0">
      <alignment horizontal="left" vertical="center"/>
    </xf>
    <xf applyAlignment="1" borderId="0" fillId="0" fontId="64" numFmtId="0" pivotButton="0" quotePrefix="0" xfId="0">
      <alignment horizontal="left" vertical="center"/>
    </xf>
    <xf applyAlignment="1" borderId="4" fillId="3" fontId="65" numFmtId="0" pivotButton="0" quotePrefix="0" xfId="0">
      <alignment horizontal="center" readingOrder="1" vertical="center" wrapText="1"/>
    </xf>
    <xf applyAlignment="1" borderId="5" fillId="3" fontId="65" numFmtId="0" pivotButton="0" quotePrefix="0" xfId="0">
      <alignment horizontal="center" readingOrder="1" vertical="center" wrapText="1"/>
    </xf>
    <xf applyAlignment="1" borderId="1" fillId="0" fontId="34" numFmtId="167" pivotButton="0" quotePrefix="0" xfId="0">
      <alignment horizontal="center" vertical="center" wrapText="1"/>
    </xf>
    <xf applyAlignment="1" borderId="7" fillId="0" fontId="34" numFmtId="167" pivotButton="0" quotePrefix="0" xfId="0">
      <alignment horizontal="center" vertical="center" wrapText="1"/>
    </xf>
    <xf applyAlignment="1" borderId="7" fillId="0" fontId="34" numFmtId="9" pivotButton="0" quotePrefix="0" xfId="12">
      <alignment horizontal="center" vertical="center" wrapText="1"/>
    </xf>
    <xf applyAlignment="1" borderId="10" fillId="0" fontId="34" numFmtId="167" pivotButton="0" quotePrefix="0" xfId="0">
      <alignment horizontal="center" vertical="center" wrapText="1"/>
    </xf>
    <xf applyAlignment="1" borderId="11" fillId="0" fontId="34" numFmtId="167" pivotButton="0" quotePrefix="0" xfId="0">
      <alignment horizontal="center" vertical="center" wrapText="1"/>
    </xf>
    <xf applyAlignment="1" borderId="4" fillId="3" fontId="40" numFmtId="0" pivotButton="0" quotePrefix="0" xfId="0">
      <alignment horizontal="center" readingOrder="1" vertical="center" wrapText="1"/>
    </xf>
    <xf applyAlignment="1" borderId="0" fillId="0" fontId="47" numFmtId="0" pivotButton="0" quotePrefix="0" xfId="0">
      <alignment vertical="center"/>
    </xf>
    <xf applyAlignment="1" borderId="2" fillId="3" fontId="36" numFmtId="0" pivotButton="0" quotePrefix="0" xfId="0">
      <alignment horizontal="center" readingOrder="1" vertical="center" wrapText="1"/>
    </xf>
    <xf applyAlignment="1" borderId="1" fillId="0" fontId="9" numFmtId="0" pivotButton="0" quotePrefix="0" xfId="0">
      <alignment horizontal="center" vertical="center"/>
    </xf>
    <xf applyAlignment="1" borderId="1" fillId="0" fontId="48" numFmtId="0" pivotButton="0" quotePrefix="0" xfId="0">
      <alignment horizontal="center" vertical="center"/>
    </xf>
    <xf applyAlignment="1" borderId="1" fillId="0" fontId="25" numFmtId="0" pivotButton="0" quotePrefix="0" xfId="0">
      <alignment horizontal="center" vertical="center"/>
    </xf>
    <xf applyAlignment="1" borderId="10" fillId="0" fontId="34" numFmtId="169" pivotButton="0" quotePrefix="0" xfId="0">
      <alignment horizontal="center" vertical="center" wrapText="1"/>
    </xf>
    <xf applyAlignment="1" borderId="9" fillId="0" fontId="30" numFmtId="0" pivotButton="0" quotePrefix="0" xfId="0">
      <alignment horizontal="left" readingOrder="1" vertical="center" wrapText="1"/>
    </xf>
    <xf applyAlignment="1" borderId="0" fillId="0" fontId="25" numFmtId="0" pivotButton="0" quotePrefix="0" xfId="0">
      <alignment horizontal="center" vertical="center"/>
    </xf>
    <xf applyAlignment="1" borderId="1" fillId="7" fontId="35" numFmtId="0" pivotButton="0" quotePrefix="0" xfId="0">
      <alignment horizontal="center" vertical="center" wrapText="1"/>
    </xf>
    <xf applyAlignment="1" borderId="1" fillId="7" fontId="35" numFmtId="9" pivotButton="0" quotePrefix="0" xfId="12">
      <alignment horizontal="center" vertical="center" wrapText="1"/>
    </xf>
    <xf applyAlignment="1" borderId="1" fillId="7" fontId="35" numFmtId="167" pivotButton="0" quotePrefix="0" xfId="0">
      <alignment horizontal="center" vertical="center" wrapText="1"/>
    </xf>
    <xf applyAlignment="1" borderId="1" fillId="0" fontId="35" numFmtId="9" pivotButton="0" quotePrefix="0" xfId="12">
      <alignment horizontal="center" vertical="center" wrapText="1"/>
    </xf>
    <xf applyAlignment="1" borderId="1" fillId="0" fontId="34" numFmtId="167" pivotButton="0" quotePrefix="0" xfId="12">
      <alignment horizontal="center" vertical="center" wrapText="1"/>
    </xf>
    <xf applyAlignment="1" borderId="7" fillId="7" fontId="35" numFmtId="0" pivotButton="0" quotePrefix="0" xfId="0">
      <alignment horizontal="center" vertical="center" wrapText="1"/>
    </xf>
    <xf applyAlignment="1" borderId="0" fillId="0" fontId="6" numFmtId="0" pivotButton="0" quotePrefix="0" xfId="0">
      <alignment vertical="center"/>
    </xf>
    <xf applyAlignment="1" borderId="0" fillId="0" fontId="48" numFmtId="0" pivotButton="0" quotePrefix="0" xfId="0">
      <alignment vertical="center"/>
    </xf>
    <xf applyAlignment="1" borderId="1" fillId="0" fontId="6" numFmtId="0" pivotButton="0" quotePrefix="0" xfId="0">
      <alignment horizontal="left" vertical="center"/>
    </xf>
    <xf applyAlignment="1" borderId="1" fillId="0" fontId="6" numFmtId="22" pivotButton="0" quotePrefix="0" xfId="0">
      <alignment horizontal="left" vertical="center"/>
    </xf>
    <xf applyAlignment="1" borderId="0" fillId="0" fontId="6" numFmtId="0" pivotButton="0" quotePrefix="0" xfId="0">
      <alignment horizontal="left" vertical="center"/>
    </xf>
    <xf applyAlignment="1" borderId="1" fillId="2" fontId="48" numFmtId="0" pivotButton="0" quotePrefix="0" xfId="0">
      <alignment horizontal="center" vertical="center"/>
    </xf>
    <xf applyAlignment="1" borderId="1" fillId="2" fontId="6" numFmtId="0" pivotButton="0" quotePrefix="0" xfId="0">
      <alignment horizontal="left" vertical="center"/>
    </xf>
    <xf applyAlignment="1" borderId="0" fillId="0" fontId="0" numFmtId="14" pivotButton="0" quotePrefix="0" xfId="0">
      <alignment horizontal="left"/>
    </xf>
    <xf applyAlignment="1" borderId="0" fillId="0" fontId="0" numFmtId="20" pivotButton="0" quotePrefix="0" xfId="0">
      <alignment horizontal="left"/>
    </xf>
    <xf applyAlignment="1" borderId="0" fillId="0" fontId="0" numFmtId="0" pivotButton="0" quotePrefix="0" xfId="0">
      <alignment horizontal="left" wrapText="1"/>
    </xf>
    <xf applyAlignment="1" borderId="0" fillId="0" fontId="0" numFmtId="0" pivotButton="0" quotePrefix="0" xfId="0">
      <alignment horizontal="left" vertical="center" wrapText="1"/>
    </xf>
    <xf applyAlignment="1" borderId="0" fillId="0" fontId="0" numFmtId="0" pivotButton="0" quotePrefix="0" xfId="0">
      <alignment vertical="center" wrapText="1"/>
    </xf>
    <xf applyAlignment="1" borderId="0" fillId="0" fontId="64" numFmtId="0" pivotButton="0" quotePrefix="0" xfId="0">
      <alignment horizontal="center" vertical="center"/>
    </xf>
    <xf applyAlignment="1" borderId="0" fillId="0" fontId="0" numFmtId="0" pivotButton="0" quotePrefix="0" xfId="0">
      <alignment horizontal="center" vertical="center"/>
    </xf>
    <xf applyAlignment="1" borderId="0" fillId="0" fontId="0" numFmtId="0" pivotButton="0" quotePrefix="0" xfId="0">
      <alignment horizontal="center" vertical="center"/>
    </xf>
    <xf applyAlignment="1" borderId="0" fillId="0" fontId="0" numFmtId="14" pivotButton="0" quotePrefix="0" xfId="0">
      <alignment horizontal="center" vertical="center"/>
    </xf>
    <xf applyAlignment="1" borderId="0" fillId="0" fontId="0" numFmtId="20" pivotButton="0" quotePrefix="0" xfId="0">
      <alignment horizontal="center" vertical="center"/>
    </xf>
    <xf applyAlignment="1" borderId="0" fillId="0" fontId="0" numFmtId="0" pivotButton="0" quotePrefix="0" xfId="0">
      <alignment horizontal="center" vertical="center"/>
    </xf>
    <xf applyAlignment="1" borderId="0" fillId="0" fontId="0" numFmtId="14" pivotButton="0" quotePrefix="0" xfId="0">
      <alignment horizontal="center" vertical="center"/>
    </xf>
    <xf applyAlignment="1" borderId="0" fillId="0" fontId="0" numFmtId="20" pivotButton="0" quotePrefix="0" xfId="0">
      <alignment horizontal="center" vertical="center"/>
    </xf>
    <xf applyAlignment="1" borderId="0" fillId="0" fontId="18" numFmtId="0" pivotButton="0" quotePrefix="0" xfId="0">
      <alignment vertical="center"/>
    </xf>
    <xf applyAlignment="1" borderId="6" fillId="5" fontId="30" numFmtId="0" pivotButton="0" quotePrefix="0" xfId="0">
      <alignment horizontal="center" readingOrder="1" vertical="center" wrapText="1"/>
    </xf>
    <xf applyAlignment="1" borderId="1" fillId="0" fontId="6" numFmtId="0" pivotButton="0" quotePrefix="0" xfId="0">
      <alignment vertical="center"/>
    </xf>
    <xf applyAlignment="1" borderId="0" fillId="0" fontId="64" numFmtId="0" pivotButton="0" quotePrefix="0" xfId="0">
      <alignment horizontal="center" vertical="center"/>
    </xf>
    <xf applyAlignment="1" borderId="10" fillId="0" fontId="34" numFmtId="167" pivotButton="0" quotePrefix="0" xfId="12">
      <alignment horizontal="center" vertical="center" wrapText="1"/>
    </xf>
    <xf applyAlignment="1" borderId="10" fillId="0" fontId="35" numFmtId="9" pivotButton="0" quotePrefix="0" xfId="12">
      <alignment horizontal="center" vertical="center" wrapText="1"/>
    </xf>
    <xf applyAlignment="1" borderId="11" fillId="0" fontId="34" numFmtId="167" pivotButton="0" quotePrefix="0" xfId="12">
      <alignment horizontal="center" vertical="center" wrapText="1"/>
    </xf>
    <xf borderId="0" fillId="0" fontId="0" numFmtId="0" pivotButton="0" quotePrefix="0" xfId="0"/>
    <xf applyAlignment="1" borderId="7" fillId="0" fontId="25" numFmtId="0" pivotButton="0" quotePrefix="0" xfId="0">
      <alignment horizontal="center" vertical="center"/>
    </xf>
    <xf applyAlignment="1" borderId="10" fillId="0" fontId="25" numFmtId="0" pivotButton="0" quotePrefix="0" xfId="0">
      <alignment horizontal="center" vertical="center"/>
    </xf>
    <xf applyAlignment="1" borderId="11" fillId="0" fontId="25" numFmtId="0" pivotButton="0" quotePrefix="0" xfId="0">
      <alignment horizontal="center" vertical="center"/>
    </xf>
    <xf borderId="0" fillId="0" fontId="0" numFmtId="0" pivotButton="0" quotePrefix="0" xfId="0"/>
    <xf applyAlignment="1" borderId="0" fillId="0" fontId="5" numFmtId="0" pivotButton="0" quotePrefix="0" xfId="0">
      <alignment vertical="center"/>
    </xf>
    <xf applyAlignment="1" borderId="0" fillId="0" fontId="67" numFmtId="0" pivotButton="0" quotePrefix="0" xfId="0">
      <alignment vertical="center"/>
    </xf>
    <xf applyAlignment="1" borderId="0" fillId="0" fontId="68" numFmtId="0" pivotButton="0" quotePrefix="0" xfId="0">
      <alignment vertical="center"/>
    </xf>
    <xf applyAlignment="1" borderId="1" fillId="5" fontId="30" numFmtId="0" pivotButton="0" quotePrefix="0" xfId="0">
      <alignment horizontal="center" readingOrder="1" vertical="center" wrapText="1"/>
    </xf>
    <xf applyAlignment="1" borderId="7" fillId="7" fontId="34" numFmtId="167" pivotButton="0" quotePrefix="0" xfId="0">
      <alignment horizontal="center" vertical="center" wrapText="1"/>
    </xf>
    <xf applyAlignment="1" borderId="7" fillId="0" fontId="34" numFmtId="167" pivotButton="0" quotePrefix="0" xfId="0">
      <alignment horizontal="center" vertical="center" wrapText="1"/>
    </xf>
    <xf applyAlignment="1" borderId="6" fillId="0" fontId="25" numFmtId="0" pivotButton="0" quotePrefix="0" xfId="0">
      <alignment vertical="center"/>
    </xf>
    <xf applyAlignment="1" borderId="9" fillId="0" fontId="25" numFmtId="0" pivotButton="0" quotePrefix="0" xfId="0">
      <alignment vertical="center"/>
    </xf>
    <xf applyAlignment="1" borderId="10" fillId="0" fontId="34" numFmtId="9" pivotButton="0" quotePrefix="0" xfId="12">
      <alignment horizontal="center" vertical="center" wrapText="1"/>
    </xf>
    <xf applyAlignment="1" borderId="7" fillId="0" fontId="34" numFmtId="167" pivotButton="0" quotePrefix="0" xfId="12">
      <alignment horizontal="center" vertical="center" wrapText="1"/>
    </xf>
    <xf applyAlignment="1" borderId="0" fillId="0" fontId="4" numFmtId="0" pivotButton="0" quotePrefix="0" xfId="0">
      <alignment vertical="center"/>
    </xf>
    <xf applyAlignment="1" borderId="0" fillId="0" fontId="29" numFmtId="0" pivotButton="0" quotePrefix="0" xfId="12">
      <alignment vertical="center"/>
    </xf>
    <xf borderId="0" fillId="0" fontId="0" numFmtId="3" pivotButton="0" quotePrefix="0" xfId="0"/>
    <xf applyAlignment="1" borderId="1" fillId="0" fontId="35" numFmtId="165" pivotButton="0" quotePrefix="0" xfId="0">
      <alignment horizontal="center" vertical="center" wrapText="1"/>
    </xf>
    <xf applyAlignment="1" borderId="1" fillId="0" fontId="35" numFmtId="9" pivotButton="0" quotePrefix="0" xfId="12">
      <alignment horizontal="center" vertical="center" wrapText="1"/>
    </xf>
    <xf applyAlignment="1" borderId="1" fillId="0" fontId="35" numFmtId="170" pivotButton="0" quotePrefix="0" xfId="0">
      <alignment horizontal="center" vertical="center" wrapText="1"/>
    </xf>
    <xf applyAlignment="1" borderId="1" fillId="0" fontId="35" numFmtId="164" pivotButton="0" quotePrefix="0" xfId="12">
      <alignment horizontal="center" vertical="center" wrapText="1"/>
    </xf>
    <xf applyAlignment="1" borderId="1" fillId="0" fontId="45" numFmtId="165" pivotButton="0" quotePrefix="0" xfId="0">
      <alignment horizontal="center" vertical="center" wrapText="1"/>
    </xf>
    <xf applyAlignment="1" borderId="1" fillId="0" fontId="45" numFmtId="9" pivotButton="0" quotePrefix="0" xfId="12">
      <alignment horizontal="center" vertical="center" wrapText="1"/>
    </xf>
    <xf applyAlignment="1" borderId="3" fillId="3" fontId="26" numFmtId="0" pivotButton="0" quotePrefix="0" xfId="0">
      <alignment horizontal="center" readingOrder="1" vertical="center" wrapText="1"/>
    </xf>
    <xf applyAlignment="1" borderId="4" fillId="3" fontId="30" numFmtId="0" pivotButton="0" quotePrefix="0" xfId="0">
      <alignment horizontal="center" readingOrder="1" vertical="center" wrapText="1"/>
    </xf>
    <xf applyAlignment="1" borderId="5" fillId="3" fontId="30" numFmtId="0" pivotButton="0" quotePrefix="0" xfId="0">
      <alignment horizontal="center" readingOrder="1" vertical="center" wrapText="1"/>
    </xf>
    <xf applyAlignment="1" borderId="6" fillId="3" fontId="26" numFmtId="0" pivotButton="0" quotePrefix="0" xfId="0">
      <alignment horizontal="center" readingOrder="1" vertical="center" wrapText="1"/>
    </xf>
    <xf applyAlignment="1" borderId="7" fillId="0" fontId="35" numFmtId="165" pivotButton="0" quotePrefix="0" xfId="0">
      <alignment horizontal="center" vertical="center" wrapText="1"/>
    </xf>
    <xf applyAlignment="1" borderId="7" fillId="0" fontId="35" numFmtId="170" pivotButton="0" quotePrefix="0" xfId="0">
      <alignment horizontal="center" vertical="center" wrapText="1"/>
    </xf>
    <xf applyAlignment="1" borderId="7" fillId="0" fontId="35" numFmtId="164" pivotButton="0" quotePrefix="0" xfId="12">
      <alignment horizontal="center" vertical="center" wrapText="1"/>
    </xf>
    <xf applyAlignment="1" borderId="6" fillId="7" fontId="26" numFmtId="0" pivotButton="0" quotePrefix="0" xfId="0">
      <alignment horizontal="center" readingOrder="1" vertical="center" wrapText="1"/>
    </xf>
    <xf applyAlignment="1" borderId="7" fillId="0" fontId="45" numFmtId="165" pivotButton="0" quotePrefix="0" xfId="0">
      <alignment horizontal="center" vertical="center" wrapText="1"/>
    </xf>
    <xf applyAlignment="1" borderId="9" fillId="7" fontId="26" numFmtId="0" pivotButton="0" quotePrefix="0" xfId="0">
      <alignment horizontal="center" readingOrder="1" vertical="center" wrapText="1"/>
    </xf>
    <xf applyAlignment="1" borderId="10" fillId="0" fontId="35" numFmtId="170" pivotButton="0" quotePrefix="0" xfId="12">
      <alignment horizontal="center" vertical="center" wrapText="1"/>
    </xf>
    <xf applyAlignment="1" borderId="10" fillId="0" fontId="35" numFmtId="9" pivotButton="0" quotePrefix="0" xfId="12">
      <alignment horizontal="center" vertical="center" wrapText="1"/>
    </xf>
    <xf applyAlignment="1" borderId="11" fillId="0" fontId="35" numFmtId="170" pivotButton="0" quotePrefix="0" xfId="12">
      <alignment horizontal="center" vertical="center" wrapText="1"/>
    </xf>
    <xf applyAlignment="1" borderId="0" fillId="0" fontId="29" numFmtId="9" pivotButton="0" quotePrefix="0" xfId="12">
      <alignment vertical="center"/>
    </xf>
    <xf applyAlignment="1" borderId="1" fillId="7" fontId="3" numFmtId="0" pivotButton="0" quotePrefix="0" xfId="0">
      <alignment horizontal="left" vertical="center"/>
    </xf>
    <xf applyAlignment="1" borderId="1" fillId="7" fontId="30" numFmtId="0" pivotButton="0" quotePrefix="0" xfId="0">
      <alignment horizontal="left" readingOrder="1" vertical="center" wrapText="1"/>
    </xf>
    <xf applyAlignment="1" borderId="1" fillId="0" fontId="15" numFmtId="0" pivotButton="0" quotePrefix="0" xfId="0">
      <alignment horizontal="left" vertical="center"/>
    </xf>
    <xf applyAlignment="1" borderId="1" fillId="0" fontId="34" numFmtId="0" pivotButton="0" quotePrefix="0" xfId="0">
      <alignment horizontal="left" vertical="center" wrapText="1"/>
    </xf>
    <xf applyAlignment="1" borderId="1" fillId="0" fontId="16" numFmtId="0" pivotButton="0" quotePrefix="0" xfId="0">
      <alignment horizontal="left" vertical="center"/>
    </xf>
    <xf applyAlignment="1" borderId="1" fillId="0" fontId="16" numFmtId="0" pivotButton="0" quotePrefix="0" xfId="0">
      <alignment horizontal="left" vertical="center"/>
    </xf>
    <xf applyAlignment="1" borderId="1" fillId="7" fontId="15" numFmtId="0" pivotButton="0" quotePrefix="0" xfId="0">
      <alignment horizontal="left" vertical="center"/>
    </xf>
    <xf applyAlignment="1" borderId="0" fillId="0" fontId="25" numFmtId="0" pivotButton="0" quotePrefix="0" xfId="0">
      <alignment vertical="center"/>
    </xf>
    <xf applyAlignment="1" borderId="0" fillId="0" fontId="0" numFmtId="3" pivotButton="0" quotePrefix="0" xfId="0">
      <alignment vertical="center"/>
    </xf>
    <xf borderId="0" fillId="0" fontId="69" numFmtId="0" pivotButton="0" quotePrefix="0" xfId="0"/>
    <xf applyAlignment="1" borderId="0" fillId="0" fontId="70" numFmtId="0" pivotButton="0" quotePrefix="0" xfId="0">
      <alignment horizontal="center"/>
    </xf>
    <xf applyAlignment="1" borderId="0" fillId="0" fontId="70" numFmtId="0" pivotButton="0" quotePrefix="0" xfId="0">
      <alignment horizontal="center" vertical="center"/>
    </xf>
    <xf applyAlignment="1" borderId="0" fillId="0" fontId="69" numFmtId="0" pivotButton="0" quotePrefix="0" xfId="0">
      <alignment horizontal="center"/>
    </xf>
    <xf applyAlignment="1" borderId="0" fillId="0" fontId="69" numFmtId="0" pivotButton="0" quotePrefix="0" xfId="0">
      <alignment horizontal="center"/>
    </xf>
    <xf applyAlignment="1" borderId="0" fillId="0" fontId="69" numFmtId="14" pivotButton="0" quotePrefix="0" xfId="0">
      <alignment horizontal="center"/>
    </xf>
    <xf applyAlignment="1" borderId="0" fillId="0" fontId="69" numFmtId="21" pivotButton="0" quotePrefix="0" xfId="0">
      <alignment horizontal="center"/>
    </xf>
    <xf borderId="0" fillId="0" fontId="69" numFmtId="0" pivotButton="0" quotePrefix="0" xfId="0"/>
    <xf applyAlignment="1" borderId="0" fillId="0" fontId="69" numFmtId="0" pivotButton="0" quotePrefix="0" xfId="0">
      <alignment horizontal="center" vertical="center"/>
    </xf>
    <xf applyAlignment="1" borderId="0" fillId="0" fontId="69" numFmtId="0" pivotButton="0" quotePrefix="0" xfId="0">
      <alignment horizontal="center" vertical="center"/>
    </xf>
    <xf applyAlignment="1" borderId="0" fillId="0" fontId="69" numFmtId="0" pivotButton="0" quotePrefix="0" xfId="0">
      <alignment vertical="center"/>
    </xf>
    <xf applyAlignment="1" borderId="0" fillId="0" fontId="69" numFmtId="0" pivotButton="0" quotePrefix="0" xfId="0">
      <alignment horizontal="center" vertical="center"/>
    </xf>
    <xf applyAlignment="1" borderId="0" fillId="0" fontId="69" numFmtId="14" pivotButton="0" quotePrefix="0" xfId="0">
      <alignment horizontal="center" vertical="center"/>
    </xf>
    <xf applyAlignment="1" borderId="0" fillId="0" fontId="69" numFmtId="0" pivotButton="0" quotePrefix="0" xfId="0">
      <alignment vertical="center"/>
    </xf>
    <xf borderId="0" fillId="0" fontId="71" numFmtId="0" pivotButton="0" quotePrefix="0" xfId="0"/>
    <xf applyAlignment="1" borderId="0" fillId="0" fontId="71" numFmtId="0" pivotButton="0" quotePrefix="0" xfId="0">
      <alignment vertical="center"/>
    </xf>
    <xf applyAlignment="1" borderId="0" fillId="0" fontId="70" numFmtId="0" pivotButton="0" quotePrefix="0" xfId="0">
      <alignment horizontal="center" vertical="center"/>
    </xf>
    <xf applyAlignment="1" borderId="0" fillId="10" fontId="16" numFmtId="171" pivotButton="0" quotePrefix="0" xfId="0">
      <alignment horizontal="left" vertical="center"/>
    </xf>
    <xf applyAlignment="1" borderId="0" fillId="7" fontId="29" numFmtId="0" pivotButton="0" quotePrefix="0" xfId="0">
      <alignment vertical="center"/>
    </xf>
    <xf applyAlignment="1" borderId="0" fillId="0" fontId="29" numFmtId="0" pivotButton="1" quotePrefix="0" xfId="0">
      <alignment vertical="center"/>
    </xf>
    <xf applyAlignment="1" borderId="0" fillId="0" fontId="29" numFmtId="0" pivotButton="0" quotePrefix="0" xfId="0">
      <alignment horizontal="left" vertical="center"/>
    </xf>
    <xf applyAlignment="1" borderId="1" fillId="4" fontId="29" numFmtId="0" pivotButton="0" quotePrefix="0" xfId="0">
      <alignment vertical="center"/>
    </xf>
    <xf applyAlignment="1" borderId="1" fillId="0" fontId="29" numFmtId="0" pivotButton="0" quotePrefix="0" xfId="0">
      <alignment vertical="center"/>
    </xf>
    <xf applyAlignment="1" borderId="3" fillId="8" fontId="29" numFmtId="0" pivotButton="0" quotePrefix="0" xfId="0">
      <alignment horizontal="left" vertical="center"/>
    </xf>
    <xf applyAlignment="1" borderId="5" fillId="8" fontId="29" numFmtId="0" pivotButton="0" quotePrefix="0" xfId="0">
      <alignment horizontal="center" vertical="center"/>
    </xf>
    <xf applyAlignment="1" borderId="0" fillId="0" fontId="29" numFmtId="0" pivotButton="0" quotePrefix="0" xfId="0">
      <alignment horizontal="center" vertical="center"/>
    </xf>
    <xf applyAlignment="1" borderId="6" fillId="0" fontId="29" numFmtId="0" pivotButton="0" quotePrefix="0" xfId="0">
      <alignment vertical="center"/>
    </xf>
    <xf applyAlignment="1" borderId="7" fillId="0" fontId="29" numFmtId="0" pivotButton="0" quotePrefix="0" xfId="0">
      <alignment horizontal="center" vertical="center"/>
    </xf>
    <xf applyAlignment="1" borderId="7" fillId="0" fontId="29" numFmtId="58" pivotButton="0" quotePrefix="0" xfId="0">
      <alignment horizontal="center" vertical="center"/>
    </xf>
    <xf applyAlignment="1" borderId="9" fillId="0" fontId="29" numFmtId="0" pivotButton="0" quotePrefix="0" xfId="0">
      <alignment vertical="center"/>
    </xf>
    <xf applyAlignment="1" borderId="11" fillId="0" fontId="29" numFmtId="49" pivotButton="0" quotePrefix="0" xfId="0">
      <alignment horizontal="center" vertical="center"/>
    </xf>
    <xf applyAlignment="1" borderId="0" fillId="0" fontId="29" numFmtId="49" pivotButton="0" quotePrefix="0" xfId="0">
      <alignment horizontal="center" vertical="center"/>
    </xf>
    <xf applyAlignment="1" borderId="0" fillId="0" fontId="72" numFmtId="0" pivotButton="1" quotePrefix="0" xfId="0">
      <alignment vertical="center"/>
    </xf>
    <xf applyAlignment="1" borderId="0" fillId="0" fontId="72" numFmtId="0" pivotButton="0" quotePrefix="0" xfId="0">
      <alignment vertical="center"/>
    </xf>
    <xf applyAlignment="1" borderId="0" fillId="0" fontId="72" numFmtId="0" pivotButton="0" quotePrefix="0" xfId="0">
      <alignment vertical="center"/>
    </xf>
    <xf applyAlignment="1" borderId="0" fillId="0" fontId="72" numFmtId="0" pivotButton="0" quotePrefix="0" xfId="0">
      <alignment horizontal="left" vertical="center"/>
    </xf>
    <xf applyAlignment="1" borderId="0" fillId="0" fontId="72" numFmtId="2" pivotButton="0" quotePrefix="0" xfId="0">
      <alignment vertical="center"/>
    </xf>
    <xf applyAlignment="1" borderId="0" fillId="0" fontId="72" numFmtId="1" pivotButton="0" quotePrefix="0" xfId="0">
      <alignment vertical="center"/>
    </xf>
    <xf applyAlignment="1" borderId="0" fillId="0" fontId="72" numFmtId="166" pivotButton="0" quotePrefix="0" xfId="0">
      <alignment vertical="center"/>
    </xf>
    <xf applyAlignment="1" borderId="1" fillId="5" fontId="73" numFmtId="0" pivotButton="0" quotePrefix="0" xfId="0">
      <alignment horizontal="center" readingOrder="1" vertical="center" wrapText="1"/>
    </xf>
    <xf applyAlignment="1" borderId="3" fillId="15" fontId="29" numFmtId="0" pivotButton="0" quotePrefix="0" xfId="0">
      <alignment vertical="center"/>
    </xf>
    <xf applyAlignment="1" borderId="4" fillId="5" fontId="73" numFmtId="0" pivotButton="0" quotePrefix="0" xfId="0">
      <alignment horizontal="center" readingOrder="1" vertical="center" wrapText="1"/>
    </xf>
    <xf applyAlignment="1" borderId="5" fillId="5" fontId="73" numFmtId="0" pivotButton="0" quotePrefix="0" xfId="0">
      <alignment horizontal="center" readingOrder="1" vertical="center" wrapText="1"/>
    </xf>
    <xf applyAlignment="1" borderId="1" fillId="0" fontId="73" numFmtId="0" pivotButton="0" quotePrefix="0" xfId="0">
      <alignment horizontal="center" readingOrder="1" vertical="center" wrapText="1"/>
    </xf>
    <xf applyAlignment="1" borderId="1" fillId="0" fontId="66" numFmtId="0" pivotButton="0" quotePrefix="0" xfId="0">
      <alignment horizontal="center" vertical="center" wrapText="1"/>
    </xf>
    <xf applyAlignment="1" borderId="1" fillId="0" fontId="66" numFmtId="9" pivotButton="0" quotePrefix="0" xfId="12">
      <alignment horizontal="center" vertical="center" wrapText="1"/>
    </xf>
    <xf applyAlignment="1" borderId="7" fillId="0" fontId="66" numFmtId="0" pivotButton="0" quotePrefix="0" xfId="0">
      <alignment horizontal="center" vertical="center" wrapText="1"/>
    </xf>
    <xf applyAlignment="1" borderId="1" fillId="0" fontId="74" numFmtId="0" pivotButton="0" quotePrefix="0" xfId="0">
      <alignment horizontal="center" readingOrder="1" vertical="center" wrapText="1"/>
    </xf>
    <xf applyAlignment="1" borderId="1" fillId="0" fontId="74" numFmtId="0" pivotButton="0" quotePrefix="0" xfId="0">
      <alignment horizontal="center" vertical="center" wrapText="1"/>
    </xf>
    <xf applyAlignment="1" borderId="1" fillId="0" fontId="74" numFmtId="9" pivotButton="0" quotePrefix="0" xfId="12">
      <alignment horizontal="center" vertical="center" wrapText="1"/>
    </xf>
    <xf applyAlignment="1" borderId="7" fillId="0" fontId="74" numFmtId="0" pivotButton="0" quotePrefix="0" xfId="0">
      <alignment horizontal="center" vertical="center" wrapText="1"/>
    </xf>
    <xf applyAlignment="1" borderId="1" fillId="0" fontId="73" numFmtId="0" pivotButton="0" quotePrefix="0" xfId="0">
      <alignment horizontal="center" readingOrder="1" vertical="center" wrapText="1"/>
    </xf>
    <xf applyAlignment="1" borderId="1" fillId="0" fontId="66" numFmtId="164" pivotButton="0" quotePrefix="0" xfId="12">
      <alignment horizontal="center" vertical="center" wrapText="1"/>
    </xf>
    <xf applyAlignment="1" borderId="1" fillId="0" fontId="66" numFmtId="0" pivotButton="0" quotePrefix="0" xfId="0">
      <alignment horizontal="center" vertical="center" wrapText="1"/>
    </xf>
    <xf applyAlignment="1" borderId="1" fillId="0" fontId="66" numFmtId="9" pivotButton="0" quotePrefix="0" xfId="12">
      <alignment horizontal="center" vertical="center" wrapText="1"/>
    </xf>
    <xf applyAlignment="1" borderId="7" fillId="0" fontId="66" numFmtId="0" pivotButton="0" quotePrefix="0" xfId="0">
      <alignment horizontal="center" vertical="center" wrapText="1"/>
    </xf>
    <xf applyAlignment="1" borderId="7" fillId="0" fontId="66" numFmtId="0" pivotButton="0" quotePrefix="0" xfId="12">
      <alignment horizontal="center" vertical="center" wrapText="1"/>
    </xf>
    <xf applyAlignment="1" borderId="10" fillId="0" fontId="29" numFmtId="0" pivotButton="0" quotePrefix="0" xfId="0">
      <alignment horizontal="center" vertical="center"/>
    </xf>
    <xf applyAlignment="1" borderId="11" fillId="0" fontId="29" numFmtId="0" pivotButton="0" quotePrefix="0" xfId="0">
      <alignment horizontal="center" vertical="center"/>
    </xf>
    <xf applyAlignment="1" borderId="0" fillId="0" fontId="29" numFmtId="0" pivotButton="0" quotePrefix="0" xfId="0">
      <alignment horizontal="center" vertical="center"/>
    </xf>
    <xf applyAlignment="1" borderId="6" fillId="0" fontId="29" numFmtId="0" pivotButton="0" quotePrefix="0" xfId="0">
      <alignment horizontal="left" vertical="center"/>
    </xf>
    <xf applyAlignment="1" borderId="9" fillId="0" fontId="29" numFmtId="0" pivotButton="0" quotePrefix="0" xfId="0">
      <alignment horizontal="left" vertical="center"/>
    </xf>
    <xf applyAlignment="1" borderId="0" fillId="0" fontId="75" numFmtId="0" pivotButton="0" quotePrefix="0" xfId="0">
      <alignment horizontal="center"/>
    </xf>
    <xf applyAlignment="1" borderId="0" fillId="0" fontId="75" numFmtId="0" pivotButton="0" quotePrefix="0" xfId="0">
      <alignment horizontal="center" vertical="center"/>
    </xf>
    <xf applyAlignment="1" borderId="0" fillId="0" fontId="75" numFmtId="0" pivotButton="0" quotePrefix="0" xfId="0">
      <alignment horizontal="center"/>
    </xf>
    <xf applyAlignment="1" borderId="0" fillId="0" fontId="75" numFmtId="0" pivotButton="0" quotePrefix="0" xfId="0">
      <alignment horizontal="center"/>
    </xf>
    <xf applyAlignment="1" borderId="0" fillId="0" fontId="75" numFmtId="14" pivotButton="0" quotePrefix="0" xfId="0">
      <alignment horizontal="center"/>
    </xf>
    <xf applyAlignment="1" borderId="0" fillId="0" fontId="75" numFmtId="21" pivotButton="0" quotePrefix="0" xfId="0">
      <alignment horizontal="center"/>
    </xf>
    <xf borderId="0" fillId="0" fontId="75" numFmtId="0" pivotButton="0" quotePrefix="0" xfId="0"/>
    <xf applyAlignment="1" borderId="0" fillId="0" fontId="75" numFmtId="0" pivotButton="0" quotePrefix="0" xfId="0">
      <alignment horizontal="center" vertical="center"/>
    </xf>
    <xf borderId="0" fillId="0" fontId="76" numFmtId="0" pivotButton="0" quotePrefix="0" xfId="0"/>
    <xf applyAlignment="1" borderId="0" fillId="0" fontId="75" numFmtId="0" pivotButton="0" quotePrefix="0" xfId="0">
      <alignment vertical="center"/>
    </xf>
    <xf applyAlignment="1" borderId="1" fillId="47" fontId="34" numFmtId="9" pivotButton="0" quotePrefix="0" xfId="12">
      <alignment horizontal="center" vertical="center" wrapText="1"/>
    </xf>
    <xf applyAlignment="1" borderId="1" fillId="0" fontId="74" numFmtId="0" pivotButton="0" quotePrefix="0" xfId="0">
      <alignment horizontal="center" vertical="center" wrapText="1"/>
    </xf>
    <xf applyAlignment="1" borderId="1" fillId="0" fontId="74" numFmtId="0" pivotButton="0" quotePrefix="0" xfId="0">
      <alignment horizontal="center" vertical="center"/>
    </xf>
    <xf applyAlignment="1" borderId="1" fillId="0" fontId="74" numFmtId="0" pivotButton="0" quotePrefix="0" xfId="12">
      <alignment horizontal="center" vertical="center" wrapText="1"/>
    </xf>
    <xf applyAlignment="1" borderId="1" fillId="48" fontId="30" numFmtId="0" pivotButton="0" quotePrefix="0" xfId="0">
      <alignment horizontal="center" readingOrder="1" vertical="center" wrapText="1"/>
    </xf>
    <xf applyAlignment="1" borderId="1" fillId="48" fontId="34" numFmtId="165" pivotButton="0" quotePrefix="0" xfId="0">
      <alignment horizontal="center" vertical="center" wrapText="1"/>
    </xf>
    <xf applyAlignment="1" borderId="1" fillId="48" fontId="34" numFmtId="9" pivotButton="0" quotePrefix="0" xfId="12">
      <alignment horizontal="center" vertical="center" wrapText="1"/>
    </xf>
    <xf applyAlignment="1" borderId="1" fillId="48" fontId="34" numFmtId="167" pivotButton="0" quotePrefix="0" xfId="0">
      <alignment horizontal="center" vertical="center" wrapText="1"/>
    </xf>
    <xf applyAlignment="1" borderId="1" fillId="48" fontId="34" numFmtId="9" pivotButton="0" quotePrefix="0" xfId="12">
      <alignment horizontal="center" vertical="center" wrapText="1"/>
    </xf>
    <xf applyAlignment="1" borderId="1" fillId="7" fontId="44" numFmtId="0" pivotButton="0" quotePrefix="0" xfId="0">
      <alignment horizontal="left" readingOrder="1" vertical="center" wrapText="1"/>
    </xf>
    <xf applyAlignment="1" borderId="1" fillId="0" fontId="44" numFmtId="0" pivotButton="0" quotePrefix="0" xfId="0">
      <alignment horizontal="left" vertical="center"/>
    </xf>
    <xf applyAlignment="1" borderId="0" fillId="0" fontId="44" numFmtId="0" pivotButton="0" quotePrefix="0" xfId="0">
      <alignment horizontal="left" vertical="center"/>
    </xf>
    <xf applyAlignment="1" borderId="0" fillId="0" fontId="46" numFmtId="0" pivotButton="0" quotePrefix="0" xfId="0">
      <alignment horizontal="center" vertical="center" wrapText="1"/>
    </xf>
    <xf applyAlignment="1" borderId="0" fillId="0" fontId="32" numFmtId="0" pivotButton="0" quotePrefix="0" xfId="0">
      <alignment horizontal="center" vertical="center" wrapText="1"/>
    </xf>
    <xf applyAlignment="1" borderId="0" fillId="0" fontId="32" numFmtId="0" pivotButton="0" quotePrefix="0" xfId="0">
      <alignment horizontal="left" vertical="center" wrapText="1"/>
    </xf>
    <xf applyAlignment="1" borderId="34" fillId="0" fontId="29" numFmtId="0" pivotButton="0" quotePrefix="0" xfId="0">
      <alignment horizontal="left" vertical="top" wrapText="1"/>
    </xf>
    <xf applyAlignment="1" borderId="35" fillId="0" fontId="29" numFmtId="0" pivotButton="0" quotePrefix="0" xfId="0">
      <alignment horizontal="left" vertical="top"/>
    </xf>
    <xf applyAlignment="1" borderId="36" fillId="0" fontId="29" numFmtId="0" pivotButton="0" quotePrefix="0" xfId="0">
      <alignment horizontal="left" vertical="top"/>
    </xf>
    <xf applyAlignment="1" borderId="37" fillId="0" fontId="29" numFmtId="0" pivotButton="0" quotePrefix="0" xfId="0">
      <alignment horizontal="left" vertical="top"/>
    </xf>
    <xf applyAlignment="1" borderId="0" fillId="0" fontId="29" numFmtId="0" pivotButton="0" quotePrefix="0" xfId="0">
      <alignment horizontal="left" vertical="top"/>
    </xf>
    <xf applyAlignment="1" borderId="38" fillId="0" fontId="29" numFmtId="0" pivotButton="0" quotePrefix="0" xfId="0">
      <alignment horizontal="left" vertical="top"/>
    </xf>
    <xf applyAlignment="1" borderId="39" fillId="0" fontId="29" numFmtId="0" pivotButton="0" quotePrefix="0" xfId="0">
      <alignment horizontal="left" vertical="top"/>
    </xf>
    <xf applyAlignment="1" borderId="40" fillId="0" fontId="29" numFmtId="0" pivotButton="0" quotePrefix="0" xfId="0">
      <alignment horizontal="left" vertical="top"/>
    </xf>
    <xf applyAlignment="1" borderId="41" fillId="0" fontId="29" numFmtId="0" pivotButton="0" quotePrefix="0" xfId="0">
      <alignment horizontal="left" vertical="top"/>
    </xf>
    <xf applyAlignment="1" borderId="3" fillId="3" fontId="42" numFmtId="0" pivotButton="0" quotePrefix="0" xfId="0">
      <alignment horizontal="center" readingOrder="1" vertical="center" wrapText="1"/>
    </xf>
    <xf applyAlignment="1" borderId="4" fillId="3" fontId="42" numFmtId="0" pivotButton="0" quotePrefix="0" xfId="0">
      <alignment horizontal="center" readingOrder="1" vertical="center" wrapText="1"/>
    </xf>
    <xf applyAlignment="1" borderId="6" fillId="5" fontId="40" numFmtId="0" pivotButton="0" quotePrefix="0" xfId="0">
      <alignment horizontal="center" readingOrder="1" vertical="center" wrapText="1"/>
    </xf>
    <xf applyAlignment="1" borderId="9" fillId="5" fontId="40" numFmtId="0" pivotButton="0" quotePrefix="0" xfId="0">
      <alignment horizontal="center" readingOrder="1" vertical="center" wrapText="1"/>
    </xf>
    <xf applyAlignment="1" borderId="1" fillId="5" fontId="73" numFmtId="0" pivotButton="0" quotePrefix="0" xfId="0">
      <alignment horizontal="center" readingOrder="1" vertical="center" wrapText="1"/>
    </xf>
    <xf applyAlignment="1" borderId="0" fillId="0" fontId="29" numFmtId="0" pivotButton="0" quotePrefix="0" xfId="0">
      <alignment horizontal="left" vertical="top" wrapText="1"/>
    </xf>
    <xf applyAlignment="1" borderId="0" fillId="0" fontId="2" numFmtId="0" pivotButton="0" quotePrefix="0" xfId="0">
      <alignment horizontal="left" vertical="center" wrapText="1"/>
    </xf>
    <xf applyAlignment="1" borderId="0" fillId="0" fontId="7" numFmtId="0" pivotButton="0" quotePrefix="0" xfId="0">
      <alignment horizontal="left" vertical="center" wrapText="1"/>
    </xf>
    <xf applyAlignment="1" borderId="3" fillId="5" fontId="30" numFmtId="0" pivotButton="0" quotePrefix="0" xfId="0">
      <alignment horizontal="center" readingOrder="1" vertical="center" wrapText="1"/>
    </xf>
    <xf applyAlignment="1" borderId="6" fillId="5" fontId="30" numFmtId="0" pivotButton="0" quotePrefix="0" xfId="0">
      <alignment horizontal="center" readingOrder="1" vertical="center" wrapText="1"/>
    </xf>
    <xf applyAlignment="1" borderId="4" fillId="5" fontId="30" numFmtId="0" pivotButton="0" quotePrefix="0" xfId="0">
      <alignment horizontal="center" readingOrder="1" vertical="center" wrapText="1"/>
    </xf>
    <xf applyAlignment="1" borderId="5" fillId="5" fontId="30" numFmtId="0" pivotButton="0" quotePrefix="0" xfId="0">
      <alignment horizontal="center" readingOrder="1" vertical="center" wrapText="1"/>
    </xf>
    <xf applyAlignment="1" borderId="3" fillId="5" fontId="26" numFmtId="0" pivotButton="0" quotePrefix="0" xfId="0">
      <alignment horizontal="center" readingOrder="1" vertical="center" wrapText="1"/>
    </xf>
    <xf applyAlignment="1" borderId="6" fillId="5" fontId="26" numFmtId="0" pivotButton="0" quotePrefix="0" xfId="0">
      <alignment horizontal="center" readingOrder="1" vertical="center" wrapText="1"/>
    </xf>
    <xf applyAlignment="1" borderId="4" fillId="5" fontId="26" numFmtId="0" pivotButton="0" quotePrefix="0" xfId="0">
      <alignment horizontal="center" readingOrder="1" vertical="center" wrapText="1"/>
    </xf>
    <xf applyAlignment="1" borderId="5" fillId="5" fontId="26" numFmtId="0" pivotButton="0" quotePrefix="0" xfId="0">
      <alignment horizontal="center" readingOrder="1" vertical="center" wrapText="1"/>
    </xf>
    <xf applyAlignment="1" borderId="0" fillId="0" fontId="30" numFmtId="0" pivotButton="0" quotePrefix="0" xfId="0">
      <alignment horizontal="left" readingOrder="1" vertical="center" wrapText="1"/>
    </xf>
    <xf applyAlignment="1" borderId="12" fillId="6" fontId="36" numFmtId="0" pivotButton="0" quotePrefix="0" xfId="0">
      <alignment horizontal="center" readingOrder="1" vertical="center" wrapText="1"/>
    </xf>
    <xf applyAlignment="1" borderId="17" fillId="6" fontId="36" numFmtId="0" pivotButton="0" quotePrefix="0" xfId="0">
      <alignment horizontal="center" readingOrder="1" vertical="center" wrapText="1"/>
    </xf>
    <xf applyAlignment="1" borderId="12" fillId="3" fontId="36" numFmtId="0" pivotButton="0" quotePrefix="0" xfId="0">
      <alignment horizontal="center" readingOrder="1" vertical="center" wrapText="1"/>
    </xf>
    <xf applyAlignment="1" borderId="17" fillId="3" fontId="36" numFmtId="0" pivotButton="0" quotePrefix="0" xfId="0">
      <alignment horizontal="center" readingOrder="1" vertical="center" wrapText="1"/>
    </xf>
    <xf applyAlignment="1" borderId="13" fillId="3" fontId="36" numFmtId="0" pivotButton="0" quotePrefix="0" xfId="0">
      <alignment horizontal="center" readingOrder="1" vertical="center" wrapText="1"/>
    </xf>
    <xf applyAlignment="1" borderId="14" fillId="3" fontId="36" numFmtId="0" pivotButton="0" quotePrefix="0" xfId="0">
      <alignment horizontal="center" readingOrder="1" vertical="center" wrapText="1"/>
    </xf>
    <xf applyAlignment="1" borderId="16" fillId="3" fontId="36" numFmtId="0" pivotButton="0" quotePrefix="0" xfId="0">
      <alignment horizontal="center" readingOrder="1" vertical="center" wrapText="1"/>
    </xf>
    <xf applyAlignment="1" borderId="13" fillId="6" fontId="36" numFmtId="0" pivotButton="0" quotePrefix="0" xfId="0">
      <alignment horizontal="center" readingOrder="1" vertical="center" wrapText="1"/>
    </xf>
    <xf applyAlignment="1" borderId="14" fillId="6" fontId="36" numFmtId="0" pivotButton="0" quotePrefix="0" xfId="0">
      <alignment horizontal="center" readingOrder="1" vertical="center" wrapText="1"/>
    </xf>
    <xf applyAlignment="1" borderId="15" fillId="6" fontId="36" numFmtId="0" pivotButton="0" quotePrefix="0" xfId="0">
      <alignment horizontal="center" readingOrder="1" vertical="center" wrapText="1"/>
    </xf>
    <xf applyAlignment="1" borderId="15" fillId="3" fontId="36" numFmtId="0" pivotButton="0" quotePrefix="0" xfId="0">
      <alignment horizontal="center" readingOrder="1" vertical="center" wrapText="1"/>
    </xf>
    <xf applyAlignment="1" borderId="16" fillId="6" fontId="36" numFmtId="0" pivotButton="0" quotePrefix="0" xfId="0">
      <alignment horizontal="center" readingOrder="1" vertical="center" wrapText="1"/>
    </xf>
    <xf applyAlignment="1" borderId="3" fillId="15" fontId="36" numFmtId="0" pivotButton="0" quotePrefix="0" xfId="0">
      <alignment horizontal="center" readingOrder="1" vertical="center" wrapText="1"/>
    </xf>
    <xf applyAlignment="1" borderId="6" fillId="15" fontId="36" numFmtId="0" pivotButton="0" quotePrefix="0" xfId="0">
      <alignment horizontal="center" readingOrder="1" vertical="center" wrapText="1"/>
    </xf>
    <xf applyAlignment="1" borderId="4" fillId="15" fontId="36" numFmtId="0" pivotButton="0" quotePrefix="0" xfId="0">
      <alignment horizontal="center" readingOrder="1" vertical="center" wrapText="1"/>
    </xf>
    <xf applyAlignment="1" borderId="0" fillId="0" fontId="41" numFmtId="164" pivotButton="0" quotePrefix="0" xfId="12">
      <alignment horizontal="left" vertical="center"/>
    </xf>
    <xf applyAlignment="1" borderId="1" fillId="48" fontId="34" numFmtId="165" pivotButton="0" quotePrefix="0" xfId="0">
      <alignment horizontal="center" vertical="center" wrapText="1"/>
    </xf>
    <xf applyAlignment="1" borderId="1" fillId="48" fontId="34" numFmtId="167" pivotButton="0" quotePrefix="0" xfId="0">
      <alignment horizontal="center" vertical="center" wrapText="1"/>
    </xf>
    <xf applyAlignment="1" borderId="7" fillId="0" fontId="34" numFmtId="167" pivotButton="0" quotePrefix="0" xfId="0">
      <alignment horizontal="center" vertical="center" wrapText="1"/>
    </xf>
    <xf applyAlignment="1" borderId="1" fillId="0" fontId="34" numFmtId="167" pivotButton="0" quotePrefix="0" xfId="0">
      <alignment horizontal="center" vertical="center" wrapText="1"/>
    </xf>
    <xf applyAlignment="1" borderId="1" fillId="0" fontId="34" numFmtId="165" pivotButton="0" quotePrefix="0" xfId="0">
      <alignment horizontal="center" vertical="center" wrapText="1"/>
    </xf>
    <xf applyAlignment="1" borderId="1" fillId="0" fontId="34" numFmtId="164" pivotButton="0" quotePrefix="0" xfId="12">
      <alignment horizontal="center" vertical="center" wrapText="1"/>
    </xf>
    <xf applyAlignment="1" borderId="1" fillId="0" fontId="44" numFmtId="165" pivotButton="0" quotePrefix="0" xfId="0">
      <alignment horizontal="center" vertical="center" wrapText="1"/>
    </xf>
    <xf applyAlignment="1" borderId="10" fillId="0" fontId="34" numFmtId="169" pivotButton="0" quotePrefix="0" xfId="0">
      <alignment horizontal="center" vertical="center" wrapText="1"/>
    </xf>
    <xf applyAlignment="1" borderId="10" fillId="0" fontId="34" numFmtId="165" pivotButton="0" quotePrefix="0" xfId="0">
      <alignment horizontal="center" vertical="center" wrapText="1"/>
    </xf>
    <xf applyAlignment="1" borderId="10" fillId="0" fontId="34" numFmtId="167" pivotButton="0" quotePrefix="0" xfId="0">
      <alignment horizontal="center" vertical="center" wrapText="1"/>
    </xf>
    <xf applyAlignment="1" borderId="11" fillId="0" fontId="34" numFmtId="167" pivotButton="0" quotePrefix="0" xfId="0">
      <alignment horizontal="center" vertical="center" wrapText="1"/>
    </xf>
    <xf applyAlignment="1" borderId="1" fillId="0" fontId="66" numFmtId="164" pivotButton="0" quotePrefix="0" xfId="12">
      <alignment horizontal="center" vertical="center" wrapText="1"/>
    </xf>
    <xf applyAlignment="1" borderId="1" fillId="7" fontId="34" numFmtId="167" pivotButton="0" quotePrefix="0" xfId="0">
      <alignment horizontal="center" vertical="center" wrapText="1"/>
    </xf>
    <xf applyAlignment="1" borderId="7" fillId="7" fontId="34" numFmtId="167" pivotButton="0" quotePrefix="0" xfId="0">
      <alignment horizontal="center" vertical="center" wrapText="1"/>
    </xf>
    <xf applyAlignment="1" borderId="1" fillId="7" fontId="35" numFmtId="167" pivotButton="0" quotePrefix="0" xfId="0">
      <alignment horizontal="center" vertical="center" wrapText="1"/>
    </xf>
    <xf applyAlignment="1" borderId="1" fillId="0" fontId="34" numFmtId="167" pivotButton="0" quotePrefix="0" xfId="12">
      <alignment horizontal="center" vertical="center" wrapText="1"/>
    </xf>
    <xf applyAlignment="1" borderId="7" fillId="0" fontId="34" numFmtId="167" pivotButton="0" quotePrefix="0" xfId="12">
      <alignment horizontal="center" vertical="center" wrapText="1"/>
    </xf>
    <xf applyAlignment="1" borderId="10" fillId="0" fontId="34" numFmtId="167" pivotButton="0" quotePrefix="0" xfId="12">
      <alignment horizontal="center" vertical="center" wrapText="1"/>
    </xf>
    <xf applyAlignment="1" borderId="11" fillId="0" fontId="34" numFmtId="167" pivotButton="0" quotePrefix="0" xfId="12">
      <alignment horizontal="center" vertical="center" wrapText="1"/>
    </xf>
    <xf applyAlignment="1" borderId="1" fillId="0" fontId="35" numFmtId="165" pivotButton="0" quotePrefix="0" xfId="0">
      <alignment horizontal="center" vertical="center" wrapText="1"/>
    </xf>
    <xf applyAlignment="1" borderId="7" fillId="0" fontId="35" numFmtId="165" pivotButton="0" quotePrefix="0" xfId="0">
      <alignment horizontal="center" vertical="center" wrapText="1"/>
    </xf>
    <xf applyAlignment="1" borderId="1" fillId="0" fontId="35" numFmtId="170" pivotButton="0" quotePrefix="0" xfId="0">
      <alignment horizontal="center" vertical="center" wrapText="1"/>
    </xf>
    <xf applyAlignment="1" borderId="7" fillId="0" fontId="35" numFmtId="170" pivotButton="0" quotePrefix="0" xfId="0">
      <alignment horizontal="center" vertical="center" wrapText="1"/>
    </xf>
    <xf applyAlignment="1" borderId="1" fillId="0" fontId="35" numFmtId="164" pivotButton="0" quotePrefix="0" xfId="12">
      <alignment horizontal="center" vertical="center" wrapText="1"/>
    </xf>
    <xf applyAlignment="1" borderId="7" fillId="0" fontId="35" numFmtId="164" pivotButton="0" quotePrefix="0" xfId="12">
      <alignment horizontal="center" vertical="center" wrapText="1"/>
    </xf>
    <xf applyAlignment="1" borderId="1" fillId="0" fontId="45" numFmtId="165" pivotButton="0" quotePrefix="0" xfId="0">
      <alignment horizontal="center" vertical="center" wrapText="1"/>
    </xf>
    <xf applyAlignment="1" borderId="7" fillId="0" fontId="45" numFmtId="165" pivotButton="0" quotePrefix="0" xfId="0">
      <alignment horizontal="center" vertical="center" wrapText="1"/>
    </xf>
    <xf applyAlignment="1" borderId="10" fillId="0" fontId="35" numFmtId="170" pivotButton="0" quotePrefix="0" xfId="12">
      <alignment horizontal="center" vertical="center" wrapText="1"/>
    </xf>
    <xf applyAlignment="1" borderId="11" fillId="0" fontId="35" numFmtId="170" pivotButton="0" quotePrefix="0" xfId="12">
      <alignment horizontal="center" vertical="center" wrapText="1"/>
    </xf>
    <xf applyAlignment="1" borderId="20" fillId="0" fontId="34" numFmtId="166" pivotButton="0" quotePrefix="0" xfId="0">
      <alignment horizontal="center" vertical="center" wrapText="1"/>
    </xf>
    <xf applyAlignment="1" borderId="0" fillId="0" fontId="72" numFmtId="166" pivotButton="0" quotePrefix="0" xfId="0">
      <alignment vertical="center"/>
    </xf>
    <xf applyAlignment="1" borderId="0" fillId="10" fontId="16" numFmtId="171" pivotButton="0" quotePrefix="0" xfId="0">
      <alignment horizontal="left" vertical="center"/>
    </xf>
    <xf applyAlignment="1" borderId="0" fillId="0" fontId="16" numFmtId="166" pivotButton="0" quotePrefix="0" xfId="0">
      <alignment horizontal="left" vertical="center"/>
    </xf>
    <xf applyAlignment="1" borderId="0" fillId="14" fontId="34" numFmtId="165" pivotButton="0" quotePrefix="0" xfId="0">
      <alignment horizontal="left" vertical="center" wrapText="1"/>
    </xf>
    <xf borderId="0" fillId="0" fontId="0" numFmtId="172" pivotButton="0" quotePrefix="0" xfId="0"/>
    <xf applyAlignment="1" borderId="0" fillId="0" fontId="29" numFmtId="168" pivotButton="0" quotePrefix="0" xfId="0">
      <alignment horizontal="center" vertical="center"/>
    </xf>
    <xf applyAlignment="1" borderId="0" fillId="2" fontId="32" numFmtId="168" pivotButton="0" quotePrefix="0" xfId="0">
      <alignment horizontal="center" vertical="center"/>
    </xf>
    <xf applyAlignment="1" borderId="0" fillId="0" fontId="14" numFmtId="168" pivotButton="0" quotePrefix="0" xfId="0">
      <alignment horizontal="center" vertical="center"/>
    </xf>
  </cellXfs>
  <cellStyles count="52">
    <cellStyle builtinId="0" name="常规" xfId="0"/>
    <cellStyle name="样式 2" xfId="1"/>
    <cellStyle name="样式 4" xfId="2"/>
    <cellStyle name="样式 5" xfId="3"/>
    <cellStyle name="样式 1" xfId="4"/>
    <cellStyle name="样式 3" xfId="5"/>
    <cellStyle name="样式 6" xfId="6"/>
    <cellStyle builtinId="9" hidden="1" name="已访问的超链接" xfId="7"/>
    <cellStyle name="常规 2" xfId="8"/>
    <cellStyle builtinId="5" name="百分比" xfId="9"/>
    <cellStyle builtinId="15" name="标题" xfId="10"/>
    <cellStyle builtinId="16" name="标题 1" xfId="11"/>
    <cellStyle builtinId="17" name="标题 2" xfId="12"/>
    <cellStyle builtinId="18" name="标题 3" xfId="13"/>
    <cellStyle builtinId="19" name="标题 4" xfId="14"/>
    <cellStyle builtinId="26" name="好" xfId="15"/>
    <cellStyle builtinId="27" name="差" xfId="16"/>
    <cellStyle builtinId="28" name="适中" xfId="17"/>
    <cellStyle builtinId="20" name="输入" xfId="18"/>
    <cellStyle builtinId="21" name="输出" xfId="19"/>
    <cellStyle builtinId="22" name="计算" xfId="20"/>
    <cellStyle builtinId="24" name="链接单元格" xfId="21"/>
    <cellStyle builtinId="23" name="检查单元格" xfId="22"/>
    <cellStyle builtinId="11" name="警告文本" xfId="23"/>
    <cellStyle builtinId="53" name="解释性文本" xfId="24"/>
    <cellStyle builtinId="25" name="汇总" xfId="25"/>
    <cellStyle builtinId="29" name="着色 1" xfId="26"/>
    <cellStyle builtinId="30" name="20% - 着色 1" xfId="27"/>
    <cellStyle builtinId="31" name="40% - 着色 1" xfId="28"/>
    <cellStyle builtinId="32" name="60% - 着色 1" xfId="29"/>
    <cellStyle builtinId="33" name="着色 2" xfId="30"/>
    <cellStyle builtinId="34" name="20% - 着色 2" xfId="31"/>
    <cellStyle builtinId="35" name="40% - 着色 2" xfId="32"/>
    <cellStyle builtinId="36" name="60% - 着色 2" xfId="33"/>
    <cellStyle builtinId="37" name="着色 3" xfId="34"/>
    <cellStyle builtinId="38" name="20% - 着色 3" xfId="35"/>
    <cellStyle builtinId="39" name="40% - 着色 3" xfId="36"/>
    <cellStyle builtinId="40" name="60% - 着色 3" xfId="37"/>
    <cellStyle builtinId="41" name="着色 4" xfId="38"/>
    <cellStyle builtinId="42" name="20% - 着色 4" xfId="39"/>
    <cellStyle builtinId="43" name="40% - 着色 4" xfId="40"/>
    <cellStyle builtinId="44" name="60% - 着色 4" xfId="41"/>
    <cellStyle builtinId="45" name="着色 5" xfId="42"/>
    <cellStyle builtinId="46" name="20% - 着色 5" xfId="43"/>
    <cellStyle builtinId="47" name="40% - 着色 5" xfId="44"/>
    <cellStyle builtinId="48" name="60% - 着色 5" xfId="45"/>
    <cellStyle builtinId="49" name="着色 6" xfId="46"/>
    <cellStyle builtinId="50" name="20% - 着色 6" xfId="47"/>
    <cellStyle builtinId="51" name="40% - 着色 6" xfId="48"/>
    <cellStyle builtinId="52" name="60% - 着色 6" xfId="49"/>
    <cellStyle name="常规 3" xfId="50"/>
    <cellStyle name="注释 2" xfId="51"/>
  </cellStyles>
  <dxfs count="22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0"/>
      </font>
    </dxf>
    <dxf>
      <font>
        <sz val="10"/>
      </font>
    </dxf>
    <dxf>
      <font>
        <sz val="10"/>
      </font>
    </dxf>
    <dxf>
      <font>
        <name val="微软雅黑"/>
      </font>
    </dxf>
    <dxf>
      <font>
        <name val="微软雅黑"/>
      </font>
    </dxf>
    <dxf>
      <font>
        <name val="微软雅黑"/>
      </font>
    </dxf>
    <dxf>
      <numFmt formatCode="0.0" numFmtId="177"/>
    </dxf>
    <dxf>
      <numFmt formatCode="0" numFmtId="1"/>
    </dxf>
    <dxf>
      <font>
        <sz val="10"/>
      </font>
    </dxf>
    <dxf>
      <font>
        <sz val="10"/>
      </font>
    </dxf>
    <dxf>
      <font>
        <sz val="10"/>
      </font>
    </dxf>
    <dxf>
      <font>
        <sz val="10"/>
      </font>
    </dxf>
    <dxf>
      <font>
        <sz val="10"/>
      </font>
    </dxf>
    <dxf>
      <font>
        <sz val="10"/>
      </font>
    </dxf>
    <dxf>
      <font>
        <name val="微软雅黑"/>
      </font>
    </dxf>
    <dxf>
      <font>
        <name val="微软雅黑"/>
      </font>
    </dxf>
    <dxf>
      <font>
        <name val="微软雅黑"/>
      </font>
    </dxf>
    <dxf>
      <font>
        <name val="微软雅黑"/>
      </font>
    </dxf>
    <dxf>
      <font>
        <name val="微软雅黑"/>
      </font>
    </dxf>
    <dxf>
      <font>
        <name val="微软雅黑"/>
      </font>
    </dxf>
    <dxf>
      <font>
        <sz val="10"/>
      </font>
    </dxf>
    <dxf>
      <font>
        <sz val="10"/>
      </font>
    </dxf>
    <dxf>
      <font>
        <sz val="10"/>
      </font>
    </dxf>
    <dxf>
      <font>
        <name val="微软雅黑"/>
      </font>
    </dxf>
    <dxf>
      <font>
        <name val="微软雅黑"/>
      </font>
    </dxf>
    <dxf>
      <font>
        <name val="微软雅黑"/>
      </font>
    </dxf>
    <dxf>
      <font>
        <sz val="10"/>
      </font>
    </dxf>
    <dxf>
      <font>
        <sz val="10"/>
      </font>
    </dxf>
    <dxf>
      <font>
        <sz val="10"/>
      </font>
    </dxf>
    <dxf>
      <font>
        <sz val="10"/>
      </font>
    </dxf>
    <dxf>
      <font>
        <sz val="10"/>
      </font>
    </dxf>
    <dxf>
      <font>
        <sz val="10"/>
      </font>
    </dxf>
    <dxf>
      <font>
        <name val="微软雅黑"/>
      </font>
    </dxf>
    <dxf>
      <font>
        <name val="微软雅黑"/>
      </font>
    </dxf>
    <dxf>
      <font>
        <name val="微软雅黑"/>
      </font>
    </dxf>
    <dxf>
      <font>
        <name val="微软雅黑"/>
      </font>
    </dxf>
    <dxf>
      <font>
        <name val="微软雅黑"/>
      </font>
    </dxf>
    <dxf>
      <font>
        <name val="微软雅黑"/>
      </font>
    </dxf>
    <dxf>
      <font>
        <sz val="10"/>
      </font>
    </dxf>
    <dxf>
      <font>
        <sz val="10"/>
      </font>
    </dxf>
    <dxf>
      <font>
        <sz val="10"/>
      </font>
    </dxf>
    <dxf>
      <font>
        <sz val="10"/>
      </font>
    </dxf>
    <dxf>
      <font>
        <sz val="10"/>
      </font>
    </dxf>
    <dxf>
      <font>
        <sz val="10"/>
      </font>
    </dxf>
    <dxf>
      <font>
        <name val="微软雅黑"/>
      </font>
    </dxf>
    <dxf>
      <font>
        <name val="微软雅黑"/>
      </font>
    </dxf>
    <dxf>
      <font>
        <name val="微软雅黑"/>
      </font>
    </dxf>
    <dxf>
      <font>
        <name val="微软雅黑"/>
      </font>
    </dxf>
    <dxf>
      <font>
        <name val="微软雅黑"/>
      </font>
    </dxf>
    <dxf>
      <font>
        <name val="微软雅黑"/>
      </font>
    </dxf>
    <dxf>
      <font>
        <sz val="10"/>
      </font>
    </dxf>
    <dxf>
      <font>
        <sz val="10"/>
      </font>
    </dxf>
    <dxf>
      <font>
        <sz val="10"/>
      </font>
    </dxf>
    <dxf>
      <font>
        <name val="微软雅黑"/>
      </font>
    </dxf>
    <dxf>
      <font>
        <name val="微软雅黑"/>
      </font>
    </dxf>
    <dxf>
      <font>
        <name val="微软雅黑"/>
      </font>
    </dxf>
    <dxf>
      <numFmt formatCode="0.00" numFmtId="2"/>
    </dxf>
    <dxf>
      <font>
        <sz val="10"/>
      </font>
    </dxf>
    <dxf>
      <font>
        <sz val="10"/>
      </font>
    </dxf>
    <dxf>
      <font>
        <sz val="10"/>
      </font>
    </dxf>
    <dxf>
      <font>
        <name val="微软雅黑"/>
      </font>
    </dxf>
    <dxf>
      <font>
        <name val="微软雅黑"/>
      </font>
    </dxf>
    <dxf>
      <font>
        <name val="微软雅黑"/>
      </font>
    </dxf>
    <dxf>
      <font>
        <sz val="10"/>
      </font>
    </dxf>
    <dxf>
      <font>
        <sz val="10"/>
      </font>
    </dxf>
    <dxf>
      <font>
        <sz val="10"/>
      </font>
    </dxf>
    <dxf>
      <font>
        <name val="微软雅黑"/>
      </font>
    </dxf>
    <dxf>
      <font>
        <name val="微软雅黑"/>
      </font>
    </dxf>
    <dxf>
      <font>
        <name val="微软雅黑"/>
      </font>
    </dxf>
    <dxf>
      <font>
        <sz val="10"/>
      </font>
    </dxf>
    <dxf>
      <font>
        <sz val="10"/>
      </font>
    </dxf>
    <dxf>
      <font>
        <sz val="10"/>
      </font>
    </dxf>
    <dxf>
      <font>
        <name val="微软雅黑"/>
      </font>
    </dxf>
    <dxf>
      <font>
        <name val="微软雅黑"/>
      </font>
    </dxf>
    <dxf>
      <font>
        <name val="微软雅黑"/>
      </font>
    </dxf>
    <dxf>
      <numFmt formatCode="0.0" numFmtId="177"/>
    </dxf>
    <dxf>
      <numFmt formatCode="0" numFmtId="1"/>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微软雅黑"/>
      </font>
    </dxf>
    <dxf>
      <font>
        <name val="微软雅黑"/>
      </font>
    </dxf>
    <dxf>
      <font>
        <name val="微软雅黑"/>
      </font>
    </dxf>
    <dxf>
      <font>
        <name val="微软雅黑"/>
      </font>
    </dxf>
    <dxf>
      <font>
        <name val="微软雅黑"/>
      </font>
    </dxf>
    <dxf>
      <font>
        <name val="微软雅黑"/>
      </font>
    </dxf>
    <dxf>
      <font>
        <name val="微软雅黑"/>
      </font>
    </dxf>
    <dxf>
      <font>
        <name val="微软雅黑"/>
      </font>
    </dxf>
    <dxf>
      <font>
        <name val="微软雅黑"/>
      </font>
    </dxf>
    <dxf>
      <font>
        <name val="微软雅黑"/>
      </font>
    </dxf>
    <dxf>
      <font>
        <name val="微软雅黑"/>
      </font>
    </dxf>
    <dxf>
      <font>
        <name val="微软雅黑"/>
      </font>
    </dxf>
    <dxf>
      <font>
        <sz val="10"/>
      </font>
    </dxf>
    <dxf>
      <font>
        <sz val="10"/>
      </font>
    </dxf>
    <dxf>
      <font>
        <sz val="10"/>
      </font>
    </dxf>
    <dxf>
      <font>
        <sz val="10"/>
      </font>
    </dxf>
    <dxf>
      <font>
        <sz val="10"/>
      </font>
    </dxf>
    <dxf>
      <font>
        <sz val="10"/>
      </font>
    </dxf>
    <dxf>
      <font>
        <sz val="10"/>
      </font>
    </dxf>
    <dxf>
      <font>
        <sz val="10"/>
      </font>
    </dxf>
    <dxf>
      <font>
        <sz val="10"/>
      </font>
    </dxf>
    <dxf>
      <font>
        <name val="微软雅黑"/>
      </font>
    </dxf>
    <dxf>
      <font>
        <name val="微软雅黑"/>
      </font>
    </dxf>
    <dxf>
      <font>
        <name val="微软雅黑"/>
      </font>
    </dxf>
    <dxf>
      <font>
        <name val="微软雅黑"/>
      </font>
    </dxf>
    <dxf>
      <font>
        <name val="微软雅黑"/>
      </font>
    </dxf>
    <dxf>
      <font>
        <name val="微软雅黑"/>
      </font>
    </dxf>
    <dxf>
      <font>
        <name val="微软雅黑"/>
      </font>
    </dxf>
    <dxf>
      <font>
        <name val="微软雅黑"/>
      </font>
    </dxf>
    <dxf>
      <font>
        <name val="微软雅黑"/>
      </font>
    </dxf>
    <dxf>
      <font>
        <sz val="10"/>
      </font>
    </dxf>
    <dxf>
      <font>
        <sz val="10"/>
      </font>
    </dxf>
    <dxf>
      <font>
        <sz val="10"/>
      </font>
    </dxf>
    <dxf>
      <font>
        <name val="微软雅黑"/>
      </font>
    </dxf>
    <dxf>
      <font>
        <name val="微软雅黑"/>
      </font>
    </dxf>
    <dxf>
      <font>
        <name val="微软雅黑"/>
      </font>
    </dxf>
    <dxf>
      <font>
        <sz val="10"/>
      </font>
    </dxf>
    <dxf>
      <font>
        <sz val="10"/>
      </font>
    </dxf>
    <dxf>
      <font>
        <sz val="10"/>
      </font>
    </dxf>
    <dxf>
      <font>
        <name val="微软雅黑"/>
      </font>
    </dxf>
    <dxf>
      <font>
        <name val="微软雅黑"/>
      </font>
    </dxf>
    <dxf>
      <font>
        <name val="微软雅黑"/>
      </font>
    </dxf>
    <dxf>
      <font>
        <sz val="10"/>
      </font>
    </dxf>
    <dxf>
      <font>
        <sz val="10"/>
      </font>
    </dxf>
    <dxf>
      <font>
        <sz val="10"/>
      </font>
    </dxf>
    <dxf>
      <font>
        <sz val="10"/>
      </font>
    </dxf>
    <dxf>
      <font>
        <sz val="10"/>
      </font>
    </dxf>
    <dxf>
      <font>
        <sz val="10"/>
      </font>
    </dxf>
    <dxf>
      <font>
        <name val="微软雅黑"/>
      </font>
    </dxf>
    <dxf>
      <font>
        <name val="微软雅黑"/>
      </font>
    </dxf>
    <dxf>
      <font>
        <name val="微软雅黑"/>
      </font>
    </dxf>
    <dxf>
      <font>
        <name val="微软雅黑"/>
      </font>
    </dxf>
    <dxf>
      <font>
        <name val="微软雅黑"/>
      </font>
    </dxf>
    <dxf>
      <font>
        <name val="微软雅黑"/>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微软雅黑"/>
      </font>
    </dxf>
    <dxf>
      <font>
        <name val="微软雅黑"/>
      </font>
    </dxf>
    <dxf>
      <font>
        <name val="微软雅黑"/>
      </font>
    </dxf>
    <dxf>
      <font>
        <name val="微软雅黑"/>
      </font>
    </dxf>
    <dxf>
      <font>
        <name val="微软雅黑"/>
      </font>
    </dxf>
    <dxf>
      <font>
        <name val="微软雅黑"/>
      </font>
    </dxf>
    <dxf>
      <font>
        <name val="微软雅黑"/>
      </font>
    </dxf>
    <dxf>
      <font>
        <name val="微软雅黑"/>
      </font>
    </dxf>
    <dxf>
      <font>
        <name val="微软雅黑"/>
      </font>
    </dxf>
    <dxf>
      <font>
        <name val="微软雅黑"/>
      </font>
    </dxf>
    <dxf>
      <font>
        <name val="微软雅黑"/>
      </font>
    </dxf>
    <dxf>
      <font>
        <name val="微软雅黑"/>
      </font>
    </dxf>
    <dxf>
      <font>
        <color rgb="FF9C0006"/>
      </font>
      <fill>
        <patternFill>
          <bgColor rgb="FFFFC7CE"/>
        </patternFill>
      </fill>
    </dxf>
    <dxf>
      <font>
        <color rgb="FF9C0006"/>
      </font>
      <fill>
        <patternFill>
          <bgColor rgb="FFFFC7CE"/>
        </patternFill>
      </fill>
    </dxf>
    <dxf>
      <fill>
        <patternFill>
          <bgColor rgb="FFFFCCCC"/>
        </patternFill>
      </fill>
    </dxf>
    <dxf>
      <fill>
        <patternFill>
          <bgColor rgb="FFFFCCCC"/>
        </patternFill>
      </fill>
    </dxf>
    <dxf>
      <fill>
        <patternFill>
          <bgColor rgb="FFFFCCCC"/>
        </patternFill>
      </fill>
    </dxf>
    <dxf>
      <fill>
        <patternFill>
          <bgColor rgb="FFFFCCFF"/>
        </patternFill>
      </fill>
    </dxf>
    <dxf>
      <font>
        <color rgb="FF9C0006"/>
      </font>
      <fill>
        <patternFill>
          <bgColor rgb="FFFFC7CE"/>
        </patternFill>
      </fill>
    </dxf>
    <dxf>
      <fill>
        <patternFill>
          <bgColor rgb="FFFFCCC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pivotCache/pivotCacheDefinition1.xml" Type="http://schemas.openxmlformats.org/officeDocument/2006/relationships/pivotCacheDefinition"/><Relationship Id="rId21" Target="/xl/pivotCache/pivotCacheDefinition2.xml" Type="http://schemas.openxmlformats.org/officeDocument/2006/relationships/pivotCacheDefinition"/><Relationship Id="rId22" Target="/xl/pivotCache/pivotCacheDefinition3.xml" Type="http://schemas.openxmlformats.org/officeDocument/2006/relationships/pivotCacheDefinition"/><Relationship Id="rId23" Target="/xl/pivotCache/pivotCacheDefinition4.xml" Type="http://schemas.openxmlformats.org/officeDocument/2006/relationships/pivotCacheDefinition"/><Relationship Id="rId24" Target="/xl/pivotCache/pivotCacheDefinition5.xml" Type="http://schemas.openxmlformats.org/officeDocument/2006/relationships/pivotCacheDefinition"/><Relationship Id="rId25" Target="/xl/pivotCache/pivotCacheDefinition6.xml" Type="http://schemas.openxmlformats.org/officeDocument/2006/relationships/pivotCacheDefinition"/><Relationship Id="rId26" Target="/xl/pivotCache/pivotCacheDefinition7.xml" Type="http://schemas.openxmlformats.org/officeDocument/2006/relationships/pivotCacheDefinition"/><Relationship Id="rId27" Target="/xl/pivotCache/pivotCacheDefinition8.xml" Type="http://schemas.openxmlformats.org/officeDocument/2006/relationships/pivotCacheDefinition"/><Relationship Id="rId28" Target="sharedStrings.xml" Type="http://schemas.openxmlformats.org/officeDocument/2006/relationships/sharedStrings"/><Relationship Id="rId29" Target="styles.xml" Type="http://schemas.openxmlformats.org/officeDocument/2006/relationships/styles"/><Relationship Id="rId30" Target="theme/theme1.xml" Type="http://schemas.openxmlformats.org/officeDocument/2006/relationships/theme"/></Relationships>
</file>

<file path=xl/charts/chart1.xml><?xml version="1.0" encoding="utf-8"?>
<chartSpace xmlns="http://schemas.openxmlformats.org/drawingml/2006/chart">
  <chart>
    <title>
      <tx>
        <rich>
          <a:bodyPr xmlns:a="http://schemas.openxmlformats.org/drawingml/2006/main" anchor="ctr" anchorCtr="1" rot="0" spcFirstLastPara="1" vert="horz" vertOverflow="ellipsis" wrap="square"/>
          <a:lstStyle xmlns:a="http://schemas.openxmlformats.org/drawingml/2006/main"/>
          <a:p xmlns:a="http://schemas.openxmlformats.org/drawingml/2006/main">
            <a:pPr>
              <a:defRPr b="1" baseline="0" cap="all" i="0" kern="1200" normalizeH="0" spc="120" strike="noStrike" sz="1600">
                <a:solidFill>
                  <a:schemeClr val="tx1">
                    <a:lumMod val="65000"/>
                    <a:lumOff val="35000"/>
                  </a:schemeClr>
                </a:solidFill>
                <a:latin charset="-122" panose="020B0503020204020204" pitchFamily="34" typeface="微软雅黑"/>
                <a:ea charset="-122" panose="020B0503020204020204" pitchFamily="34" typeface="微软雅黑"/>
                <a:cs typeface="+mn-cs"/>
              </a:defRPr>
            </a:pPr>
            <a:r>
              <a:rPr lang="zh-CN"/>
              <a:t>咨询分布</a:t>
            </a:r>
          </a:p>
        </rich>
      </tx>
      <overlay val="0"/>
      <spPr>
        <a:noFill xmlns:a="http://schemas.openxmlformats.org/drawingml/2006/main"/>
        <a:ln xmlns:a="http://schemas.openxmlformats.org/drawingml/2006/main">
          <a:noFill/>
          <a:prstDash val="solid"/>
        </a:ln>
      </spPr>
      <txPr>
        <a:bodyPr xmlns:a="http://schemas.openxmlformats.org/drawingml/2006/main" anchor="ctr" anchorCtr="1" rot="0" spcFirstLastPara="1" vert="horz" vertOverflow="ellipsis" wrap="square"/>
        <a:lstStyle xmlns:a="http://schemas.openxmlformats.org/drawingml/2006/main"/>
        <a:p xmlns:a="http://schemas.openxmlformats.org/drawingml/2006/main">
          <a:pPr>
            <a:defRPr b="1" baseline="0" cap="all" i="0" kern="1200" normalizeH="0" spc="120" strike="noStrike" sz="1600">
              <a:solidFill>
                <a:schemeClr val="tx1">
                  <a:lumMod val="65000"/>
                  <a:lumOff val="35000"/>
                </a:schemeClr>
              </a:solidFill>
              <a:latin charset="-122" panose="020B0503020204020204" pitchFamily="34" typeface="微软雅黑"/>
              <a:ea charset="-122" panose="020B0503020204020204" pitchFamily="34" typeface="微软雅黑"/>
              <a:cs typeface="+mn-cs"/>
            </a:defRPr>
          </a:pPr>
          <a:r>
            <a:t/>
          </a:r>
          <a:endParaRPr lang="zh-CN"/>
        </a:p>
      </txPr>
    </title>
    <plotArea>
      <layout/>
      <barChart>
        <barDir val="col"/>
        <grouping val="clustered"/>
        <varyColors val="0"/>
        <ser>
          <idx val="0"/>
          <order val="0"/>
          <tx>
            <strRef>
              <f>透视表!$AV$3:$AV$4</f>
              <strCache>
                <ptCount val="1"/>
                <pt idx="0">
                  <v>8月</v>
                </pt>
              </strCache>
            </strRef>
          </tx>
          <spPr>
            <a:solidFill xmlns:a="http://schemas.openxmlformats.org/drawingml/2006/main">
              <a:schemeClr val="accent1"/>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anchor="ctr" anchorCtr="1" bIns="19050" horzOverflow="clip" lIns="38100" rIns="38100" rot="-5400000" spcFirstLastPara="1" tIns="19050" vert="horz" vertOverflow="clip" wrap="square">
                <a:spAutoFit/>
              </a:bodyPr>
              <a:lstStyle xmlns:a="http://schemas.openxmlformats.org/drawingml/2006/main"/>
              <a:p xmlns:a="http://schemas.openxmlformats.org/drawingml/2006/main">
                <a:pPr>
                  <a:defRPr b="0" baseline="0" i="0" kern="1200" strike="noStrike" sz="800">
                    <a:solidFill>
                      <a:schemeClr val="tx1">
                        <a:lumMod val="50000"/>
                        <a:lumOff val="50000"/>
                      </a:schemeClr>
                    </a:solidFill>
                    <a:latin charset="-122" panose="020B0503020204020204" pitchFamily="34" typeface="微软雅黑"/>
                    <a:ea charset="-122" panose="020B0503020204020204" pitchFamily="34" typeface="微软雅黑"/>
                    <a:cs typeface="+mn-cs"/>
                  </a:defRPr>
                </a:pPr>
                <a:r>
                  <a:t/>
                </a:r>
                <a:endParaRPr lang="zh-CN"/>
              </a:p>
            </txPr>
            <dLblPos val="outEnd"/>
            <showLegendKey val="0"/>
            <showVal val="1"/>
            <showCatName val="0"/>
            <showSerName val="0"/>
            <showPercent val="0"/>
            <showBubbleSize val="0"/>
            <showLeaderLines val="0"/>
          </dLbls>
          <cat>
            <strRef>
              <f>透视表!$AU$5:$AU$19</f>
              <strCache>
                <ptCount val="14"/>
                <pt idx="0">
                  <v>脱毛</v>
                </pt>
                <pt idx="1">
                  <v>玻尿酸</v>
                </pt>
                <pt idx="2">
                  <v>黑眼圈</v>
                </pt>
                <pt idx="3">
                  <v>皮肤清洁</v>
                </pt>
                <pt idx="4">
                  <v>祛眼袋</v>
                </pt>
                <pt idx="5">
                  <v>其他</v>
                </pt>
                <pt idx="6">
                  <v>眼部整形</v>
                </pt>
                <pt idx="7">
                  <v>自体脂肪填充</v>
                </pt>
                <pt idx="8">
                  <v>皮肤美白</v>
                </pt>
                <pt idx="9">
                  <v>水光针</v>
                </pt>
                <pt idx="10">
                  <v>埋线</v>
                </pt>
                <pt idx="11">
                  <v>肉毒素</v>
                </pt>
                <pt idx="12">
                  <v>祛痘</v>
                </pt>
                <pt idx="13">
                  <v>祛斑</v>
                </pt>
              </strCache>
            </strRef>
          </cat>
          <val>
            <numRef>
              <f>透视表!$AV$5:$AV$19</f>
              <numCache>
                <formatCode>General</formatCode>
                <ptCount val="14"/>
                <pt idx="0">
                  <v>15</v>
                </pt>
                <pt idx="1">
                  <v>11</v>
                </pt>
                <pt idx="2">
                  <v>8</v>
                </pt>
                <pt idx="3">
                  <v>6</v>
                </pt>
                <pt idx="4">
                  <v>5</v>
                </pt>
                <pt idx="5">
                  <v>4</v>
                </pt>
                <pt idx="6">
                  <v>3</v>
                </pt>
                <pt idx="7">
                  <v>3</v>
                </pt>
                <pt idx="8">
                  <v>2</v>
                </pt>
                <pt idx="9">
                  <v>1</v>
                </pt>
                <pt idx="10">
                  <v>1</v>
                </pt>
                <pt idx="11">
                  <v>1</v>
                </pt>
              </numCache>
            </numRef>
          </val>
        </ser>
        <ser>
          <idx val="1"/>
          <order val="1"/>
          <tx>
            <strRef>
              <f>透视表!$AW$3:$AW$4</f>
              <strCache>
                <ptCount val="1"/>
                <pt idx="0">
                  <v>7月</v>
                </pt>
              </strCache>
            </strRef>
          </tx>
          <spPr>
            <a:solidFill xmlns:a="http://schemas.openxmlformats.org/drawingml/2006/main">
              <a:schemeClr val="accent2"/>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anchor="ctr" anchorCtr="1" bIns="19050" horzOverflow="clip" lIns="38100" rIns="38100" rot="-5400000" spcFirstLastPara="1" tIns="19050" vert="horz" vertOverflow="clip" wrap="square">
                <a:spAutoFit/>
              </a:bodyPr>
              <a:lstStyle xmlns:a="http://schemas.openxmlformats.org/drawingml/2006/main"/>
              <a:p xmlns:a="http://schemas.openxmlformats.org/drawingml/2006/main">
                <a:pPr>
                  <a:defRPr b="0" baseline="0" i="0" kern="1200" strike="noStrike" sz="800">
                    <a:solidFill>
                      <a:schemeClr val="tx1">
                        <a:lumMod val="50000"/>
                        <a:lumOff val="50000"/>
                      </a:schemeClr>
                    </a:solidFill>
                    <a:latin charset="-122" panose="020B0503020204020204" pitchFamily="34" typeface="微软雅黑"/>
                    <a:ea charset="-122" panose="020B0503020204020204" pitchFamily="34" typeface="微软雅黑"/>
                    <a:cs typeface="+mn-cs"/>
                  </a:defRPr>
                </a:pPr>
                <a:r>
                  <a:t/>
                </a:r>
                <a:endParaRPr lang="zh-CN"/>
              </a:p>
            </txPr>
            <dLblPos val="outEnd"/>
            <showLegendKey val="0"/>
            <showVal val="1"/>
            <showCatName val="0"/>
            <showSerName val="0"/>
            <showPercent val="0"/>
            <showBubbleSize val="0"/>
            <showLeaderLines val="0"/>
          </dLbls>
          <cat>
            <strRef>
              <f>透视表!$AU$5:$AU$19</f>
              <strCache>
                <ptCount val="14"/>
                <pt idx="0">
                  <v>脱毛</v>
                </pt>
                <pt idx="1">
                  <v>玻尿酸</v>
                </pt>
                <pt idx="2">
                  <v>黑眼圈</v>
                </pt>
                <pt idx="3">
                  <v>皮肤清洁</v>
                </pt>
                <pt idx="4">
                  <v>祛眼袋</v>
                </pt>
                <pt idx="5">
                  <v>其他</v>
                </pt>
                <pt idx="6">
                  <v>眼部整形</v>
                </pt>
                <pt idx="7">
                  <v>自体脂肪填充</v>
                </pt>
                <pt idx="8">
                  <v>皮肤美白</v>
                </pt>
                <pt idx="9">
                  <v>水光针</v>
                </pt>
                <pt idx="10">
                  <v>埋线</v>
                </pt>
                <pt idx="11">
                  <v>肉毒素</v>
                </pt>
                <pt idx="12">
                  <v>祛痘</v>
                </pt>
                <pt idx="13">
                  <v>祛斑</v>
                </pt>
              </strCache>
            </strRef>
          </cat>
          <val>
            <numRef>
              <f>透视表!$AW$5:$AW$19</f>
              <numCache>
                <formatCode>General</formatCode>
                <ptCount val="14"/>
                <pt idx="0">
                  <v>10</v>
                </pt>
                <pt idx="1">
                  <v>11</v>
                </pt>
                <pt idx="2">
                  <v>5</v>
                </pt>
                <pt idx="3">
                  <v>5</v>
                </pt>
                <pt idx="6">
                  <v>2</v>
                </pt>
                <pt idx="7">
                  <v>2</v>
                </pt>
                <pt idx="8">
                  <v>2</v>
                </pt>
                <pt idx="9">
                  <v>1</v>
                </pt>
                <pt idx="11">
                  <v>2</v>
                </pt>
                <pt idx="12">
                  <v>2</v>
                </pt>
                <pt idx="13">
                  <v>1</v>
                </pt>
              </numCache>
            </numRef>
          </val>
        </ser>
        <dLbls>
          <dLblPos val="outEnd"/>
          <showLegendKey val="0"/>
          <showVal val="1"/>
          <showCatName val="0"/>
          <showSerName val="0"/>
          <showPercent val="0"/>
          <showBubbleSize val="0"/>
        </dLbls>
        <gapWidth val="444"/>
        <overlap val="-90"/>
        <axId val="844167424"/>
        <axId val="844169392"/>
      </barChart>
      <catAx>
        <axId val="844167424"/>
        <scaling>
          <orientation val="minMax"/>
        </scaling>
        <delete val="0"/>
        <axPos val="b"/>
        <majorGridlines>
          <spPr>
            <a:ln xmlns:a="http://schemas.openxmlformats.org/drawingml/2006/main" algn="ctr" cap="flat" cmpd="sng" w="9525">
              <a:solidFill>
                <a:schemeClr val="tx1">
                  <a:lumMod val="15000"/>
                  <a:lumOff val="85000"/>
                </a:schemeClr>
              </a:solidFill>
              <a:prstDash val="solid"/>
              <a:round/>
            </a:ln>
          </spPr>
        </majorGridlines>
        <numFmt formatCode="General" sourceLinked="1"/>
        <majorTickMark val="none"/>
        <minorTickMark val="none"/>
        <tickLblPos val="nextTo"/>
        <spPr>
          <a:noFill xmlns:a="http://schemas.openxmlformats.org/drawingml/2006/main"/>
          <a:ln xmlns:a="http://schemas.openxmlformats.org/drawingml/2006/main" algn="ctr" cap="flat" cmpd="sng" w="9525">
            <a:solidFill>
              <a:schemeClr val="tx1">
                <a:lumMod val="15000"/>
                <a:lumOff val="85000"/>
              </a:schemeClr>
            </a:solidFill>
            <a:prstDash val="solid"/>
            <a:round/>
          </a:ln>
        </spPr>
        <txPr>
          <a:bodyPr xmlns:a="http://schemas.openxmlformats.org/drawingml/2006/main" anchor="ctr" anchorCtr="1" rot="-60000000" spcFirstLastPara="1" vert="horz" vertOverflow="ellipsis" wrap="square"/>
          <a:lstStyle xmlns:a="http://schemas.openxmlformats.org/drawingml/2006/main"/>
          <a:p xmlns:a="http://schemas.openxmlformats.org/drawingml/2006/main">
            <a:pPr>
              <a:defRPr b="0" baseline="0" cap="all" i="0" kern="1200" normalizeH="0" spc="120" strike="noStrike" sz="800">
                <a:solidFill>
                  <a:schemeClr val="tx1">
                    <a:lumMod val="65000"/>
                    <a:lumOff val="35000"/>
                  </a:schemeClr>
                </a:solidFill>
                <a:latin charset="-122" panose="020B0503020204020204" pitchFamily="34" typeface="微软雅黑"/>
                <a:ea charset="-122" panose="020B0503020204020204" pitchFamily="34" typeface="微软雅黑"/>
                <a:cs typeface="+mn-cs"/>
              </a:defRPr>
            </a:pPr>
            <a:r>
              <a:t/>
            </a:r>
            <a:endParaRPr lang="zh-CN"/>
          </a:p>
        </txPr>
        <crossAx val="844169392"/>
        <crosses val="autoZero"/>
        <auto val="1"/>
        <lblAlgn val="ctr"/>
        <lblOffset val="100"/>
        <noMultiLvlLbl val="0"/>
      </catAx>
      <valAx>
        <axId val="844169392"/>
        <scaling>
          <orientation val="minMax"/>
        </scaling>
        <delete val="1"/>
        <axPos val="l"/>
        <numFmt formatCode="General" sourceLinked="1"/>
        <majorTickMark val="none"/>
        <minorTickMark val="none"/>
        <tickLblPos val="nextTo"/>
        <crossAx val="844167424"/>
        <crosses val="autoZero"/>
        <crossBetween val="between"/>
      </valAx>
    </plotArea>
    <legend>
      <legendPos val="r"/>
      <overlay val="0"/>
      <spPr>
        <a:noFill xmlns:a="http://schemas.openxmlformats.org/drawingml/2006/main"/>
        <a:ln xmlns:a="http://schemas.openxmlformats.org/drawingml/2006/main">
          <a:noFill/>
          <a:prstDash val="solid"/>
        </a:ln>
      </spPr>
      <txPr>
        <a:bodyPr xmlns:a="http://schemas.openxmlformats.org/drawingml/2006/main" anchor="ctr" anchorCtr="1" rot="0" spcFirstLastPara="1" vert="horz" vertOverflow="ellipsis" wrap="square"/>
        <a:lstStyle xmlns:a="http://schemas.openxmlformats.org/drawingml/2006/main"/>
        <a:p xmlns:a="http://schemas.openxmlformats.org/drawingml/2006/main">
          <a:pPr>
            <a:defRPr b="0" baseline="0" i="0" kern="1200" strike="noStrike" sz="900">
              <a:solidFill>
                <a:schemeClr val="tx1">
                  <a:lumMod val="65000"/>
                  <a:lumOff val="35000"/>
                </a:schemeClr>
              </a:solidFill>
              <a:latin charset="-122" panose="020B0503020204020204" pitchFamily="34" typeface="微软雅黑"/>
              <a:ea charset="-122" panose="020B0503020204020204" pitchFamily="34" typeface="微软雅黑"/>
              <a:cs typeface="+mn-cs"/>
            </a:defRPr>
          </a:pPr>
          <a:r>
            <a:t/>
          </a:r>
          <a:endParaRPr lang="zh-CN"/>
        </a:p>
      </txPr>
    </legend>
    <plotVisOnly val="1"/>
    <dispBlanksAs val="gap"/>
  </chart>
</chartSpace>
</file>

<file path=xl/charts/chart2.xml><?xml version="1.0" encoding="utf-8"?>
<chartSpace xmlns="http://schemas.openxmlformats.org/drawingml/2006/chart">
  <chart>
    <title>
      <tx>
        <rich>
          <a:bodyPr xmlns:a="http://schemas.openxmlformats.org/drawingml/2006/main" anchor="ctr" anchorCtr="1" rot="0" spcFirstLastPara="1" vert="horz" vertOverflow="ellipsis" wrap="square"/>
          <a:lstStyle xmlns:a="http://schemas.openxmlformats.org/drawingml/2006/main"/>
          <a:p xmlns:a="http://schemas.openxmlformats.org/drawingml/2006/main">
            <a:pPr>
              <a:defRPr b="0" baseline="0" cap="all" i="0" kern="1200" spc="0" strike="noStrike" sz="1440">
                <a:gradFill>
                  <a:gsLst>
                    <a:gs pos="0">
                      <a:schemeClr val="dk1">
                        <a:lumMod val="50000"/>
                        <a:lumOff val="50000"/>
                      </a:schemeClr>
                    </a:gs>
                    <a:gs pos="100000">
                      <a:schemeClr val="dk1">
                        <a:lumMod val="85000"/>
                        <a:lumOff val="15000"/>
                      </a:schemeClr>
                    </a:gs>
                  </a:gsLst>
                  <a:lin ang="5400000" scaled="0"/>
                </a:gradFill>
                <a:latin charset="-122" panose="020B0503020204020204" pitchFamily="34" typeface="微软雅黑"/>
                <a:ea charset="-122" panose="020B0503020204020204" pitchFamily="34" typeface="微软雅黑"/>
                <a:cs typeface="+mn-cs"/>
              </a:defRPr>
            </a:pPr>
            <a:r>
              <a:rPr lang="zh-CN"/>
              <a:t>锦江区</a:t>
            </a:r>
          </a:p>
        </rich>
      </tx>
      <overlay val="0"/>
      <spPr>
        <a:noFill xmlns:a="http://schemas.openxmlformats.org/drawingml/2006/main"/>
        <a:ln xmlns:a="http://schemas.openxmlformats.org/drawingml/2006/main">
          <a:noFill/>
          <a:prstDash val="solid"/>
        </a:ln>
      </spPr>
      <txPr>
        <a:bodyPr xmlns:a="http://schemas.openxmlformats.org/drawingml/2006/main" anchor="ctr" anchorCtr="1" rot="0" spcFirstLastPara="1" vert="horz" vertOverflow="ellipsis" wrap="square"/>
        <a:lstStyle xmlns:a="http://schemas.openxmlformats.org/drawingml/2006/main"/>
        <a:p xmlns:a="http://schemas.openxmlformats.org/drawingml/2006/main">
          <a:pPr>
            <a:defRPr b="0" baseline="0" cap="all" i="0" kern="1200" spc="0" strike="noStrike" sz="1440">
              <a:gradFill>
                <a:gsLst>
                  <a:gs pos="0">
                    <a:schemeClr val="dk1">
                      <a:lumMod val="50000"/>
                      <a:lumOff val="50000"/>
                    </a:schemeClr>
                  </a:gs>
                  <a:gs pos="100000">
                    <a:schemeClr val="dk1">
                      <a:lumMod val="85000"/>
                      <a:lumOff val="15000"/>
                    </a:schemeClr>
                  </a:gs>
                </a:gsLst>
                <a:lin ang="5400000" scaled="0"/>
              </a:gradFill>
              <a:latin charset="-122" panose="020B0503020204020204" pitchFamily="34" typeface="微软雅黑"/>
              <a:ea charset="-122" panose="020B0503020204020204" pitchFamily="34" typeface="微软雅黑"/>
              <a:cs typeface="+mn-cs"/>
            </a:defRPr>
          </a:pPr>
          <a:r>
            <a:t/>
          </a:r>
          <a:endParaRPr lang="zh-CN"/>
        </a:p>
      </txPr>
    </title>
    <plotArea>
      <layout/>
      <lineChart>
        <grouping val="standard"/>
        <varyColors val="0"/>
        <ser>
          <idx val="0"/>
          <order val="0"/>
          <tx>
            <strRef>
              <f>竞对数据!$A$9</f>
              <strCache>
                <ptCount val="1"/>
                <pt idx="0">
                  <v>曝光指数</v>
                </pt>
              </strCache>
            </strRef>
          </tx>
          <spPr>
            <a:ln xmlns:a="http://schemas.openxmlformats.org/drawingml/2006/main" algn="ctr" cap="rnd" cmpd="sng" w="19050">
              <a:solidFill>
                <a:schemeClr val="accent6">
                  <a:lumMod val="75000"/>
                </a:schemeClr>
              </a:solidFill>
              <a:prstDash val="solid"/>
              <a:round/>
            </a:ln>
          </spPr>
          <marker>
            <symbol val="circle"/>
            <size val="17"/>
            <spPr>
              <a:solidFill xmlns:a="http://schemas.openxmlformats.org/drawingml/2006/main">
                <a:schemeClr val="lt1"/>
              </a:solidFill>
              <a:ln xmlns:a="http://schemas.openxmlformats.org/drawingml/2006/main">
                <a:solidFill>
                  <a:schemeClr val="accent6">
                    <a:lumMod val="75000"/>
                  </a:schemeClr>
                </a:solidFill>
                <a:prstDash val="solid"/>
              </a:ln>
            </spPr>
          </marker>
          <dLbls>
            <spPr>
              <a:noFill xmlns:a="http://schemas.openxmlformats.org/drawingml/2006/main"/>
              <a:ln xmlns:a="http://schemas.openxmlformats.org/drawingml/2006/main">
                <a:noFill/>
                <a:prstDash val="solid"/>
              </a:ln>
            </spPr>
            <txPr>
              <a:bodyPr xmlns:a="http://schemas.openxmlformats.org/drawingml/2006/main" anchor="ctr" anchorCtr="1" rot="0" spcFirstLastPara="1" vert="horz" vertOverflow="ellipsis" wrap="square"/>
              <a:lstStyle xmlns:a="http://schemas.openxmlformats.org/drawingml/2006/main"/>
              <a:p xmlns:a="http://schemas.openxmlformats.org/drawingml/2006/main">
                <a:pPr>
                  <a:defRPr b="1" baseline="0" i="0" kern="1200" strike="noStrike" sz="900">
                    <a:solidFill>
                      <a:schemeClr val="accent3"/>
                    </a:solidFill>
                    <a:latin charset="-122" panose="020B0503020204020204" pitchFamily="34" typeface="微软雅黑"/>
                    <a:ea charset="-122" panose="020B0503020204020204" pitchFamily="34" typeface="微软雅黑"/>
                    <a:cs typeface="+mn-cs"/>
                  </a:defRPr>
                </a:pPr>
                <a:r>
                  <a:t/>
                </a:r>
                <a:endParaRPr lang="zh-CN"/>
              </a:p>
            </txPr>
            <dLblPos val="ctr"/>
            <showLegendKey val="0"/>
            <showVal val="1"/>
            <showCatName val="0"/>
            <showSerName val="0"/>
            <showPercent val="0"/>
            <showBubbleSize val="0"/>
            <showLeaderLines val="0"/>
          </dLbls>
          <cat>
            <numRef>
              <f>竞对数据!$B$8:$H$8</f>
              <numCache>
                <formatCode>General</formatCode>
                <ptCount val="7"/>
                <pt idx="0">
                  <v>6.1</v>
                </pt>
                <pt idx="1">
                  <v>7.1</v>
                </pt>
                <pt idx="2">
                  <v>8.1</v>
                </pt>
                <pt idx="3">
                  <v>8.15</v>
                </pt>
                <pt idx="4">
                  <v>9.1</v>
                </pt>
              </numCache>
            </numRef>
          </cat>
          <val>
            <numRef>
              <f>竞对数据!$B$9:$F$9</f>
              <numCache>
                <formatCode>General</formatCode>
                <ptCount val="5"/>
                <pt idx="0">
                  <v>6</v>
                </pt>
                <pt idx="1">
                  <v>6</v>
                </pt>
                <pt idx="2">
                  <v>6</v>
                </pt>
                <pt idx="3">
                  <v>6</v>
                </pt>
                <pt idx="4">
                  <v>2</v>
                </pt>
              </numCache>
            </numRef>
          </val>
          <smooth val="0"/>
        </ser>
        <ser>
          <idx val="1"/>
          <order val="1"/>
          <tx>
            <strRef>
              <f>竞对数据!$A$10</f>
              <strCache>
                <ptCount val="1"/>
                <pt idx="0">
                  <v>人气指数</v>
                </pt>
              </strCache>
            </strRef>
          </tx>
          <spPr>
            <a:ln xmlns:a="http://schemas.openxmlformats.org/drawingml/2006/main" algn="ctr" cap="rnd" cmpd="sng" w="19050">
              <a:solidFill>
                <a:srgbClr val="C00000"/>
              </a:solidFill>
              <a:prstDash val="solid"/>
              <a:round/>
            </a:ln>
          </spPr>
          <marker>
            <symbol val="circle"/>
            <size val="17"/>
            <spPr>
              <a:solidFill xmlns:a="http://schemas.openxmlformats.org/drawingml/2006/main">
                <a:schemeClr val="lt1"/>
              </a:solidFill>
              <a:ln xmlns:a="http://schemas.openxmlformats.org/drawingml/2006/main">
                <a:solidFill>
                  <a:srgbClr val="C00000"/>
                </a:solidFill>
                <a:prstDash val="solid"/>
              </a:ln>
            </spPr>
          </marker>
          <dLbls>
            <spPr>
              <a:noFill xmlns:a="http://schemas.openxmlformats.org/drawingml/2006/main"/>
              <a:ln xmlns:a="http://schemas.openxmlformats.org/drawingml/2006/main">
                <a:noFill/>
                <a:prstDash val="solid"/>
              </a:ln>
            </spPr>
            <txPr>
              <a:bodyPr xmlns:a="http://schemas.openxmlformats.org/drawingml/2006/main" anchor="ctr" anchorCtr="1" rot="0" spcFirstLastPara="1" vert="horz" vertOverflow="ellipsis" wrap="square"/>
              <a:lstStyle xmlns:a="http://schemas.openxmlformats.org/drawingml/2006/main"/>
              <a:p xmlns:a="http://schemas.openxmlformats.org/drawingml/2006/main">
                <a:pPr>
                  <a:defRPr b="1" baseline="0" i="0" kern="1200" strike="noStrike" sz="900">
                    <a:solidFill>
                      <a:schemeClr val="accent4"/>
                    </a:solidFill>
                    <a:latin charset="-122" panose="020B0503020204020204" pitchFamily="34" typeface="微软雅黑"/>
                    <a:ea charset="-122" panose="020B0503020204020204" pitchFamily="34" typeface="微软雅黑"/>
                    <a:cs typeface="+mn-cs"/>
                  </a:defRPr>
                </a:pPr>
                <a:r>
                  <a:t/>
                </a:r>
                <a:endParaRPr lang="zh-CN"/>
              </a:p>
            </txPr>
            <dLblPos val="ctr"/>
            <showLegendKey val="0"/>
            <showVal val="1"/>
            <showCatName val="0"/>
            <showSerName val="0"/>
            <showPercent val="0"/>
            <showBubbleSize val="0"/>
            <showLeaderLines val="0"/>
          </dLbls>
          <cat>
            <numRef>
              <f>竞对数据!$B$8:$H$8</f>
              <numCache>
                <formatCode>General</formatCode>
                <ptCount val="7"/>
                <pt idx="0">
                  <v>6.1</v>
                </pt>
                <pt idx="1">
                  <v>7.1</v>
                </pt>
                <pt idx="2">
                  <v>8.1</v>
                </pt>
                <pt idx="3">
                  <v>8.15</v>
                </pt>
                <pt idx="4">
                  <v>9.1</v>
                </pt>
              </numCache>
            </numRef>
          </cat>
          <val>
            <numRef>
              <f>竞对数据!$B$10:$F$10</f>
              <numCache>
                <formatCode>General</formatCode>
                <ptCount val="5"/>
                <pt idx="0">
                  <v>7</v>
                </pt>
                <pt idx="1">
                  <v>5</v>
                </pt>
                <pt idx="2">
                  <v>4</v>
                </pt>
                <pt idx="3">
                  <v>6</v>
                </pt>
                <pt idx="4">
                  <v>2</v>
                </pt>
              </numCache>
            </numRef>
          </val>
          <smooth val="0"/>
        </ser>
        <ser>
          <idx val="2"/>
          <order val="2"/>
          <tx>
            <strRef>
              <f>竞对数据!$A$11</f>
              <strCache>
                <ptCount val="1"/>
                <pt idx="0">
                  <v>人均浏览页面</v>
                </pt>
              </strCache>
            </strRef>
          </tx>
          <spPr>
            <a:ln xmlns:a="http://schemas.openxmlformats.org/drawingml/2006/main" algn="ctr" cap="rnd" cmpd="sng" w="19050">
              <a:solidFill>
                <a:schemeClr val="accent5">
                  <a:shade val="95000"/>
                  <a:satMod val="105000"/>
                </a:schemeClr>
              </a:solidFill>
              <a:prstDash val="solid"/>
              <a:round/>
            </a:ln>
          </spPr>
          <marker>
            <symbol val="circle"/>
            <size val="17"/>
            <spPr>
              <a:solidFill xmlns:a="http://schemas.openxmlformats.org/drawingml/2006/main">
                <a:schemeClr val="lt1"/>
              </a:solidFill>
              <a:ln xmlns:a="http://schemas.openxmlformats.org/drawingml/2006/main">
                <a:noFill/>
                <a:prstDash val="solid"/>
              </a:ln>
            </spPr>
          </marker>
          <dLbls>
            <spPr>
              <a:noFill xmlns:a="http://schemas.openxmlformats.org/drawingml/2006/main"/>
              <a:ln xmlns:a="http://schemas.openxmlformats.org/drawingml/2006/main">
                <a:noFill/>
                <a:prstDash val="solid"/>
              </a:ln>
            </spPr>
            <txPr>
              <a:bodyPr xmlns:a="http://schemas.openxmlformats.org/drawingml/2006/main" anchor="ctr" anchorCtr="1" rot="0" spcFirstLastPara="1" vert="horz" vertOverflow="ellipsis" wrap="square"/>
              <a:lstStyle xmlns:a="http://schemas.openxmlformats.org/drawingml/2006/main"/>
              <a:p xmlns:a="http://schemas.openxmlformats.org/drawingml/2006/main">
                <a:pPr>
                  <a:defRPr b="1" baseline="0" i="0" kern="1200" strike="noStrike" sz="900">
                    <a:solidFill>
                      <a:schemeClr val="accent5"/>
                    </a:solidFill>
                    <a:latin charset="-122" panose="020B0503020204020204" pitchFamily="34" typeface="微软雅黑"/>
                    <a:ea charset="-122" panose="020B0503020204020204" pitchFamily="34" typeface="微软雅黑"/>
                    <a:cs typeface="+mn-cs"/>
                  </a:defRPr>
                </a:pPr>
                <a:r>
                  <a:t/>
                </a:r>
                <a:endParaRPr lang="zh-CN"/>
              </a:p>
            </txPr>
            <dLblPos val="ctr"/>
            <showLegendKey val="0"/>
            <showVal val="1"/>
            <showCatName val="0"/>
            <showSerName val="0"/>
            <showPercent val="0"/>
            <showBubbleSize val="0"/>
            <showLeaderLines val="0"/>
          </dLbls>
          <cat>
            <numRef>
              <f>竞对数据!$B$8:$H$8</f>
              <numCache>
                <formatCode>General</formatCode>
                <ptCount val="7"/>
                <pt idx="0">
                  <v>6.1</v>
                </pt>
                <pt idx="1">
                  <v>7.1</v>
                </pt>
                <pt idx="2">
                  <v>8.1</v>
                </pt>
                <pt idx="3">
                  <v>8.15</v>
                </pt>
                <pt idx="4">
                  <v>9.1</v>
                </pt>
              </numCache>
            </numRef>
          </cat>
          <val>
            <numRef>
              <f>竞对数据!$B$11:$F$11</f>
              <numCache>
                <formatCode>General</formatCode>
                <ptCount val="5"/>
                <pt idx="0">
                  <v>4</v>
                </pt>
                <pt idx="1">
                  <v>1</v>
                </pt>
                <pt idx="2">
                  <v>2</v>
                </pt>
                <pt idx="3">
                  <v>4</v>
                </pt>
                <pt idx="4">
                  <v>9</v>
                </pt>
              </numCache>
            </numRef>
          </val>
          <smooth val="0"/>
        </ser>
        <ser>
          <idx val="3"/>
          <order val="3"/>
          <tx>
            <strRef>
              <f>竞对数据!$A$12</f>
              <strCache>
                <ptCount val="1"/>
                <pt idx="0">
                  <v>交易指数</v>
                </pt>
              </strCache>
            </strRef>
          </tx>
          <spPr>
            <a:ln xmlns:a="http://schemas.openxmlformats.org/drawingml/2006/main" algn="ctr" cap="rnd" cmpd="sng" w="19050">
              <a:solidFill>
                <a:srgbClr val="00B050"/>
              </a:solidFill>
              <a:prstDash val="solid"/>
              <a:round/>
            </a:ln>
          </spPr>
          <marker>
            <symbol val="circle"/>
            <size val="17"/>
            <spPr>
              <a:solidFill xmlns:a="http://schemas.openxmlformats.org/drawingml/2006/main">
                <a:schemeClr val="lt1"/>
              </a:solidFill>
              <a:ln xmlns:a="http://schemas.openxmlformats.org/drawingml/2006/main">
                <a:solidFill>
                  <a:srgbClr val="00B050"/>
                </a:solidFill>
                <a:prstDash val="solid"/>
              </a:ln>
            </spPr>
          </marker>
          <dLbls>
            <spPr>
              <a:noFill xmlns:a="http://schemas.openxmlformats.org/drawingml/2006/main"/>
              <a:ln xmlns:a="http://schemas.openxmlformats.org/drawingml/2006/main">
                <a:noFill/>
                <a:prstDash val="solid"/>
              </a:ln>
            </spPr>
            <txPr>
              <a:bodyPr xmlns:a="http://schemas.openxmlformats.org/drawingml/2006/main" anchor="ctr" anchorCtr="1" rot="0" spcFirstLastPara="1" vert="horz" vertOverflow="ellipsis" wrap="square"/>
              <a:lstStyle xmlns:a="http://schemas.openxmlformats.org/drawingml/2006/main"/>
              <a:p xmlns:a="http://schemas.openxmlformats.org/drawingml/2006/main">
                <a:pPr>
                  <a:defRPr b="1" baseline="0" i="0" kern="1200" strike="noStrike" sz="900">
                    <a:solidFill>
                      <a:schemeClr val="accent1"/>
                    </a:solidFill>
                    <a:latin charset="-122" panose="020B0503020204020204" pitchFamily="34" typeface="微软雅黑"/>
                    <a:ea charset="-122" panose="020B0503020204020204" pitchFamily="34" typeface="微软雅黑"/>
                    <a:cs typeface="+mn-cs"/>
                  </a:defRPr>
                </a:pPr>
                <a:r>
                  <a:t/>
                </a:r>
                <a:endParaRPr lang="zh-CN"/>
              </a:p>
            </txPr>
            <dLblPos val="ctr"/>
            <showLegendKey val="0"/>
            <showVal val="1"/>
            <showCatName val="0"/>
            <showSerName val="0"/>
            <showPercent val="0"/>
            <showBubbleSize val="0"/>
            <showLeaderLines val="0"/>
          </dLbls>
          <cat>
            <numRef>
              <f>竞对数据!$B$8:$H$8</f>
              <numCache>
                <formatCode>General</formatCode>
                <ptCount val="7"/>
                <pt idx="0">
                  <v>6.1</v>
                </pt>
                <pt idx="1">
                  <v>7.1</v>
                </pt>
                <pt idx="2">
                  <v>8.1</v>
                </pt>
                <pt idx="3">
                  <v>8.15</v>
                </pt>
                <pt idx="4">
                  <v>9.1</v>
                </pt>
              </numCache>
            </numRef>
          </cat>
          <val>
            <numRef>
              <f>竞对数据!$B$12:$F$12</f>
              <numCache>
                <formatCode>General</formatCode>
                <ptCount val="5"/>
                <pt idx="0">
                  <v>6</v>
                </pt>
                <pt idx="1">
                  <v>3</v>
                </pt>
                <pt idx="2">
                  <v>2</v>
                </pt>
                <pt idx="3">
                  <v>3</v>
                </pt>
                <pt idx="4">
                  <v>31</v>
                </pt>
              </numCache>
            </numRef>
          </val>
          <smooth val="0"/>
        </ser>
        <dLbls>
          <dLblPos val="ctr"/>
          <showLegendKey val="0"/>
          <showVal val="1"/>
          <showCatName val="0"/>
          <showSerName val="0"/>
          <showPercent val="0"/>
          <showBubbleSize val="0"/>
        </dLbls>
        <marker val="1"/>
        <smooth val="0"/>
        <axId val="725105824"/>
        <axId val="725106152"/>
      </lineChart>
      <catAx>
        <axId val="72510582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algn="ctr" cap="flat" cmpd="sng" w="9525">
            <a:solidFill>
              <a:schemeClr val="dk1">
                <a:lumMod val="15000"/>
                <a:lumOff val="85000"/>
              </a:schemeClr>
            </a:solidFill>
            <a:prstDash val="solid"/>
            <a:round/>
          </a:ln>
        </spPr>
        <txPr>
          <a:bodyPr xmlns:a="http://schemas.openxmlformats.org/drawingml/2006/main" anchor="ctr" anchorCtr="1" rot="-60000000" spcFirstLastPara="1" vert="horz" vertOverflow="ellipsis" wrap="square"/>
          <a:lstStyle xmlns:a="http://schemas.openxmlformats.org/drawingml/2006/main"/>
          <a:p xmlns:a="http://schemas.openxmlformats.org/drawingml/2006/main">
            <a:pPr>
              <a:defRPr b="0" baseline="0" i="0" kern="1200" strike="noStrike" sz="1000">
                <a:solidFill>
                  <a:schemeClr val="dk1">
                    <a:lumMod val="65000"/>
                    <a:lumOff val="35000"/>
                  </a:schemeClr>
                </a:solidFill>
                <a:latin charset="-122" panose="020B0503020204020204" pitchFamily="34" typeface="微软雅黑"/>
                <a:ea charset="-122" panose="020B0503020204020204" pitchFamily="34" typeface="微软雅黑"/>
                <a:cs typeface="+mn-cs"/>
              </a:defRPr>
            </a:pPr>
            <a:r>
              <a:t/>
            </a:r>
            <a:endParaRPr lang="zh-CN"/>
          </a:p>
        </txPr>
        <crossAx val="725106152"/>
        <crosses val="autoZero"/>
        <auto val="1"/>
        <lblAlgn val="ctr"/>
        <lblOffset val="100"/>
        <noMultiLvlLbl val="0"/>
      </catAx>
      <valAx>
        <axId val="725106152"/>
        <scaling>
          <orientation val="minMax"/>
        </scaling>
        <delete val="1"/>
        <axPos val="l"/>
        <numFmt formatCode="General" sourceLinked="1"/>
        <majorTickMark val="none"/>
        <minorTickMark val="none"/>
        <tickLblPos val="nextTo"/>
        <crossAx val="725105824"/>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anchor="ctr" anchorCtr="1" rot="0" spcFirstLastPara="1" vert="horz" vertOverflow="ellipsis" wrap="square"/>
        <a:lstStyle xmlns:a="http://schemas.openxmlformats.org/drawingml/2006/main"/>
        <a:p xmlns:a="http://schemas.openxmlformats.org/drawingml/2006/main">
          <a:pPr>
            <a:defRPr b="0" baseline="0" i="0" kern="1200" strike="noStrike" sz="900">
              <a:solidFill>
                <a:schemeClr val="dk1">
                  <a:lumMod val="65000"/>
                  <a:lumOff val="35000"/>
                </a:schemeClr>
              </a:solidFill>
              <a:latin charset="-122" panose="020B0503020204020204" pitchFamily="34" typeface="微软雅黑"/>
              <a:ea charset="-122" panose="020B0503020204020204" pitchFamily="34" typeface="微软雅黑"/>
              <a:cs typeface="+mn-cs"/>
            </a:defRPr>
          </a:pPr>
          <a:r>
            <a:t/>
          </a:r>
          <a:endParaRPr lang="zh-CN"/>
        </a:p>
      </txPr>
    </legend>
    <plotVisOnly val="1"/>
    <dispBlanksAs val="gap"/>
  </chart>
</chartSpace>
</file>

<file path=xl/charts/chart3.xml><?xml version="1.0" encoding="utf-8"?>
<chartSpace xmlns="http://schemas.openxmlformats.org/drawingml/2006/chart">
  <chart>
    <title>
      <tx>
        <rich>
          <a:bodyPr xmlns:a="http://schemas.openxmlformats.org/drawingml/2006/main" anchor="ctr" anchorCtr="1" rot="0" spcFirstLastPara="1" vert="horz" vertOverflow="ellipsis" wrap="square"/>
          <a:lstStyle xmlns:a="http://schemas.openxmlformats.org/drawingml/2006/main"/>
          <a:p xmlns:a="http://schemas.openxmlformats.org/drawingml/2006/main">
            <a:pPr>
              <a:defRPr b="0" baseline="0" cap="all" i="0" kern="1200" spc="0" strike="noStrike" sz="144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r>
              <a:rPr lang="zh-CN"/>
              <a:t>成都市场</a:t>
            </a:r>
          </a:p>
        </rich>
      </tx>
      <overlay val="0"/>
      <spPr>
        <a:noFill xmlns:a="http://schemas.openxmlformats.org/drawingml/2006/main"/>
        <a:ln xmlns:a="http://schemas.openxmlformats.org/drawingml/2006/main">
          <a:noFill/>
          <a:prstDash val="solid"/>
        </a:ln>
      </spPr>
      <txPr>
        <a:bodyPr xmlns:a="http://schemas.openxmlformats.org/drawingml/2006/main" anchor="ctr" anchorCtr="1" rot="0" spcFirstLastPara="1" vert="horz" vertOverflow="ellipsis" wrap="square"/>
        <a:lstStyle xmlns:a="http://schemas.openxmlformats.org/drawingml/2006/main"/>
        <a:p xmlns:a="http://schemas.openxmlformats.org/drawingml/2006/main">
          <a:pPr>
            <a:defRPr b="0" baseline="0" cap="all" i="0" kern="1200" spc="0" strike="noStrike" sz="144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r>
            <a:t/>
          </a:r>
          <a:endParaRPr lang="zh-CN"/>
        </a:p>
      </txPr>
    </title>
    <plotArea>
      <layout/>
      <lineChart>
        <grouping val="standard"/>
        <varyColors val="0"/>
        <ser>
          <idx val="0"/>
          <order val="0"/>
          <tx>
            <strRef>
              <f>竞对数据!$A$15</f>
              <strCache>
                <ptCount val="1"/>
                <pt idx="0">
                  <v>曝光指数</v>
                </pt>
              </strCache>
            </strRef>
          </tx>
          <spPr>
            <a:ln xmlns:a="http://schemas.openxmlformats.org/drawingml/2006/main" algn="ctr" cap="rnd" cmpd="sng" w="19050">
              <a:solidFill>
                <a:schemeClr val="accent6">
                  <a:lumMod val="75000"/>
                </a:schemeClr>
              </a:solidFill>
              <a:prstDash val="solid"/>
              <a:round/>
            </a:ln>
          </spPr>
          <marker>
            <symbol val="none"/>
            <spPr>
              <a:ln xmlns:a="http://schemas.openxmlformats.org/drawingml/2006/main">
                <a:prstDash val="solid"/>
              </a:ln>
            </spPr>
          </marker>
          <dLbls>
            <spPr>
              <a:noFill xmlns:a="http://schemas.openxmlformats.org/drawingml/2006/main"/>
              <a:ln xmlns:a="http://schemas.openxmlformats.org/drawingml/2006/main">
                <a:noFill/>
                <a:prstDash val="solid"/>
              </a:ln>
            </spPr>
            <txPr>
              <a:bodyPr xmlns:a="http://schemas.openxmlformats.org/drawingml/2006/main" anchor="ctr" anchorCtr="1" bIns="19050" lIns="38100" rIns="38100" rot="0" spcFirstLastPara="1" tIns="19050" vert="horz" vertOverflow="ellipsis" wrap="square">
                <a:spAutoFit/>
              </a:bodyPr>
              <a:lstStyle xmlns:a="http://schemas.openxmlformats.org/drawingml/2006/main"/>
              <a:p xmlns:a="http://schemas.openxmlformats.org/drawingml/2006/main">
                <a:pPr>
                  <a:defRPr b="1" baseline="0" i="0" kern="1200" strike="noStrike" sz="900">
                    <a:solidFill>
                      <a:schemeClr val="accent3"/>
                    </a:solidFill>
                    <a:latin typeface="+mn-lt"/>
                    <a:ea typeface="+mn-ea"/>
                    <a:cs typeface="+mn-cs"/>
                  </a:defRPr>
                </a:pPr>
                <a:r>
                  <a:t/>
                </a:r>
                <a:endParaRPr lang="zh-CN"/>
              </a:p>
            </txPr>
            <dLblPos val="ctr"/>
            <showLegendKey val="0"/>
            <showVal val="1"/>
            <showCatName val="0"/>
            <showSerName val="0"/>
            <showPercent val="0"/>
            <showBubbleSize val="0"/>
            <showLeaderLines val="0"/>
          </dLbls>
          <cat>
            <numRef>
              <f>竞对数据!$B$14:$F$14</f>
              <numCache>
                <formatCode>General</formatCode>
                <ptCount val="5"/>
                <pt idx="0">
                  <v>6.1</v>
                </pt>
                <pt idx="1">
                  <v>7.1</v>
                </pt>
                <pt idx="2">
                  <v>8.1</v>
                </pt>
                <pt idx="3">
                  <v>8.15</v>
                </pt>
                <pt idx="4">
                  <v>9.1</v>
                </pt>
              </numCache>
            </numRef>
          </cat>
          <val>
            <numRef>
              <f>竞对数据!$B$15:$F$15</f>
              <numCache>
                <formatCode>General</formatCode>
                <ptCount val="5"/>
                <pt idx="0">
                  <v>32</v>
                </pt>
                <pt idx="1">
                  <v>35</v>
                </pt>
                <pt idx="2">
                  <v>35</v>
                </pt>
                <pt idx="3">
                  <v>38</v>
                </pt>
                <pt idx="4">
                  <v>12</v>
                </pt>
              </numCache>
            </numRef>
          </val>
          <smooth val="0"/>
        </ser>
        <ser>
          <idx val="1"/>
          <order val="1"/>
          <tx>
            <strRef>
              <f>竞对数据!$A$16</f>
              <strCache>
                <ptCount val="1"/>
                <pt idx="0">
                  <v>人气指数</v>
                </pt>
              </strCache>
            </strRef>
          </tx>
          <spPr>
            <a:ln xmlns:a="http://schemas.openxmlformats.org/drawingml/2006/main" algn="ctr" cap="rnd" cmpd="sng" w="19050">
              <a:solidFill>
                <a:srgbClr val="C00000"/>
              </a:solidFill>
              <a:prstDash val="solid"/>
              <a:round/>
            </a:ln>
          </spPr>
          <marker>
            <symbol val="none"/>
            <spPr>
              <a:ln xmlns:a="http://schemas.openxmlformats.org/drawingml/2006/main">
                <a:prstDash val="solid"/>
              </a:ln>
            </spPr>
          </marker>
          <dLbls>
            <spPr>
              <a:noFill xmlns:a="http://schemas.openxmlformats.org/drawingml/2006/main"/>
              <a:ln xmlns:a="http://schemas.openxmlformats.org/drawingml/2006/main">
                <a:noFill/>
                <a:prstDash val="solid"/>
              </a:ln>
            </spPr>
            <txPr>
              <a:bodyPr xmlns:a="http://schemas.openxmlformats.org/drawingml/2006/main" anchor="ctr" anchorCtr="1" bIns="19050" lIns="38100" rIns="38100" rot="0" spcFirstLastPara="1" tIns="19050" vert="horz" vertOverflow="ellipsis" wrap="square">
                <a:spAutoFit/>
              </a:bodyPr>
              <a:lstStyle xmlns:a="http://schemas.openxmlformats.org/drawingml/2006/main"/>
              <a:p xmlns:a="http://schemas.openxmlformats.org/drawingml/2006/main">
                <a:pPr>
                  <a:defRPr b="1" baseline="0" i="0" kern="1200" strike="noStrike" sz="900">
                    <a:solidFill>
                      <a:schemeClr val="accent4"/>
                    </a:solidFill>
                    <a:latin typeface="+mn-lt"/>
                    <a:ea typeface="+mn-ea"/>
                    <a:cs typeface="+mn-cs"/>
                  </a:defRPr>
                </a:pPr>
                <a:r>
                  <a:t/>
                </a:r>
                <a:endParaRPr lang="zh-CN"/>
              </a:p>
            </txPr>
            <dLblPos val="ctr"/>
            <showLegendKey val="0"/>
            <showVal val="1"/>
            <showCatName val="0"/>
            <showSerName val="0"/>
            <showPercent val="0"/>
            <showBubbleSize val="0"/>
            <showLeaderLines val="0"/>
          </dLbls>
          <cat>
            <numRef>
              <f>竞对数据!$B$14:$F$14</f>
              <numCache>
                <formatCode>General</formatCode>
                <ptCount val="5"/>
                <pt idx="0">
                  <v>6.1</v>
                </pt>
                <pt idx="1">
                  <v>7.1</v>
                </pt>
                <pt idx="2">
                  <v>8.1</v>
                </pt>
                <pt idx="3">
                  <v>8.15</v>
                </pt>
                <pt idx="4">
                  <v>9.1</v>
                </pt>
              </numCache>
            </numRef>
          </cat>
          <val>
            <numRef>
              <f>竞对数据!$B$16:$F$16</f>
              <numCache>
                <formatCode>General</formatCode>
                <ptCount val="5"/>
                <pt idx="0">
                  <v>42</v>
                </pt>
                <pt idx="1">
                  <v>32</v>
                </pt>
                <pt idx="2">
                  <v>26</v>
                </pt>
                <pt idx="3">
                  <v>34</v>
                </pt>
                <pt idx="4">
                  <v>17</v>
                </pt>
              </numCache>
            </numRef>
          </val>
          <smooth val="0"/>
        </ser>
        <ser>
          <idx val="2"/>
          <order val="2"/>
          <tx>
            <strRef>
              <f>竞对数据!$A$17</f>
              <strCache>
                <ptCount val="1"/>
                <pt idx="0">
                  <v>人均浏览页面</v>
                </pt>
              </strCache>
            </strRef>
          </tx>
          <spPr>
            <a:ln xmlns:a="http://schemas.openxmlformats.org/drawingml/2006/main" algn="ctr" cap="rnd" cmpd="sng" w="19050">
              <a:solidFill>
                <a:schemeClr val="accent5">
                  <a:shade val="95000"/>
                  <a:satMod val="105000"/>
                </a:schemeClr>
              </a:solidFill>
              <a:prstDash val="solid"/>
              <a:round/>
            </a:ln>
          </spPr>
          <marker>
            <symbol val="none"/>
            <spPr>
              <a:ln xmlns:a="http://schemas.openxmlformats.org/drawingml/2006/main">
                <a:prstDash val="solid"/>
              </a:ln>
            </spPr>
          </marker>
          <dLbls>
            <spPr>
              <a:noFill xmlns:a="http://schemas.openxmlformats.org/drawingml/2006/main"/>
              <a:ln xmlns:a="http://schemas.openxmlformats.org/drawingml/2006/main">
                <a:noFill/>
                <a:prstDash val="solid"/>
              </a:ln>
            </spPr>
            <txPr>
              <a:bodyPr xmlns:a="http://schemas.openxmlformats.org/drawingml/2006/main" anchor="ctr" anchorCtr="1" bIns="19050" lIns="38100" rIns="38100" rot="0" spcFirstLastPara="1" tIns="19050" vert="horz" vertOverflow="ellipsis" wrap="square">
                <a:spAutoFit/>
              </a:bodyPr>
              <a:lstStyle xmlns:a="http://schemas.openxmlformats.org/drawingml/2006/main"/>
              <a:p xmlns:a="http://schemas.openxmlformats.org/drawingml/2006/main">
                <a:pPr>
                  <a:defRPr b="1" baseline="0" i="0" kern="1200" strike="noStrike" sz="900">
                    <a:solidFill>
                      <a:schemeClr val="accent5"/>
                    </a:solidFill>
                    <a:latin typeface="+mn-lt"/>
                    <a:ea typeface="+mn-ea"/>
                    <a:cs typeface="+mn-cs"/>
                  </a:defRPr>
                </a:pPr>
                <a:r>
                  <a:t/>
                </a:r>
                <a:endParaRPr lang="zh-CN"/>
              </a:p>
            </txPr>
            <dLblPos val="ctr"/>
            <showLegendKey val="0"/>
            <showVal val="1"/>
            <showCatName val="0"/>
            <showSerName val="0"/>
            <showPercent val="0"/>
            <showBubbleSize val="0"/>
            <showLeaderLines val="0"/>
          </dLbls>
          <val>
            <numRef>
              <f>竞对数据!$B$17:$F$17</f>
              <numCache>
                <formatCode>General</formatCode>
                <ptCount val="5"/>
                <pt idx="0">
                  <v>17</v>
                </pt>
                <pt idx="1">
                  <v>2</v>
                </pt>
                <pt idx="2">
                  <v>8</v>
                </pt>
                <pt idx="3">
                  <v>36</v>
                </pt>
                <pt idx="4">
                  <v>50</v>
                </pt>
              </numCache>
            </numRef>
          </val>
          <smooth val="0"/>
        </ser>
        <ser>
          <idx val="3"/>
          <order val="3"/>
          <tx>
            <strRef>
              <f>竞对数据!$A$18</f>
              <strCache>
                <ptCount val="1"/>
                <pt idx="0">
                  <v>交易指数</v>
                </pt>
              </strCache>
            </strRef>
          </tx>
          <spPr>
            <a:ln xmlns:a="http://schemas.openxmlformats.org/drawingml/2006/main" algn="ctr" cap="rnd" cmpd="sng" w="19050">
              <a:solidFill>
                <a:srgbClr val="00B050"/>
              </a:solidFill>
              <a:prstDash val="solid"/>
              <a:round/>
            </a:ln>
          </spPr>
          <marker>
            <symbol val="none"/>
            <spPr>
              <a:ln xmlns:a="http://schemas.openxmlformats.org/drawingml/2006/main">
                <a:prstDash val="solid"/>
              </a:ln>
            </spPr>
          </marker>
          <dLbls>
            <spPr>
              <a:noFill xmlns:a="http://schemas.openxmlformats.org/drawingml/2006/main"/>
              <a:ln xmlns:a="http://schemas.openxmlformats.org/drawingml/2006/main">
                <a:noFill/>
                <a:prstDash val="solid"/>
              </a:ln>
            </spPr>
            <txPr>
              <a:bodyPr xmlns:a="http://schemas.openxmlformats.org/drawingml/2006/main" anchor="ctr" anchorCtr="1" bIns="19050" lIns="38100" rIns="38100" rot="0" spcFirstLastPara="1" tIns="19050" vert="horz" vertOverflow="ellipsis" wrap="square">
                <a:spAutoFit/>
              </a:bodyPr>
              <a:lstStyle xmlns:a="http://schemas.openxmlformats.org/drawingml/2006/main"/>
              <a:p xmlns:a="http://schemas.openxmlformats.org/drawingml/2006/main">
                <a:pPr>
                  <a:defRPr b="1" baseline="0" i="0" kern="1200" strike="noStrike" sz="900">
                    <a:solidFill>
                      <a:schemeClr val="accent1"/>
                    </a:solidFill>
                    <a:latin typeface="+mn-lt"/>
                    <a:ea typeface="+mn-ea"/>
                    <a:cs typeface="+mn-cs"/>
                  </a:defRPr>
                </a:pPr>
                <a:r>
                  <a:t/>
                </a:r>
                <a:endParaRPr lang="zh-CN"/>
              </a:p>
            </txPr>
            <dLblPos val="ctr"/>
            <showLegendKey val="0"/>
            <showVal val="1"/>
            <showCatName val="0"/>
            <showSerName val="0"/>
            <showPercent val="0"/>
            <showBubbleSize val="0"/>
            <showLeaderLines val="0"/>
          </dLbls>
          <val>
            <numRef>
              <f>竞对数据!$B$18:$F$18</f>
              <numCache>
                <formatCode>General</formatCode>
                <ptCount val="5"/>
                <pt idx="0">
                  <v>38</v>
                </pt>
                <pt idx="1">
                  <v>23</v>
                </pt>
                <pt idx="2">
                  <v>16</v>
                </pt>
                <pt idx="3">
                  <v>26</v>
                </pt>
                <pt idx="4">
                  <v>72</v>
                </pt>
              </numCache>
            </numRef>
          </val>
          <smooth val="0"/>
        </ser>
        <dLbls>
          <dLblPos val="ctr"/>
          <showLegendKey val="0"/>
          <showVal val="1"/>
          <showCatName val="0"/>
          <showSerName val="0"/>
          <showPercent val="0"/>
          <showBubbleSize val="0"/>
        </dLbls>
        <smooth val="0"/>
        <axId val="593054800"/>
        <axId val="593059720"/>
      </lineChart>
      <catAx>
        <axId val="593054800"/>
        <scaling>
          <orientation val="minMax"/>
        </scaling>
        <delete val="1"/>
        <axPos val="b"/>
        <numFmt formatCode="General" sourceLinked="1"/>
        <majorTickMark val="out"/>
        <minorTickMark val="none"/>
        <tickLblPos val="nextTo"/>
        <crossAx val="593059720"/>
        <crosses val="autoZero"/>
        <auto val="1"/>
        <lblAlgn val="ctr"/>
        <lblOffset val="100"/>
        <noMultiLvlLbl val="0"/>
      </catAx>
      <valAx>
        <axId val="593059720"/>
        <scaling>
          <orientation val="minMax"/>
        </scaling>
        <delete val="0"/>
        <axPos val="r"/>
        <numFmt formatCode="General" sourceLinked="1"/>
        <majorTickMark val="out"/>
        <minorTickMark val="none"/>
        <tickLblPos val="nextTo"/>
        <spPr>
          <a:noFill xmlns:a="http://schemas.openxmlformats.org/drawingml/2006/main"/>
          <a:ln xmlns:a="http://schemas.openxmlformats.org/drawingml/2006/main">
            <a:noFill/>
            <a:prstDash val="solid"/>
          </a:ln>
        </spPr>
        <txPr>
          <a:bodyPr xmlns:a="http://schemas.openxmlformats.org/drawingml/2006/main" anchor="ctr" anchorCtr="1" rot="-60000000" spcFirstLastPara="1" vert="horz" vertOverflow="ellipsis" wrap="square"/>
          <a:lstStyle xmlns:a="http://schemas.openxmlformats.org/drawingml/2006/main"/>
          <a:p xmlns:a="http://schemas.openxmlformats.org/drawingml/2006/main">
            <a:pPr>
              <a:defRPr b="0" baseline="0" i="0" kern="1200" strike="noStrike" sz="900">
                <a:solidFill>
                  <a:schemeClr val="dk1">
                    <a:lumMod val="65000"/>
                    <a:lumOff val="35000"/>
                  </a:schemeClr>
                </a:solidFill>
                <a:latin typeface="+mn-lt"/>
                <a:ea typeface="+mn-ea"/>
                <a:cs typeface="+mn-cs"/>
              </a:defRPr>
            </a:pPr>
            <a:r>
              <a:t/>
            </a:r>
            <a:endParaRPr lang="zh-CN"/>
          </a:p>
        </txPr>
        <crossAx val="593054800"/>
        <crosses val="max"/>
        <crossBetween val="between"/>
        <majorUnit val="20"/>
      </valAx>
    </plotArea>
    <legend>
      <legendPos val="b"/>
      <overlay val="0"/>
      <spPr>
        <a:noFill xmlns:a="http://schemas.openxmlformats.org/drawingml/2006/main"/>
        <a:ln xmlns:a="http://schemas.openxmlformats.org/drawingml/2006/main">
          <a:noFill/>
          <a:prstDash val="solid"/>
        </a:ln>
      </spPr>
      <txPr>
        <a:bodyPr xmlns:a="http://schemas.openxmlformats.org/drawingml/2006/main" anchor="ctr" anchorCtr="1" rot="0" spcFirstLastPara="1" vert="horz" vertOverflow="ellipsis" wrap="square"/>
        <a:lstStyle xmlns:a="http://schemas.openxmlformats.org/drawingml/2006/main"/>
        <a:p xmlns:a="http://schemas.openxmlformats.org/drawingml/2006/main">
          <a:pPr>
            <a:defRPr b="0" baseline="0" i="0" kern="1200" strike="noStrike" sz="900">
              <a:solidFill>
                <a:schemeClr val="dk1">
                  <a:lumMod val="65000"/>
                  <a:lumOff val="35000"/>
                </a:schemeClr>
              </a:solidFill>
              <a:latin typeface="+mn-lt"/>
              <a:ea typeface="+mn-ea"/>
              <a:cs typeface="+mn-cs"/>
            </a:defRPr>
          </a:pPr>
          <a:r>
            <a:t/>
          </a:r>
          <a:endParaRPr lang="zh-CN"/>
        </a:p>
      </txPr>
    </legend>
    <plotVisOnly val="1"/>
    <dispBlanksAs val="gap"/>
  </chart>
</chartSpace>
</file>

<file path=xl/drawings/_rels/drawing1.xml.rels><Relationships xmlns="http://schemas.openxmlformats.org/package/2006/relationships"><Relationship Id="rId1" Target="/xl/charts/chart1.xml" Type="http://schemas.openxmlformats.org/officeDocument/2006/relationships/chart"/></Relationships>
</file>

<file path=xl/drawings/_rels/drawing2.xml.rels><Relationships xmlns="http://schemas.openxmlformats.org/package/2006/relationships"><Relationship Id="rId1" Target="/xl/charts/chart2.xml" Type="http://schemas.openxmlformats.org/officeDocument/2006/relationships/chart"/><Relationship Id="rId2" Target="/xl/charts/chart3.xml" Type="http://schemas.openxmlformats.org/officeDocument/2006/relationships/chart"/></Relationships>
</file>

<file path=xl/drawings/drawing1.xml><?xml version="1.0" encoding="utf-8"?>
<wsDr xmlns="http://schemas.openxmlformats.org/drawingml/2006/spreadsheetDrawing">
  <twoCellAnchor>
    <from>
      <col>11</col>
      <colOff>99060</colOff>
      <row>1</row>
      <rowOff>15240</rowOff>
    </from>
    <to>
      <col>23</col>
      <colOff>243840</colOff>
      <row>11</row>
      <rowOff>190500</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7620</colOff>
      <row>2</row>
      <rowOff>38100</rowOff>
    </from>
    <to>
      <col>9</col>
      <colOff>228600</colOff>
      <row>12</row>
      <rowOff>38100</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0</col>
      <colOff>601980</colOff>
      <row>12</row>
      <rowOff>129540</rowOff>
    </from>
    <to>
      <col>9</col>
      <colOff>220980</colOff>
      <row>22</row>
      <rowOff>91440</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wsDr>
</file>

<file path=xl/pivotCache/_rels/pivotCacheDefinition1.xml.rels><Relationships xmlns="http://schemas.openxmlformats.org/package/2006/relationships"><Relationship Id="rId1" Target="/xl/pivotCache/pivotCacheRecords1.xml" Type="http://schemas.openxmlformats.org/officeDocument/2006/relationships/pivotCacheRecords"/></Relationships>
</file>

<file path=xl/pivotCache/_rels/pivotCacheDefinition2.xml.rels><Relationships xmlns="http://schemas.openxmlformats.org/package/2006/relationships"><Relationship Id="rId1" Target="/xl/pivotCache/pivotCacheRecords1.xml" Type="http://schemas.openxmlformats.org/officeDocument/2006/relationships/pivotCacheRecords"/></Relationships>
</file>

<file path=xl/pivotCache/_rels/pivotCacheDefinition3.xml.rels><Relationships xmlns="http://schemas.openxmlformats.org/package/2006/relationships"><Relationship Id="rId1" Target="/xl/pivotCache/pivotCacheRecords1.xml" Type="http://schemas.openxmlformats.org/officeDocument/2006/relationships/pivotCacheRecords"/></Relationships>
</file>

<file path=xl/pivotCache/_rels/pivotCacheDefinition4.xml.rels><Relationships xmlns="http://schemas.openxmlformats.org/package/2006/relationships"><Relationship Id="rId1" Target="/xl/pivotCache/pivotCacheRecords1.xml" Type="http://schemas.openxmlformats.org/officeDocument/2006/relationships/pivotCacheRecords"/></Relationships>
</file>

<file path=xl/pivotCache/_rels/pivotCacheDefinition5.xml.rels><Relationships xmlns="http://schemas.openxmlformats.org/package/2006/relationships"><Relationship Id="rId1" Target="/xl/pivotCache/pivotCacheRecords1.xml" Type="http://schemas.openxmlformats.org/officeDocument/2006/relationships/pivotCacheRecords"/></Relationships>
</file>

<file path=xl/pivotCache/_rels/pivotCacheDefinition6.xml.rels><Relationships xmlns="http://schemas.openxmlformats.org/package/2006/relationships"><Relationship Id="rId1" Target="/xl/pivotCache/pivotCacheRecords1.xml" Type="http://schemas.openxmlformats.org/officeDocument/2006/relationships/pivotCacheRecords"/></Relationships>
</file>

<file path=xl/pivotCache/_rels/pivotCacheDefinition7.xml.rels><Relationships xmlns="http://schemas.openxmlformats.org/package/2006/relationships"><Relationship Id="rId1" Target="/xl/pivotCache/pivotCacheRecords1.xml" Type="http://schemas.openxmlformats.org/officeDocument/2006/relationships/pivotCacheRecords"/></Relationships>
</file>

<file path=xl/pivotCache/_rels/pivotCacheDefinition8.xml.rels><Relationships xmlns="http://schemas.openxmlformats.org/package/2006/relationships"><Relationship Id="rId1" Target="/xl/pivotCache/pivotCacheRecords1.xml" Type="http://schemas.openxmlformats.org/officeDocument/2006/relationships/pivotCacheRecords"/></Relationships>
</file>

<file path=xl/pivotCache/pivotCacheDefinition1.xml><?xml version="1.0" encoding="utf-8"?>
<pivotCacheDefinition xmlns:r="http://schemas.openxmlformats.org/officeDocument/2006/relationships" xmlns="http://schemas.openxmlformats.org/spreadsheetml/2006/main" createdVersion="6" minRefreshableVersion="3" recordCount="248" refreshedBy="VDWCM" refreshedDate="43344.89474675926" refreshedVersion="6" r:id="rId1">
  <cacheSource type="worksheet">
    <worksheetSource ref="A1:O1048576" sheet="CPC数据"/>
  </cacheSource>
  <cacheFields count="15">
    <cacheField databaseField="1" hierarchy="0" level="0" name="年" numFmtId="0" sqlType="0" uniqueList="1">
      <sharedItems containsBlank="1" containsInteger="1" containsNumber="1" containsString="0" count="2" maxValue="2018" minValue="2018">
        <n v="2018"/>
        <m/>
      </sharedItems>
    </cacheField>
    <cacheField databaseField="1" hierarchy="0" level="0" name="月" numFmtId="0" sqlType="0" uniqueList="1">
      <sharedItems containsBlank="1" containsInteger="1" containsNumber="1" containsString="0" count="6" maxValue="8" minValue="2">
        <n v="8"/>
        <m/>
        <n u="1" v="2"/>
        <n u="1" v="7"/>
        <n u="1" v="3"/>
        <n u="1" v="4"/>
      </sharedItems>
    </cacheField>
    <cacheField databaseField="1" hierarchy="0" level="0" name="日期" numFmtId="0" sqlType="0" uniqueList="1">
      <sharedItems containsBlank="1" containsDate="1" containsMixedTypes="1" count="102" maxDate="2018-07-22T00:00:00" minDate="2018-02-02T00:00:00">
        <s v="2018/08/31"/>
        <s v="2018/08/30"/>
        <s v="2018/08/29"/>
        <s v="2018/08/28"/>
        <s v="2018/08/27"/>
        <s v="2018/08/26"/>
        <s v="2018/08/25"/>
        <s v="2018/08/24"/>
        <s v="2018/08/23"/>
        <s v="2018/08/22"/>
        <s v="2018/08/21"/>
        <s v="2018/08/20"/>
        <m/>
        <d u="1" v="2018-03-21T00:00:00"/>
        <s u="1" v="2018/04/17"/>
        <d u="1" v="2018-02-09T00:00:00"/>
        <d u="1" v="2018-03-14T00:00:00"/>
        <d u="1" v="2018-02-28T00:00:00"/>
        <d u="1" v="2018-02-02T00:00:00"/>
        <d u="1" v="2018-03-07T00:00:00"/>
        <s u="1" v="2018/04/18"/>
        <d u="1" v="2018-02-21T00:00:00"/>
        <d u="1" v="2018-04-12T00:00:00"/>
        <s u="1" v="2018/04/20"/>
        <d u="1" v="2018-03-26T00:00:00"/>
        <d u="1" v="2018-02-14T00:00:00"/>
        <d u="1" v="2018-04-05T00:00:00"/>
        <d u="1" v="2018-03-19T00:00:00"/>
        <s u="1" v="2018/04/19"/>
        <d u="1" v="2018-02-07T00:00:00"/>
        <s u="1" v="2018/04/21"/>
        <d u="1" v="2018-03-12T00:00:00"/>
        <d u="1" v="2018-02-26T00:00:00"/>
        <d u="1" v="2018-03-31T00:00:00"/>
        <d u="1" v="2018-03-05T00:00:00"/>
        <d u="1" v="2018-02-19T00:00:00"/>
        <d u="1" v="2018-04-10T00:00:00"/>
        <d u="1" v="2018-03-24T00:00:00"/>
        <s u="1" v="2018/04/22"/>
        <d u="1" v="2018-02-12T00:00:00"/>
        <d u="1" v="2018-04-03T00:00:00"/>
        <d u="1" v="2018-03-17T00:00:00"/>
        <d u="1" v="2018-02-05T00:00:00"/>
        <d u="1" v="2018-03-10T00:00:00"/>
        <s u="1" v="2018/04/23"/>
        <d u="1" v="2018-02-24T00:00:00"/>
        <d u="1" v="2018-04-15T00:00:00"/>
        <d u="1" v="2018-03-29T00:00:00"/>
        <d u="1" v="2018-03-03T00:00:00"/>
        <d u="1" v="2018-02-17T00:00:00"/>
        <d u="1" v="2018-04-08T00:00:00"/>
        <d u="1" v="2018-03-22T00:00:00"/>
        <s u="1" v="2018/04/24"/>
        <d u="1" v="2018-02-10T00:00:00"/>
        <d u="1" v="2018-04-01T00:00:00"/>
        <d u="1" v="2018-03-15T00:00:00"/>
        <d u="1" v="2018-02-03T00:00:00"/>
        <d u="1" v="2018-03-08T00:00:00"/>
        <d u="1" v="2018-02-22T00:00:00"/>
        <d u="1" v="2018-04-13T00:00:00"/>
        <s u="1" v="2018/04/25"/>
        <d u="1" v="2018-03-27T00:00:00"/>
        <d u="1" v="2018-03-01T00:00:00"/>
        <d u="1" v="2018-02-15T00:00:00"/>
        <d u="1" v="2018-04-06T00:00:00"/>
        <d u="1" v="2018-03-20T00:00:00"/>
        <d u="1" v="2018-02-08T00:00:00"/>
        <d u="1" v="2018-07-21T00:00:00"/>
        <s u="1" v="2018/04/26"/>
        <d u="1" v="2018-03-13T00:00:00"/>
        <d u="1" v="2018-02-27T00:00:00"/>
        <d u="1" v="2018-03-06T00:00:00"/>
        <d u="1" v="2018-02-20T00:00:00"/>
        <d u="1" v="2018-04-11T00:00:00"/>
        <d u="1" v="2018-03-25T00:00:00"/>
        <s u="1" v="2018/04/27"/>
        <d u="1" v="2018-02-13T00:00:00"/>
        <d u="1" v="2018-04-04T00:00:00"/>
        <d u="1" v="2018-03-18T00:00:00"/>
        <d u="1" v="2018-02-06T00:00:00"/>
        <d u="1" v="2018-03-11T00:00:00"/>
        <s u="1" v="2018/04/28"/>
        <d u="1" v="2018-02-25T00:00:00"/>
        <s u="1" v="2018/04/30"/>
        <d u="1" v="2018-03-30T00:00:00"/>
        <d u="1" v="2018-03-04T00:00:00"/>
        <d u="1" v="2018-02-18T00:00:00"/>
        <d u="1" v="2018-04-09T00:00:00"/>
        <d u="1" v="2018-03-23T00:00:00"/>
        <s u="1" v="2018/04/29"/>
        <d u="1" v="2018-02-11T00:00:00"/>
        <d u="1" v="2018-04-02T00:00:00"/>
        <d u="1" v="2018-03-16T00:00:00"/>
        <d u="1" v="2018-02-04T00:00:00"/>
        <s u="1" v="2018/04/16"/>
        <d u="1" v="2018-03-09T00:00:00"/>
        <d u="1" v="2018-02-23T00:00:00"/>
        <d u="1" v="2018-04-14T00:00:00"/>
        <d u="1" v="2018-03-28T00:00:00"/>
        <d u="1" v="2018-03-02T00:00:00"/>
        <d u="1" v="2018-02-16T00:00:00"/>
        <d u="1" v="2018-04-07T00:00:00"/>
      </sharedItems>
    </cacheField>
    <cacheField databaseField="1" hierarchy="0" level="0" name="门店名称" numFmtId="0" sqlType="0" uniqueList="1">
      <sharedItems containsBlank="1" count="0"/>
    </cacheField>
    <cacheField databaseField="1" hierarchy="0" level="0" name="推广名称" numFmtId="0" sqlType="0" uniqueList="1">
      <sharedItems containsBlank="1" count="0"/>
    </cacheField>
    <cacheField databaseField="1" hierarchy="0" level="0" name="花费" numFmtId="0" sqlType="0" uniqueList="1">
      <sharedItems containsBlank="1" containsNumber="1" containsString="0" count="0" maxValue="495" minValue="37.6"/>
    </cacheField>
    <cacheField databaseField="1" hierarchy="0" level="0" name="曝光" numFmtId="0" sqlType="0" uniqueList="1">
      <sharedItems containsBlank="1" containsInteger="1" containsNumber="1" containsString="0" count="0" maxValue="1996" minValue="76"/>
    </cacheField>
    <cacheField databaseField="1" hierarchy="0" level="0" name="点击" numFmtId="0" sqlType="0" uniqueList="1">
      <sharedItems containsBlank="1" containsInteger="1" containsNumber="1" containsString="0" count="0" maxValue="35" minValue="4"/>
    </cacheField>
    <cacheField databaseField="1" hierarchy="0" level="0" name="点击均价" numFmtId="0" sqlType="0" uniqueList="1">
      <sharedItems containsBlank="1" containsNumber="1" containsString="0" count="0" maxValue="16.04" minValue="7.52"/>
    </cacheField>
    <cacheField databaseField="1" hierarchy="0" level="0" name="商户浏览量" numFmtId="0" sqlType="0" uniqueList="1">
      <sharedItems containsBlank="1" containsInteger="1" containsNumber="1" containsString="0" count="0" maxValue="108" minValue="8"/>
    </cacheField>
    <cacheField databaseField="1" hierarchy="0" level="0" name="逛店行为" numFmtId="0" sqlType="0" uniqueList="1">
      <sharedItems containsBlank="1" containsInteger="1" containsNumber="1" containsString="0" count="0" maxValue="31" minValue="0"/>
    </cacheField>
    <cacheField databaseField="1" hierarchy="0" level="0" name="图片点击" numFmtId="0" sqlType="0" uniqueList="1">
      <sharedItems containsBlank="1" containsInteger="1" containsNumber="1" containsString="0" count="0" maxValue="16" minValue="0"/>
    </cacheField>
    <cacheField databaseField="1" hierarchy="0" level="0" name="评论点击" numFmtId="0" sqlType="0" uniqueList="1">
      <sharedItems containsBlank="1" containsInteger="1" containsNumber="1" containsString="0" count="0" maxValue="4" minValue="0"/>
    </cacheField>
    <cacheField databaseField="1" hierarchy="0" level="0" name="技师医师点击" numFmtId="0" sqlType="0" uniqueList="1">
      <sharedItems containsBlank="1" containsInteger="1" containsNumber="1" containsString="0" count="0" maxValue="0" minValue="0"/>
    </cacheField>
    <cacheField databaseField="1" hierarchy="0" level="0" name="店铺信息点击" numFmtId="0" sqlType="0" uniqueList="1">
      <sharedItems containsBlank="1" containsInteger="1" containsNumber="1" containsString="0" count="0" maxValue="4" minValue="0"/>
    </cacheField>
  </cacheFields>
</pivotCacheDefinition>
</file>

<file path=xl/pivotCache/pivotCacheDefinition2.xml><?xml version="1.0" encoding="utf-8"?>
<pivotCacheDefinition xmlns:r="http://schemas.openxmlformats.org/officeDocument/2006/relationships" xmlns="http://schemas.openxmlformats.org/spreadsheetml/2006/main" createdVersion="6" minRefreshableVersion="3" recordCount="20" refreshedBy="VDWCM" refreshedDate="43344.89474583334" refreshedVersion="6" r:id="rId1">
  <cacheSource type="worksheet">
    <worksheetSource ref="A1:L1048576" sheet="回复口碑"/>
  </cacheSource>
  <cacheFields count="12">
    <cacheField databaseField="1" hierarchy="0" level="0" name="年" numFmtId="0" sqlType="0" uniqueList="1">
      <sharedItems containsBlank="1" containsInteger="1" containsNumber="1" containsString="0" count="2" maxValue="2018" minValue="2018">
        <n v="2018"/>
        <m/>
      </sharedItems>
    </cacheField>
    <cacheField databaseField="1" hierarchy="0" level="0" name="月" numFmtId="0" sqlType="0" uniqueList="1">
      <sharedItems containsBlank="1" containsInteger="1" containsNumber="1" containsString="0" count="9" maxValue="8" minValue="1">
        <n v="6"/>
        <n v="7"/>
        <n v="8"/>
        <m/>
        <n u="1" v="5"/>
        <n u="1" v="2"/>
        <n u="1" v="1"/>
        <n u="1" v="3"/>
        <n u="1" v="4"/>
      </sharedItems>
    </cacheField>
    <cacheField databaseField="1" hierarchy="0" level="0" name="评价时间" numFmtId="0" sqlType="0" uniqueList="1">
      <sharedItems containsBlank="1" containsDate="1" containsNonDate="0" containsString="0" count="52" maxDate="2018-08-27T00:00:00" minDate="2018-01-19T00:00:00">
        <d v="2018-06-18T00:00:00"/>
        <d v="2018-06-15T00:00:00"/>
        <d v="2018-06-12T00:00:00"/>
        <d v="2018-06-10T00:00:00"/>
        <d v="2018-06-05T00:00:00"/>
        <d v="2018-06-28T00:00:00"/>
        <d v="2018-07-25T00:00:00"/>
        <d v="2018-07-18T00:00:00"/>
        <d v="2018-07-01T00:00:00"/>
        <d v="2018-08-26T00:00:00"/>
        <d v="2018-08-25T00:00:00"/>
        <d v="2018-08-23T00:00:00"/>
        <d v="2018-08-22T00:00:00"/>
        <d v="2018-08-09T00:00:00"/>
        <d v="2018-08-07T00:00:00"/>
        <d v="2018-08-06T00:00:00"/>
        <m/>
        <d u="1" v="2018-01-30T00:00:00"/>
        <d u="1" v="2018-03-21T00:00:00"/>
        <d u="1" v="2018-04-26T00:00:00"/>
        <d u="1" v="2018-04-19T00:00:00"/>
        <d u="1" v="2018-02-02T00:00:00"/>
        <d u="1" v="2018-04-12T00:00:00"/>
        <d u="1" v="2018-03-26T00:00:00"/>
        <d u="1" v="2018-04-17T00:00:00"/>
        <d u="1" v="2018-03-17T00:00:00"/>
        <d u="1" v="2018-04-22T00:00:00"/>
        <d u="1" v="2018-01-19T00:00:00"/>
        <d u="1" v="2018-04-15T00:00:00"/>
        <d u="1" v="2018-01-31T00:00:00"/>
        <d u="1" v="2018-04-27T00:00:00"/>
        <d u="1" v="2018-03-15T00:00:00"/>
        <d u="1" v="2018-04-20T00:00:00"/>
        <d u="1" v="2018-02-03T00:00:00"/>
        <d u="1" v="2018-03-20T00:00:00"/>
        <d u="1" v="2018-04-25T00:00:00"/>
        <d u="1" v="2018-02-08T00:00:00"/>
        <d u="1" v="2018-07-21T00:00:00"/>
        <d u="1" v="2018-02-27T00:00:00"/>
        <d u="1" v="2018-04-18T00:00:00"/>
        <d u="1" v="2018-02-01T00:00:00"/>
        <d u="1" v="2018-04-11T00:00:00"/>
        <d u="1" v="2018-03-25T00:00:00"/>
        <d u="1" v="2018-04-04T00:00:00"/>
        <d u="1" v="2018-04-23T00:00:00"/>
        <d u="1" v="2018-04-16T00:00:00"/>
        <d u="1" v="2018-03-23T00:00:00"/>
        <d u="1" v="2018-03-16T00:00:00"/>
        <d u="1" v="2018-05-07T00:00:00"/>
        <d u="1" v="2018-04-21T00:00:00"/>
        <d u="1" v="2018-02-04T00:00:00"/>
        <d u="1" v="2018-04-14T00:00:00"/>
      </sharedItems>
    </cacheField>
    <cacheField databaseField="1" hierarchy="0" level="0" name="TIME" numFmtId="0" sqlType="0" uniqueList="1">
      <sharedItems containsBlank="1" containsDate="1" containsNonDate="0" containsString="0" count="0" maxDate="1899-12-30T22:19:00" minDate="1899-12-30T11:25:00"/>
    </cacheField>
    <cacheField databaseField="1" hierarchy="0" level="0" name="城市" numFmtId="0" sqlType="0" uniqueList="1">
      <sharedItems containsBlank="1" count="0"/>
    </cacheField>
    <cacheField databaseField="1" hierarchy="0" level="0" name="评价门店" numFmtId="0" sqlType="0" uniqueList="1">
      <sharedItems containsBlank="1" count="0"/>
    </cacheField>
    <cacheField databaseField="1" hierarchy="0" level="0" name="用户昵称" numFmtId="0" sqlType="0" uniqueList="1">
      <sharedItems containsBlank="1" count="0"/>
    </cacheField>
    <cacheField databaseField="1" hierarchy="0" level="0" name="星级" numFmtId="0" sqlType="0" uniqueList="1">
      <sharedItems containsBlank="1" count="0"/>
    </cacheField>
    <cacheField databaseField="1" hierarchy="0" level="0" name="评分" numFmtId="0" sqlType="0" uniqueList="1">
      <sharedItems containsBlank="1" count="0"/>
    </cacheField>
    <cacheField databaseField="1" hierarchy="0" level="0" name="评价内容" numFmtId="0" sqlType="0" uniqueList="1">
      <sharedItems containsBlank="1" count="0" longText="1"/>
    </cacheField>
    <cacheField databaseField="1" hierarchy="0" level="0" name="是否消费评价" numFmtId="0" sqlType="0" uniqueList="1">
      <sharedItems containsBlank="1" count="0"/>
    </cacheField>
    <cacheField databaseField="1" hierarchy="0" level="0" name="消费时间" numFmtId="0" sqlType="0" uniqueList="1">
      <sharedItems containsBlank="1" count="0"/>
    </cacheField>
  </cacheFields>
</pivotCacheDefinition>
</file>

<file path=xl/pivotCache/pivotCacheDefinition3.xml><?xml version="1.0" encoding="utf-8"?>
<pivotCacheDefinition xmlns:r="http://schemas.openxmlformats.org/officeDocument/2006/relationships" xmlns="http://schemas.openxmlformats.org/spreadsheetml/2006/main" createdVersion="6" minRefreshableVersion="3" recordCount="118" refreshedBy="VDWCM" refreshedDate="43344.89474965278" refreshedVersion="6" r:id="rId1">
  <cacheSource type="worksheet">
    <worksheetSource ref="A1:G1048576" sheet="咨询明细"/>
  </cacheSource>
  <cacheFields count="8">
    <cacheField databaseField="1" hierarchy="0" level="0" name="年" numFmtId="0" sqlType="0" uniqueList="1">
      <sharedItems containsBlank="1" containsInteger="1" containsNumber="1" containsString="0" count="2" maxValue="2018" minValue="2018">
        <n v="2018"/>
        <m/>
      </sharedItems>
    </cacheField>
    <cacheField databaseField="1" hierarchy="0" level="0" name="月" numFmtId="0" sqlType="0" uniqueList="1">
      <sharedItems containsBlank="1" containsInteger="1" containsMixedTypes="1" containsNumber="1" count="7" maxValue="8" minValue="6">
        <s v="6月"/>
        <s v="7月"/>
        <s v="8月"/>
        <m/>
        <n u="1" v="6"/>
        <n u="1" v="7"/>
        <n u="1" v="8"/>
      </sharedItems>
    </cacheField>
    <cacheField databaseField="1" hierarchy="0" level="0" name="姓名" numFmtId="0" sqlType="0" uniqueList="1">
      <sharedItems containsBlank="1" count="0"/>
    </cacheField>
    <cacheField databaseField="1" hierarchy="0" level="0" name="电话" numFmtId="0" sqlType="0" uniqueList="1">
      <sharedItems containsBlank="1" count="0"/>
    </cacheField>
    <cacheField databaseField="1" hierarchy="0" level="0" name="首次沟通时间" numFmtId="0" sqlType="0" uniqueList="1">
      <sharedItems containsBlank="1" containsDate="1" containsNonDate="0" containsString="0" count="0" maxDate="2018-08-31T17:09:37" minDate="2018-06-03T17:56:54"/>
    </cacheField>
    <cacheField databaseField="1" hierarchy="0" level="0" name="最后沟通时间" numFmtId="0" sqlType="0" uniqueList="1">
      <sharedItems containsBlank="1" containsDate="1" containsNonDate="0" containsString="0" count="0" maxDate="2018-08-31T21:20:04" minDate="2018-06-03T18:00:05"/>
    </cacheField>
    <cacheField databaseField="1" hierarchy="0" level="0" name="顾客标签" numFmtId="0" sqlType="0" uniqueList="1">
      <sharedItems containsBlank="1" count="16">
        <s v="玻尿酸"/>
        <s v="眼部整形"/>
        <s v="脱毛"/>
        <s v="皮肤美白"/>
        <s v="皮肤修复"/>
        <s v="皮肤清洁"/>
        <s v="水光针"/>
        <s v="自体脂肪填充"/>
        <s v="肉毒素"/>
        <s v="祛痘"/>
        <s v="祛斑"/>
        <s v="黑眼圈"/>
        <s v="其他"/>
        <s v="埋线"/>
        <s v="祛眼袋"/>
        <m/>
      </sharedItems>
    </cacheField>
    <cacheField databaseField="1" hierarchy="0" level="0" name="所属门店" numFmtId="0" sqlType="0" uniqueList="1">
      <sharedItems containsBlank="1" count="0"/>
    </cacheField>
  </cacheFields>
</pivotCacheDefinition>
</file>

<file path=xl/pivotCache/pivotCacheDefinition4.xml><?xml version="1.0" encoding="utf-8"?>
<pivotCacheDefinition xmlns:r="http://schemas.openxmlformats.org/officeDocument/2006/relationships" xmlns="http://schemas.openxmlformats.org/spreadsheetml/2006/main" createdVersion="6" minRefreshableVersion="3" recordCount="36" refreshedBy="VDWCM" refreshedDate="43344.89474340278" refreshedVersion="6" r:id="rId1">
  <cacheSource type="worksheet">
    <worksheetSource ref="A1:O1048576" sheet="口碑数据"/>
  </cacheSource>
  <cacheFields count="15">
    <cacheField databaseField="1" hierarchy="0" level="0" name="年" numFmtId="0" sqlType="0" uniqueList="1">
      <sharedItems containsBlank="1" containsInteger="1" containsNumber="1" containsString="0" count="2" maxValue="2018" minValue="2018">
        <n v="2018"/>
        <m/>
      </sharedItems>
    </cacheField>
    <cacheField databaseField="1" hierarchy="0" level="0" name="月" numFmtId="0" sqlType="0" uniqueList="1">
      <sharedItems containsBlank="1" containsInteger="1" containsNumber="1" containsString="0" count="4" maxValue="8" minValue="6">
        <n v="6"/>
        <n v="7"/>
        <n v="8"/>
        <m/>
      </sharedItems>
    </cacheField>
    <cacheField databaseField="1" hierarchy="0" level="0" name="评价时间" numFmtId="0" sqlType="0" uniqueList="1">
      <sharedItems containsBlank="1" containsDate="1" containsNonDate="0" containsString="0" count="0" maxDate="2018-08-28T00:00:00" minDate="2018-06-05T00:00:00"/>
    </cacheField>
    <cacheField databaseField="1" hierarchy="0" level="0" name="TIME" numFmtId="0" sqlType="0" uniqueList="1">
      <sharedItems containsBlank="1" containsDate="1" containsNonDate="0" containsString="0" count="0" maxDate="1899-12-30T23:38:00" minDate="1899-12-30T11:25:00"/>
    </cacheField>
    <cacheField databaseField="1" hierarchy="0" level="0" name="城市" numFmtId="0" sqlType="0" uniqueList="1">
      <sharedItems containsBlank="1" count="0"/>
    </cacheField>
    <cacheField databaseField="1" hierarchy="0" level="0" name="评价门店" numFmtId="0" sqlType="0" uniqueList="1">
      <sharedItems containsBlank="1" count="0"/>
    </cacheField>
    <cacheField databaseField="1" hierarchy="0" level="0" name="用户昵称" numFmtId="0" sqlType="0" uniqueList="1">
      <sharedItems containsBlank="1" count="0"/>
    </cacheField>
    <cacheField databaseField="1" hierarchy="0" level="0" name="星级" numFmtId="0" sqlType="0" uniqueList="1">
      <sharedItems containsBlank="1" count="3">
        <s v="5星"/>
        <s v="4星"/>
        <m/>
      </sharedItems>
    </cacheField>
    <cacheField databaseField="1" hierarchy="0" level="0" name="评分" numFmtId="0" sqlType="0" uniqueList="1">
      <sharedItems containsBlank="1" count="0"/>
    </cacheField>
    <cacheField databaseField="1" hierarchy="0" level="0" name="效果" numFmtId="0" sqlType="0" uniqueList="1">
      <sharedItems containsBlank="1" count="0"/>
    </cacheField>
    <cacheField databaseField="1" hierarchy="0" level="0" name="环境" numFmtId="0" sqlType="0" uniqueList="1">
      <sharedItems containsBlank="1" count="0"/>
    </cacheField>
    <cacheField databaseField="1" hierarchy="0" level="0" name="服务" numFmtId="0" sqlType="0" uniqueList="1">
      <sharedItems containsBlank="1" count="0"/>
    </cacheField>
    <cacheField databaseField="1" hierarchy="0" level="0" name="评价内容" numFmtId="0" sqlType="0" uniqueList="1">
      <sharedItems containsBlank="1" count="0" longText="1"/>
    </cacheField>
    <cacheField databaseField="1" hierarchy="0" level="0" name="是否消费评价" numFmtId="0" sqlType="0" uniqueList="1">
      <sharedItems containsBlank="1" count="0"/>
    </cacheField>
    <cacheField databaseField="1" hierarchy="0" level="0" name="消费时间" numFmtId="0" sqlType="0" uniqueList="1">
      <sharedItems containsBlank="1" count="0"/>
    </cacheField>
  </cacheFields>
</pivotCacheDefinition>
</file>

<file path=xl/pivotCache/pivotCacheDefinition5.xml><?xml version="1.0" encoding="utf-8"?>
<pivotCacheDefinition xmlns:r="http://schemas.openxmlformats.org/officeDocument/2006/relationships" xmlns="http://schemas.openxmlformats.org/spreadsheetml/2006/main" createdVersion="6" minRefreshableVersion="3" recordCount="138" refreshedBy="VDWCM" refreshedDate="43344.89474768518" refreshedVersion="6" r:id="rId1">
  <cacheSource type="worksheet">
    <worksheetSource ref="A1:G1048576" sheet="流量"/>
  </cacheSource>
  <cacheFields count="7">
    <cacheField databaseField="1" hierarchy="0" level="0" name="年" numFmtId="0" sqlType="0" uniqueList="1">
      <sharedItems containsBlank="1" containsInteger="1" containsNumber="1" containsString="0" count="2" maxValue="2018" minValue="2018">
        <n v="2018"/>
        <m/>
      </sharedItems>
    </cacheField>
    <cacheField databaseField="1" hierarchy="0" level="0" name="月" numFmtId="0" sqlType="0" uniqueList="1">
      <sharedItems containsBlank="1" containsInteger="1" containsNumber="1" containsString="0" count="8" maxValue="8" minValue="2">
        <n v="4"/>
        <n v="5"/>
        <n v="6"/>
        <n v="7"/>
        <n v="8"/>
        <m/>
        <n u="1" v="2"/>
        <n u="1" v="3"/>
      </sharedItems>
    </cacheField>
    <cacheField databaseField="1" hierarchy="0" level="0" name="日" numFmtId="14" sqlType="0" uniqueList="1">
      <sharedItems containsBlank="1" containsDate="1" containsNonDate="0" containsString="0" count="205" maxDate="2018-09-01T00:00:00" minDate="2018-02-09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5-01T00:00:00"/>
        <d v="2018-05-02T00:00:00"/>
        <d v="2018-05-03T00:00:00"/>
        <d v="2018-05-04T00:00:00"/>
        <d v="2018-05-05T00:00:00"/>
        <d v="2018-05-06T00:00:00"/>
        <d v="2018-05-07T00:00:00"/>
        <d v="2018-05-08T00:00:00"/>
        <d v="2018-05-09T00:00:00"/>
        <d v="2018-05-10T00:00:00"/>
        <d v="2018-05-11T00:00:00"/>
        <d v="2018-05-12T00:00:00"/>
        <d v="2018-05-13T00:00:00"/>
        <d v="2018-05-14T00:00:00"/>
        <d v="2018-05-15T00:00:00"/>
        <d v="2018-05-16T00:00:00"/>
        <d v="2018-05-17T00:00:00"/>
        <d v="2018-05-18T00:00:00"/>
        <d v="2018-05-19T00:00:00"/>
        <d v="2018-05-20T00:00:00"/>
        <d v="2018-05-21T00:00:00"/>
        <d v="2018-05-22T00:00:00"/>
        <d v="2018-05-23T00:00:00"/>
        <d v="2018-05-24T00:00:00"/>
        <d v="2018-05-25T00:00:00"/>
        <d v="2018-05-26T00:00:00"/>
        <d v="2018-05-27T00:00:00"/>
        <d v="2018-05-28T00:00:00"/>
        <d v="2018-05-29T00:00:00"/>
        <d v="2018-05-30T00:00:00"/>
        <d v="2018-05-31T00:00:00"/>
        <d v="2018-06-01T00:00:00"/>
        <d v="2018-06-02T00:00:00"/>
        <d v="2018-06-03T00:00:00"/>
        <d v="2018-06-04T00:00:00"/>
        <d v="2018-06-05T00:00:00"/>
        <d v="2018-06-06T00:00:00"/>
        <d v="2018-06-07T00:00:00"/>
        <d v="2018-06-08T00:00:00"/>
        <d v="2018-06-09T00:00:00"/>
        <d v="2018-06-10T00:00:00"/>
        <d v="2018-06-11T00:00:00"/>
        <d v="2018-06-12T00:00:00"/>
        <d v="2018-06-13T00:00:00"/>
        <d v="2018-06-14T00:00:00"/>
        <d v="2018-06-15T00:00:00"/>
        <d v="2018-06-16T00:00:00"/>
        <d v="2018-06-17T00:00:00"/>
        <d v="2018-06-18T00:00:00"/>
        <d v="2018-06-19T00:00:00"/>
        <d v="2018-06-20T00:00:00"/>
        <d v="2018-06-21T00:00:00"/>
        <d v="2018-06-22T00:00:00"/>
        <d v="2018-06-23T00:00:00"/>
        <d v="2018-06-24T00:00:00"/>
        <d v="2018-06-25T00:00:00"/>
        <d v="2018-06-26T00:00:00"/>
        <d v="2018-06-27T00:00:00"/>
        <d v="2018-06-28T00:00:00"/>
        <d v="2018-06-29T00:00:00"/>
        <d v="2018-06-30T00:00:00"/>
        <d v="2018-07-01T00:00:00"/>
        <d v="2018-07-02T00:00:00"/>
        <d v="2018-07-03T00:00:00"/>
        <d v="2018-07-04T00:00:00"/>
        <d v="2018-07-05T00:00:00"/>
        <d v="2018-07-06T00:00:00"/>
        <d v="2018-07-07T00:00:00"/>
        <d v="2018-07-08T00:00:00"/>
        <d v="2018-07-09T00:00:00"/>
        <d v="2018-07-10T00:00:00"/>
        <d v="2018-07-11T00:00:00"/>
        <d v="2018-07-12T00:00:00"/>
        <d v="2018-07-13T00:00:00"/>
        <d v="2018-07-14T00:00:00"/>
        <d v="2018-07-15T00:00:00"/>
        <d v="2018-07-16T00:00:00"/>
        <d v="2018-07-17T00:00:00"/>
        <d v="2018-07-18T00:00:00"/>
        <d v="2018-07-19T00:00:00"/>
        <d v="2018-07-20T00:00:00"/>
        <d v="2018-07-21T00:00:00"/>
        <d v="2018-07-22T00:00:00"/>
        <d v="2018-07-23T00:00:00"/>
        <d v="2018-07-24T00:00:00"/>
        <d v="2018-07-25T00:00:00"/>
        <d v="2018-07-26T00:00:00"/>
        <d v="2018-07-27T00:00:00"/>
        <d v="2018-07-28T00:00:00"/>
        <d v="2018-07-29T00:00:00"/>
        <d v="2018-07-30T00:00:00"/>
        <d v="2018-07-31T00:00:00"/>
        <d v="2018-08-01T00:00:00"/>
        <d v="2018-08-02T00:00:00"/>
        <d v="2018-08-03T00:00:00"/>
        <d v="2018-08-04T00:00:00"/>
        <d v="2018-08-05T00:00:00"/>
        <d v="2018-08-06T00:00:00"/>
        <d v="2018-08-07T00:00:00"/>
        <d v="2018-08-08T00:00:00"/>
        <d v="2018-08-09T00:00:00"/>
        <d v="2018-08-10T00:00:00"/>
        <d v="2018-08-11T00:00:00"/>
        <d v="2018-08-12T00:00:00"/>
        <d v="2018-08-13T00:00:00"/>
        <d v="2018-08-14T00:00:00"/>
        <d v="2018-08-15T00:00:00"/>
        <d v="2018-08-16T00:00:00"/>
        <d v="2018-08-17T00:00:00"/>
        <d v="2018-08-18T00:00:00"/>
        <d v="2018-08-19T00:00:00"/>
        <d v="2018-08-20T00:00:00"/>
        <d v="2018-08-21T00:00:00"/>
        <d v="2018-08-22T00:00:00"/>
        <d v="2018-08-23T00:00:00"/>
        <d v="2018-08-24T00:00:00"/>
        <d v="2018-08-25T00:00:00"/>
        <d v="2018-08-26T00:00:00"/>
        <d v="2018-08-27T00:00:00"/>
        <d v="2018-08-28T00:00:00"/>
        <d v="2018-08-29T00:00:00"/>
        <d v="2018-08-30T00:00:00"/>
        <d v="2018-08-31T00:00:00"/>
        <m/>
        <d u="1" v="2018-03-21T00:00:00"/>
        <d u="1" v="2018-02-09T00:00:00"/>
        <d u="1" v="2018-03-14T00:00:00"/>
        <d u="1" v="2018-02-28T00:00:00"/>
        <d u="1" v="2018-03-07T00:00:00"/>
        <d u="1" v="2018-02-21T00:00:00"/>
        <d u="1" v="2018-04-12T00:00:00"/>
        <d u="1" v="2018-03-26T00:00:00"/>
        <d u="1" v="2018-02-14T00:00:00"/>
        <d u="1" v="2018-04-05T00:00:00"/>
        <d u="1" v="2018-03-19T00:00:00"/>
        <d u="1" v="2018-03-12T00:00:00"/>
        <d u="1" v="2018-02-26T00:00:00"/>
        <d u="1" v="2018-03-31T00:00:00"/>
        <d u="1" v="2018-03-05T00:00:00"/>
        <d u="1" v="2018-02-19T00:00:00"/>
        <d u="1" v="2018-04-10T00:00:00"/>
        <d u="1" v="2018-03-24T00:00:00"/>
        <d u="1" v="2018-02-12T00:00:00"/>
        <d u="1" v="2018-04-03T00:00:00"/>
        <d u="1" v="2018-03-17T00:00:00"/>
        <d u="1" v="2018-03-10T00:00:00"/>
        <d u="1" v="2018-02-24T00:00:00"/>
        <d u="1" v="2018-04-15T00:00:00"/>
        <d u="1" v="2018-03-29T00:00:00"/>
        <d u="1" v="2018-03-03T00:00:00"/>
        <d u="1" v="2018-02-17T00:00:00"/>
        <d u="1" v="2018-04-08T00:00:00"/>
        <d u="1" v="2018-03-22T00:00:00"/>
        <d u="1" v="2018-02-10T00:00:00"/>
        <d u="1" v="2018-04-01T00:00:00"/>
        <d u="1" v="2018-03-15T00:00:00"/>
        <d u="1" v="2018-03-08T00:00:00"/>
        <d u="1" v="2018-02-22T00:00:00"/>
        <d u="1" v="2018-04-13T00:00:00"/>
        <d u="1" v="2018-03-27T00:00:00"/>
        <d u="1" v="2018-03-01T00:00:00"/>
        <d u="1" v="2018-02-15T00:00:00"/>
        <d u="1" v="2018-04-06T00:00:00"/>
        <d u="1" v="2018-03-20T00:00:00"/>
        <d u="1" v="2018-03-13T00:00:00"/>
        <d u="1" v="2018-02-27T00:00:00"/>
        <d u="1" v="2018-03-06T00:00:00"/>
        <d u="1" v="2018-02-20T00:00:00"/>
        <d u="1" v="2018-04-11T00:00:00"/>
        <d u="1" v="2018-03-25T00:00:00"/>
        <d u="1" v="2018-02-13T00:00:00"/>
        <d u="1" v="2018-04-04T00:00:00"/>
        <d u="1" v="2018-03-18T00:00:00"/>
        <d u="1" v="2018-03-11T00:00:00"/>
        <d u="1" v="2018-02-25T00:00:00"/>
        <d u="1" v="2018-04-16T00:00:00"/>
        <d u="1" v="2018-03-30T00:00:00"/>
        <d u="1" v="2018-03-04T00:00:00"/>
        <d u="1" v="2018-02-18T00:00:00"/>
        <d u="1" v="2018-04-09T00:00:00"/>
        <d u="1" v="2018-03-23T00:00:00"/>
        <d u="1" v="2018-02-11T00:00:00"/>
        <d u="1" v="2018-04-02T00:00:00"/>
        <d u="1" v="2018-03-16T00:00:00"/>
        <d u="1" v="2018-03-09T00:00:00"/>
        <d u="1" v="2018-02-23T00:00:00"/>
        <d u="1" v="2018-04-14T00:00:00"/>
        <d u="1" v="2018-03-28T00:00:00"/>
        <d u="1" v="2018-03-02T00:00:00"/>
        <d u="1" v="2018-02-16T00:00:00"/>
        <d u="1" v="2018-04-07T00:00:00"/>
      </sharedItems>
    </cacheField>
    <cacheField databaseField="1" hierarchy="0" level="0" name="浏览量/次" numFmtId="0" sqlType="0" uniqueList="1">
      <sharedItems containsBlank="1" containsInteger="1" containsNumber="1" containsString="0" count="0" maxValue="310" minValue="16"/>
    </cacheField>
    <cacheField databaseField="1" hierarchy="0" level="0" name="访客数/人" numFmtId="0" sqlType="0" uniqueList="1">
      <sharedItems containsBlank="1" containsInteger="1" containsNumber="1" containsString="0" count="0" maxValue="104" minValue="7"/>
    </cacheField>
    <cacheField databaseField="1" hierarchy="0" level="0" name="平均停留时长/秒" numFmtId="0" sqlType="0" uniqueList="1">
      <sharedItems containsBlank="1" containsNumber="1" containsString="0" count="0" maxValue="294.18" minValue="11.91"/>
    </cacheField>
    <cacheField databaseField="1" hierarchy="0" level="0" name="跳失率/%" numFmtId="0" sqlType="0" uniqueList="1">
      <sharedItems containsBlank="1" containsNumber="1" containsString="0" count="0" maxValue="61.81" minValue="7.02"/>
    </cacheField>
  </cacheFields>
</pivotCacheDefinition>
</file>

<file path=xl/pivotCache/pivotCacheDefinition6.xml><?xml version="1.0" encoding="utf-8"?>
<pivotCacheDefinition xmlns:r="http://schemas.openxmlformats.org/officeDocument/2006/relationships" xmlns="http://schemas.openxmlformats.org/spreadsheetml/2006/main" createdVersion="6" minRefreshableVersion="3" recordCount="85" refreshedBy="VDWCM" refreshedDate="43344.89474861111" refreshedVersion="6" r:id="rId1">
  <cacheSource type="worksheet">
    <worksheetSource ref="A1:I1048576" sheet="预约数据"/>
  </cacheSource>
  <cacheFields count="11">
    <cacheField databaseField="1" hierarchy="0" level="0" name="年" numFmtId="0" sqlType="0" uniqueList="1">
      <sharedItems containsBlank="1" containsInteger="1" containsNumber="1" containsString="0" count="2" maxValue="2018" minValue="2018">
        <n v="2018"/>
        <m/>
      </sharedItems>
    </cacheField>
    <cacheField databaseField="1" hierarchy="0" level="0" name="月" numFmtId="0" sqlType="0" uniqueList="1">
      <sharedItems containsBlank="1" containsInteger="1" containsNumber="1" containsString="0" count="9" maxValue="8" minValue="1">
        <n v="3"/>
        <n v="4"/>
        <n v="5"/>
        <n v="6"/>
        <n v="7"/>
        <n v="8"/>
        <m/>
        <n u="1" v="2"/>
        <n u="1" v="1"/>
      </sharedItems>
    </cacheField>
    <cacheField databaseField="1" hierarchy="0" level="0" name="日" numFmtId="0" sqlType="0" uniqueList="1">
      <sharedItems containsBlank="1" containsDate="1" containsNonDate="0" containsString="0" count="169" maxDate="2018-09-01T00:00:00" minDate="1899-12-30T09:44:00">
        <d v="2018-03-30T00:00:00"/>
        <d v="2018-03-31T00:00:00"/>
        <d v="2018-04-01T00:00:00"/>
        <d v="2018-04-10T00:00:00"/>
        <d v="2018-04-18T00:00:00"/>
        <d v="2018-05-02T00:00:00"/>
        <d v="2018-05-15T00:00:00"/>
        <d v="2018-05-25T00:00:00"/>
        <d v="2018-05-26T00:00:00"/>
        <d v="2018-06-03T00:00:00"/>
        <d v="2018-06-09T00:00:00"/>
        <d v="2018-06-13T00:00:00"/>
        <d v="2018-06-14T00:00:00"/>
        <d v="2018-06-20T00:00:00"/>
        <d v="2018-06-21T00:00:00"/>
        <d v="2018-06-23T00:00:00"/>
        <d v="2018-06-24T00:00:00"/>
        <d v="2018-06-26T00:00:00"/>
        <d v="2018-06-27T00:00:00"/>
        <d v="2018-06-29T00:00:00"/>
        <d v="2018-07-03T00:00:00"/>
        <d v="2018-07-09T00:00:00"/>
        <d v="2018-07-11T00:00:00"/>
        <d v="2018-07-14T00:00:00"/>
        <d v="2018-07-15T00:00:00"/>
        <d v="2018-07-16T00:00:00"/>
        <d v="2018-07-19T00:00:00"/>
        <d v="2018-07-20T00:00:00"/>
        <d v="2018-07-21T00:00:00"/>
        <d v="2018-07-24T00:00:00"/>
        <d v="2018-07-25T00:00:00"/>
        <d v="2018-07-26T00:00:00"/>
        <d v="2018-07-28T00:00:00"/>
        <d v="2018-07-29T00:00:00"/>
        <d v="2018-07-30T00:00:00"/>
        <d v="2018-08-03T00:00:00"/>
        <d v="2018-08-06T00:00:00"/>
        <d v="2018-08-07T00:00:00"/>
        <d v="2018-08-09T00:00:00"/>
        <d v="2018-08-10T00:00:00"/>
        <d v="2018-08-13T00:00:00"/>
        <d v="2018-08-14T00:00:00"/>
        <d v="2018-08-19T00:00:00"/>
        <d v="2018-08-20T00:00:00"/>
        <d v="2018-08-21T00:00:00"/>
        <d v="2018-08-23T00:00:00"/>
        <d v="2018-08-26T00:00:00"/>
        <d v="2018-08-25T00:00:00"/>
        <d v="2018-08-24T00:00:00"/>
        <d v="2018-08-30T00:00:00"/>
        <d v="2018-08-31T00:00:00"/>
        <d v="2018-08-28T00:00:00"/>
        <m/>
        <d u="1" v="2018-01-30T00:00:00"/>
        <d u="1" v="2018-03-21T00:00:00"/>
        <d u="1" v="2018-04-26T00:00:00"/>
        <d u="1" v="1899-12-30T17:25:00"/>
        <d u="1" v="2018-03-14T00:00:00"/>
        <d u="1" v="2018-02-28T00:00:00"/>
        <d u="1" v="2018-04-19T00:00:00"/>
        <d u="1" v="1899-12-30T15:35:00"/>
        <d u="1" v="2018-03-07T00:00:00"/>
        <d u="1" v="2018-04-12T00:00:00"/>
        <d u="1" v="1899-12-30T16:40:00"/>
        <d u="1" v="2018-03-26T00:00:00"/>
        <d u="1" v="1899-12-30T13:50:00"/>
        <d u="1" v="1899-12-30T14:50:00"/>
        <d u="1" v="2018-02-14T00:00:00"/>
        <d u="1" v="2018-04-05T00:00:00"/>
        <d u="1" v="2018-01-28T00:00:00"/>
        <d u="1" v="2018-03-19T00:00:00"/>
        <d u="1" v="1899-12-30T15:55:00"/>
        <d u="1" v="2018-02-07T00:00:00"/>
        <d u="1" v="1899-12-30T17:17:00"/>
        <d u="1" v="2018-01-21T00:00:00"/>
        <d u="1" v="2018-03-12T00:00:00"/>
        <d u="1" v="2018-05-03T00:00:00"/>
        <d u="1" v="2018-04-17T00:00:00"/>
        <d u="1" v="2018-03-05T00:00:00"/>
        <d u="1" v="2018-02-19T00:00:00"/>
        <d u="1" v="2018-03-24T00:00:00"/>
        <d u="1" v="1899-12-30T19:27:00"/>
        <d u="1" v="2018-04-29T00:00:00"/>
        <d u="1" v="2018-02-12T00:00:00"/>
        <d u="1" v="2018-04-03T00:00:00"/>
        <d u="1" v="1899-12-30T15:42:00"/>
        <d u="1" v="2018-01-26T00:00:00"/>
        <d u="1" v="2018-03-17T00:00:00"/>
        <d u="1" v="2018-04-22T00:00:00"/>
        <d u="1" v="2018-02-05T00:00:00"/>
        <d u="1" v="2018-03-10T00:00:00"/>
        <d u="1" v="2018-05-01T00:00:00"/>
        <d u="1" v="2018-04-15T00:00:00"/>
        <d u="1" v="2018-03-29T00:00:00"/>
        <d u="1" v="2018-01-12T00:00:00"/>
        <d u="1" v="2018-03-03T00:00:00"/>
        <d u="1" v="1899-12-30T10:01:00"/>
        <d u="1" v="1899-12-30T15:24:00"/>
        <d u="1" v="2018-02-17T00:00:00"/>
        <d u="1" v="2018-04-08T00:00:00"/>
        <d u="1" v="2018-03-22T00:00:00"/>
        <d u="1" v="1899-12-30T09:44:00"/>
        <d u="1" v="2018-04-27T00:00:00"/>
        <d u="1" v="2018-02-10T00:00:00"/>
        <d u="1" v="2018-01-24T00:00:00"/>
        <d u="1" v="2018-03-15T00:00:00"/>
        <d u="1" v="1899-12-30T15:01:00"/>
        <d u="1" v="2018-04-20T00:00:00"/>
        <d u="1" v="1899-12-30T11:49:00"/>
        <d u="1" v="1899-12-30T15:39:00"/>
        <d u="1" v="2018-02-03T00:00:00"/>
        <d u="1" v="1899-12-30T14:44:00"/>
        <d u="1" v="2018-03-08T00:00:00"/>
        <d u="1" v="2018-02-22T00:00:00"/>
        <d u="1" v="2018-04-13T00:00:00"/>
        <d u="1" v="1899-12-30T11:21:00"/>
        <d u="1" v="2018-03-27T00:00:00"/>
        <d u="1" v="2018-03-01T00:00:00"/>
        <d u="1" v="2018-04-06T00:00:00"/>
        <d u="1" v="1899-12-30T17:49:00"/>
        <d u="1" v="2018-03-20T00:00:00"/>
        <d u="1" v="1899-12-30T13:26:00"/>
        <d u="1" v="1899-12-30T16:54:00"/>
        <d u="1" v="2018-04-25T00:00:00"/>
        <d u="1" v="2018-02-08T00:00:00"/>
        <d u="1" v="2018-01-22T00:00:00"/>
        <d u="1" v="2018-03-13T00:00:00"/>
        <d u="1" v="2018-02-27T00:00:00"/>
        <d u="1" v="1899-12-30T15:31:00"/>
        <d u="1" v="2018-01-15T00:00:00"/>
        <d u="1" v="2018-03-06T00:00:00"/>
        <d u="1" v="2018-04-11T00:00:00"/>
        <d u="1" v="1899-12-30T14:41:00"/>
        <d u="1" v="2018-03-25T00:00:00"/>
        <d u="1" v="2018-05-16T00:00:00"/>
        <d u="1" v="2018-04-30T00:00:00"/>
        <d u="1" v="2018-02-13T00:00:00"/>
        <d u="1" v="2018-04-04T00:00:00"/>
        <d u="1" v="2018-01-27T00:00:00"/>
        <d u="1" v="2018-03-18T00:00:00"/>
        <d u="1" v="2018-04-23T00:00:00"/>
        <d u="1" v="2018-02-06T00:00:00"/>
        <d u="1" v="1899-12-30T16:51:00"/>
        <d u="1" v="2018-01-20T00:00:00"/>
        <d u="1" v="2018-03-11T00:00:00"/>
        <d u="1" v="2018-02-25T00:00:00"/>
        <d u="1" v="2018-04-16T00:00:00"/>
        <d u="1" v="2018-01-13T00:00:00"/>
        <d u="1" v="2018-03-04T00:00:00"/>
        <d u="1" v="2018-04-09T00:00:00"/>
        <d u="1" v="2018-03-23T00:00:00"/>
        <d u="1" v="2018-04-28T00:00:00"/>
        <d u="1" v="2018-02-11T00:00:00"/>
        <d u="1" v="2018-04-02T00:00:00"/>
        <d u="1" v="1899-12-30T15:38:00"/>
        <d u="1" v="2018-03-16T00:00:00"/>
        <d u="1" v="2018-04-21T00:00:00"/>
        <d u="1" v="2018-02-04T00:00:00"/>
        <d u="1" v="1899-12-30T16:43:00"/>
        <d u="1" v="2018-03-09T00:00:00"/>
        <d u="1" v="1899-12-30T17:43:00"/>
        <d u="1" v="2018-02-23T00:00:00"/>
        <d u="1" v="2018-04-14T00:00:00"/>
        <d u="1" v="1899-12-30T12:58:00"/>
        <d u="1" v="1899-12-30T19:05:00"/>
        <d u="1" v="2018-03-28T00:00:00"/>
        <d u="1" v="2018-03-02T00:00:00"/>
        <d u="1" v="1899-12-30T16:53:00"/>
        <d u="1" v="2018-04-07T00:00:00"/>
      </sharedItems>
    </cacheField>
    <cacheField databaseField="1" hierarchy="0" level="0" name="时间" numFmtId="0" sqlType="0" uniqueList="1">
      <sharedItems containsBlank="1" containsDate="1" containsNonDate="0" containsString="0" count="0" maxDate="1899-12-30T23:38:00" minDate="1899-12-30T09:13:00"/>
    </cacheField>
    <cacheField databaseField="1" hierarchy="0" level="0" name="订单来源" numFmtId="0" sqlType="0" uniqueList="1">
      <sharedItems containsBlank="1" count="7">
        <s v="400已接"/>
        <s v="400未接"/>
        <s v="门店预约"/>
        <s v="咨询"/>
        <m/>
        <s u="1" v="项目预约"/>
        <s u="1" v="技师预约"/>
      </sharedItems>
    </cacheField>
    <cacheField databaseField="1" hierarchy="0" level="0" name="客户姓名" numFmtId="0" sqlType="0" uniqueList="1">
      <sharedItems containsBlank="1" count="0"/>
    </cacheField>
    <cacheField databaseField="1" hierarchy="0" level="0" name="联系方式" numFmtId="0" sqlType="0" uniqueList="1">
      <sharedItems containsBlank="1" containsInteger="1" containsMixedTypes="1" containsNumber="1" count="0" maxValue="18982686313" minValue="1050864570"/>
    </cacheField>
    <cacheField databaseField="1" hierarchy="0" level="0" name="顾客留言" numFmtId="0" sqlType="0" uniqueList="1">
      <sharedItems containsBlank="1" containsInteger="1" containsMixedTypes="1" containsNumber="1" count="0" maxValue="18681224959" minValue="13688381219"/>
    </cacheField>
    <cacheField databaseField="1" hierarchy="0" level="0" name="预约医师" numFmtId="0" sqlType="0" uniqueList="1">
      <sharedItems containsBlank="1" containsNonDate="0" containsString="0" count="0"/>
    </cacheField>
    <cacheField databaseField="1" hierarchy="0" level="0" name="订单状态" numFmtId="0" sqlType="0" uniqueList="1">
      <sharedItems containsBlank="1" count="0"/>
    </cacheField>
    <cacheField databaseField="1" hierarchy="0" level="0" name="备注" numFmtId="0" sqlType="0" uniqueList="1">
      <sharedItems containsBlank="1" count="0"/>
    </cacheField>
  </cacheFields>
</pivotCacheDefinition>
</file>

<file path=xl/pivotCache/pivotCacheDefinition7.xml><?xml version="1.0" encoding="utf-8"?>
<pivotCacheDefinition xmlns:r="http://schemas.openxmlformats.org/officeDocument/2006/relationships" xmlns="http://schemas.openxmlformats.org/spreadsheetml/2006/main" createdVersion="6" minRefreshableVersion="3" recordCount="16" refreshedBy="VDWCM" refreshedDate="43344.8947443287" refreshedVersion="6" r:id="rId1">
  <cacheSource type="worksheet">
    <worksheetSource ref="A1:F1048576" sheet="线下"/>
  </cacheSource>
  <cacheFields count="6">
    <cacheField databaseField="1" hierarchy="0" level="0" name="年" numFmtId="0" sqlType="0" uniqueList="1">
      <sharedItems containsBlank="1" containsInteger="1" containsNumber="1" containsString="0" count="0" maxValue="2018" minValue="2018"/>
    </cacheField>
    <cacheField databaseField="1" hierarchy="0" level="0" name="月" numFmtId="0" sqlType="0" uniqueList="1">
      <sharedItems containsBlank="1" containsInteger="1" containsNumber="1" containsString="0" count="4" maxValue="8" minValue="6">
        <n v="6"/>
        <n v="7"/>
        <n v="8"/>
        <m/>
      </sharedItems>
    </cacheField>
    <cacheField databaseField="1" hierarchy="0" level="0" name="日期" numFmtId="0" sqlType="0" uniqueList="1">
      <sharedItems containsBlank="1" containsDate="1" containsNonDate="0" containsString="0" count="0" maxDate="2018-08-07T00:00:00" minDate="2018-06-09T00:00:00"/>
    </cacheField>
    <cacheField databaseField="1" hierarchy="0" level="0" name="分类" numFmtId="0" sqlType="0" uniqueList="1">
      <sharedItems containsBlank="1" count="0"/>
    </cacheField>
    <cacheField databaseField="1" hierarchy="0" level="0" name="明细" numFmtId="0" sqlType="0" uniqueList="1">
      <sharedItems containsBlank="1" count="10">
        <s v="瘦脸针"/>
        <s v="黑眼圈"/>
        <s v="脱毛"/>
        <s v="小气泡"/>
        <s v="去眼袋"/>
        <s v="眼综合"/>
        <s v="玻尿酸"/>
        <s v="祛痣"/>
        <s v="果酸换肤"/>
        <m/>
      </sharedItems>
    </cacheField>
    <cacheField databaseField="1" hierarchy="0" level="0" name="金额" numFmtId="0" sqlType="0" uniqueList="1">
      <sharedItems containsBlank="1" containsInteger="1" containsNumber="1" containsString="0" count="0" maxValue="15800" minValue="13"/>
    </cacheField>
  </cacheFields>
</pivotCacheDefinition>
</file>

<file path=xl/pivotCache/pivotCacheDefinition8.xml><?xml version="1.0" encoding="utf-8"?>
<pivotCacheDefinition xmlns:r="http://schemas.openxmlformats.org/officeDocument/2006/relationships" xmlns="http://schemas.openxmlformats.org/spreadsheetml/2006/main" createdVersion="6" minRefreshableVersion="3" recordCount="397" refreshedBy="VDWCM" refreshedDate="43344.89474525463" refreshedVersion="6" r:id="rId1">
  <cacheSource type="worksheet">
    <worksheetSource ref="A1:M1048576" sheet="消费数据明细（线上）"/>
  </cacheSource>
  <cacheFields count="15">
    <cacheField databaseField="1" hierarchy="0" level="0" name="年" numFmtId="0" sqlType="0" uniqueList="1">
      <sharedItems containsBlank="1" containsInteger="1" containsNumber="1" containsString="0" count="0" maxValue="2018" minValue="2018"/>
    </cacheField>
    <cacheField databaseField="1" hierarchy="0" level="0" name="月" numFmtId="0" sqlType="0" uniqueList="1">
      <sharedItems containsBlank="1" containsInteger="1" containsNumber="1" containsString="0" count="8" maxValue="8" minValue="1">
        <n v="4"/>
        <n v="5"/>
        <n v="6"/>
        <n v="7"/>
        <n v="8"/>
        <m/>
        <n u="1" v="1"/>
        <n u="1" v="3"/>
      </sharedItems>
    </cacheField>
    <cacheField databaseField="1" hierarchy="0" level="0" name="成交价" numFmtId="0" sqlType="0" uniqueList="1">
      <sharedItems containsBlank="1" containsNumber="1" containsString="0" count="0" maxValue="1480" minValue="2"/>
    </cacheField>
    <cacheField databaseField="1" hierarchy="0" level="0" name="序列号" numFmtId="0" sqlType="0" uniqueList="1">
      <sharedItems containsBlank="1" containsInteger="1" containsNumber="1" containsString="0" count="0" maxValue="99558655001" minValue="6348394"/>
    </cacheField>
    <cacheField databaseField="1" hierarchy="0" level="0" name="用户手机号" numFmtId="0" sqlType="0" uniqueList="1">
      <sharedItems containsBlank="1" count="0"/>
    </cacheField>
    <cacheField databaseField="1" hierarchy="0" level="0" name="消费时间" numFmtId="0" sqlType="0" uniqueList="1">
      <sharedItems containsBlank="1" containsDate="1" containsNonDate="0" containsString="0" count="0" maxDate="2018-09-01T00:00:00" minDate="2018-04-02T00:00:00"/>
    </cacheField>
    <cacheField databaseField="1" hierarchy="0" level="0" name="TIME" numFmtId="0" sqlType="0" uniqueList="1">
      <sharedItems containsBlank="1" containsDate="1" containsNonDate="0" containsString="0" count="0" maxDate="1899-12-30T20:03:02" minDate="1899-12-30T08:52:21"/>
    </cacheField>
    <cacheField databaseField="1" hierarchy="0" level="0" name="套餐信息" numFmtId="0" sqlType="0" uniqueList="1">
      <sharedItems containsBlank="1" count="83">
        <s v="[2018.03.28]水氧活肤韩国小气泡 深层补水[18.00元][30249257]"/>
        <s v="[2018.03.27]超冰脱毛唇毛腋毛单次[99.00元][30238957]"/>
        <s v="[2018.03.28]白瓷娃娃黑脸娃娃 不可复购[188.00元][30264487]"/>
        <s v="[2018.03.28]水光婴儿面提亮肤色 收缩毛孔[199.00元][30251136]"/>
        <s v="[2018.03.27]祛雀斑全脸单次体验[188.00元][30265582]"/>
        <s v="[2018.03.28]果酸焕肤 让皮肤拥有新活力[99.00元][30238898]"/>
        <s v="[2018.03.28]镭射净肤 平细纹抗皱缩毛孔[188.00元][30264805]"/>
        <s v="[2018.03.27]超冰脱毛唇毛腋毛单次[29.00元][30238957]"/>
        <s v="[2018.03.28]小V脸必备瘦脸针 瘦咬肌[880.00元][30264693]"/>
        <s v="[2018.03.28]润百颜玻尿酸中分子一支[466.00元][30264337]"/>
        <s v="[2018.03.27]唇部腋下2选1  2年包干[98.00元][30238957]"/>
        <s v="[2018.03.28]白瓷娃娃黑脸娃娃首次优惠[188.00元][30264487]"/>
        <s v="[2018.04.16]小腿6次脱掉毛裤[298.00元][30716309]"/>
        <s v="[2018.03.28]韩国小气泡水氧活肤清洁卫士[18.00元][30251864]"/>
        <s v="[2018.03.28]衡力V脸尽在掌握[880.00元][30264693]"/>
        <s v="[2018.03.28]激光祛黑眼圈  圈走不送[398.00元][30265272]"/>
        <s v="[2018.05.21]无针水光提亮肤色 收缩毛孔[188.00元][31477479]"/>
        <s v="[2018.03.27]唇部腋下2选1  2年包干[0元][14196724]"/>
        <s v="[2018.03.28]白瓷娃娃黑脸娃娃首次优惠[0元][14197734]"/>
        <s v="[2018.04.16]脱净万千烦恼丝[0元][14206814]"/>
        <s v="[2018.06.14]肌肤水果宴痘痘净消除[0元][14046483]"/>
        <s v="[2018.05.25]小臂脱毛6次再见猩猩臂[298.00元][31564221]"/>
        <s v="[2018.03.28]激光祛黑眼圈  圈走不送[0元][14189188]"/>
        <s v="[2018.03.28]韩国小气泡水氧活肤清洁卫士[0元][14189467]"/>
        <s v="[2018.03.28]润百颜1ML首次体验价[0元][14196495]"/>
        <s v="[2018.03.28]逆龄是冻出来的[0元][14198370]"/>
        <s v="[2018.06.22]隐形粉底心机妆容[0元][14275424]"/>
        <s v="[2018.06.14]肌肤水果宴痘痘净消除[799.00元][14046483]"/>
        <s v="[2018.03.28]桃瓷肌童颜肤[188.00元][14197734]"/>
        <s v="[2018.03.27]甩掉汉毛还原女神[98.00元][14196724]"/>
        <s v="[2018.03.28]韩国小气泡水氧活肤清洁卫士[18.00元][14189467]"/>
        <s v="[2018.03.28]摘掉黑镜框还原双眼美[398.00元][14189188]"/>
        <s v="[2018.03.28]韩国小气泡水氧活肤清洁卫士[25.00元][14189467]"/>
        <s v="[2018.04.16]冰点脱毛小腿6次脱掉黑丝袜[298.00元][14206814]"/>
        <s v="[2018.03.28]润百颜1ML首次体验价[466.00元][14196495]"/>
        <s v="[2018.06.22]隐形粉底心机妆容[188.00元][14275424]"/>
        <s v="[2018.03.28]伊婉C玻尿酸1ml丰下巴拉长弧线[1080.00元][14190048]"/>
        <s v="[2018.05.25]脱去烦恼美丽心情[298.00元][14207184]"/>
        <s v="[2018.06.14]果酸祛痘焕肤平滑肌肤[799.00元][14046483]"/>
        <s v="[2018.03.28]白瓷娃娃黑脸娃娃 2选1 桃瓷净肌[188.00元][14197734]"/>
        <s v="[2018.03.27]冰点脱毛唇部腋下 2选1[98.00元][14196724]"/>
        <s v="[2018.03.28]逆龄是冻出来的[880.00元][14198370]"/>
        <s v="[2018.03.28]女人变女神只差一支玻尿酸[466.00元][14196495]"/>
        <s v="[2018.03.28]白瓷娃娃黑脸娃娃 2选1 桃瓷净肌[168.00元][14197734]"/>
        <s v="[2018.03.27]冰点脱毛唇部腋下2选1 一年包干[98.00元][14196724]"/>
        <s v="[2018.03.28]润百颜  1ml[466.00元][14196495]"/>
        <s v="[2018.03.28]小气泡水氧活肤  2选1[25.00元][14189467]"/>
        <s v="[2018.05.25]冰点脱毛小臂 6次 零痛嫩滑[298.00元][14207184]"/>
        <s v="[2018.06.22]无针水光  心机妆容[188.00元][14275424]"/>
        <s v="[2018.03.28]激光去黑眼圈  摘掉黑镜框[398.00元][14189188]"/>
        <s v="[2018.06.14]埋线全面部隐形抗衰[1480.00元][14051717]"/>
        <m/>
        <s u="1" v="[2018.05.03]脱毛3选1包干[398.00元][30989573]"/>
        <s u="1" v="[2018.01.12]冰点脱毛唇部腋下单次[28.00元][29293662]"/>
        <s u="1" v="[2018.01.12]冰点脱毛腋毛唇毛发际线三选一[88.00元][29293662]"/>
        <s u="1" v="[2018.04.28]补水保湿水循环三部曲[198.00元][30981008]"/>
        <s u="1" v="[2018.03.21]德玛莎水光[680.00元][30177387]"/>
        <s u="1" v="[2018.05.03]小脸针告别婴儿肥[1980.00元][30971019]"/>
        <s u="1" v="[2018.04.25]光子嫩肤激光祛斑嫩白提亮[198.00元][30921622]"/>
        <s u="1" v="[2018.04.26]伊婉C1ML原装进口[920.00元][30948249]"/>
        <s u="1" v="[2018.01.12]以色列进口Mjet水光无伤午间美容[699.00元][29293212]"/>
        <s u="1" v="[2018.01.12]以色列进口Mjet水光无创午间美容[819.00元][29293212]"/>
        <s u="1" v="[2018.04.25]韩式丝绒眉做素颜女神[280.00元][30917536]"/>
        <s u="1" v="[2018.04.25]韩式丝绒眉做素颜女神[980.00元][30917536]"/>
        <s u="1" v="[2018.04.27]活氧无针水光深层补水美白抗衰老[99.00元][30917162]"/>
        <s u="1" v="[2018.01.12]小皮秒瓷白激光祛斑祛黄嫩肤[1099.00元][29293569]"/>
        <s u="1" v="[2018.03.22]衡力瘦脸针不留痕迹[880.00元][30217299]"/>
        <s u="1" v="[2018.04.26]小气泡毛孔深层清洁[158.00元][30916643]"/>
        <s u="1" v="[2018.04.26]小气泡毛孔清洁3步曲[158.00元][30916643]"/>
        <s u="1" v="[2018.04.26]小气泡毛孔清洁3步曲[198.00元][30916643]"/>
        <s u="1" v="[2018.03.22]衡力肉毒素V脸针[899.00元][30217299]"/>
        <s u="1" v="[2018.01.12]无针水光彩色嫩肤大气泡[280.00元][29293212]"/>
        <s u="1" v="[2018.01.13]衡力肉毒素瘦脸瘦腿当场验货[780.00元][29293389]"/>
        <s u="1" v="[2018.01.15]韩国伊婉玻尿酸填充塑形轻松变美[980.00元][29293810]"/>
        <s u="1" v="[2018.04.27]做白瓷娃娃送玻尿酸补水[99.00元][30967660]"/>
        <s u="1" v="[2018.03.21]海薇玻尿酸立体塑形[780.00元][30166879]"/>
        <s u="1" v="[2018.04.25]韩式美睫线韩国进口纯植物色乳[299.00元][30916879]"/>
        <s u="1" v="[2018.01.12]韩国大气泡深层清洁毛孔吸尘器[299.00元][29293009]"/>
        <s u="1" v="[2018.04.26]小气泡毛孔吸尘器[158.00元][30916643]"/>
        <s u="1" v="[2018.04.28]瘦脸针保妥适不限量[1880.00元][30960912]"/>
        <s u="1" v="[2018.04.28]水分子深层补水[198.00元][30981008]"/>
        <s u="1" v="[2018.01.15]伊婉C韩国正品填出初恋脸[980.00元][29293810]"/>
        <s u="1" v="[2018.04.26]脱毛唇部腋下2选1[8.80元][30926004]"/>
      </sharedItems>
    </cacheField>
    <cacheField databaseField="1" hierarchy="0" level="0" name="售价（元）" numFmtId="0" sqlType="0" uniqueList="1">
      <sharedItems containsBlank="1" containsInteger="1" containsNumber="1" containsString="0" count="0" maxValue="1480" minValue="13"/>
    </cacheField>
    <cacheField databaseField="1" hierarchy="0" level="0" name="商家优惠金额（元）" numFmtId="0" sqlType="0" uniqueList="1">
      <sharedItems containsBlank="1" containsNumber="1" containsString="0" count="0" maxValue="454" minValue="5"/>
    </cacheField>
    <cacheField databaseField="1" hierarchy="0" level="0" name="结算价（元）" numFmtId="0" sqlType="0" uniqueList="1">
      <sharedItems containsBlank="1" containsMixedTypes="1" containsNumber="1" count="0" maxValue="792" minValue="16.2"/>
    </cacheField>
    <cacheField databaseField="1" hierarchy="0" level="0" name="分店名" numFmtId="0" sqlType="0" uniqueList="1">
      <sharedItems containsBlank="1" count="0"/>
    </cacheField>
    <cacheField databaseField="1" hierarchy="0" level="0" name="验券帐号" numFmtId="0" sqlType="0" uniqueList="1">
      <sharedItems containsBlank="1" count="0"/>
    </cacheField>
    <cacheField databaseField="1" hierarchy="0" level="0" name="商户ID" numFmtId="0" sqlType="0" uniqueList="1">
      <sharedItems containsBlank="1" containsInteger="1" containsMixedTypes="1" containsNumber="1" count="0" maxValue="73082729" minValue="73082729"/>
    </cacheField>
    <cacheField databaseField="1" hierarchy="0" level="0" name="分店城市" numFmtId="0" sqlType="0" uniqueList="1">
      <sharedItems containsBlank="1" containsInteger="1" containsMixedTypes="1" containsNumber="1" count="0" maxValue="73082731" minValue="73082729"/>
    </cacheField>
  </cacheFields>
</pivotCacheDefinition>
</file>

<file path=xl/pivotCache/pivotCacheRecords1.xml><?xml version="1.0" encoding="utf-8"?>
<pivotCacheRecords xmlns="http://schemas.openxmlformats.org/spreadsheetml/2006/main" count="248">
  <r>
    <x v="0"/>
    <x v="0"/>
    <x v="0"/>
    <s v="成都健丽医疗美容"/>
    <s v="新门店推广14点-20点"/>
    <n v="342.87"/>
    <n v="1063"/>
    <n v="23"/>
    <n v="14.91"/>
    <n v="72"/>
    <n v="1"/>
    <n v="1"/>
    <n v="0"/>
    <n v="0"/>
    <n v="0"/>
  </r>
  <r>
    <x v="0"/>
    <x v="0"/>
    <x v="0"/>
    <s v="成都健丽医疗美容"/>
    <s v="新门店推广8点-24点"/>
    <n v="49.44"/>
    <n v="76"/>
    <n v="6"/>
    <n v="8.24"/>
    <n v="20"/>
    <n v="0"/>
    <n v="0"/>
    <n v="0"/>
    <n v="0"/>
    <n v="0"/>
  </r>
  <r>
    <x v="0"/>
    <x v="0"/>
    <x v="0"/>
    <s v="成都健丽医疗美容"/>
    <s v="新门店推广9点-14点"/>
    <n v="359.82"/>
    <n v="986"/>
    <n v="24"/>
    <n v="14.99"/>
    <n v="60"/>
    <n v="0"/>
    <n v="0"/>
    <n v="0"/>
    <n v="0"/>
    <n v="0"/>
  </r>
  <r>
    <x v="0"/>
    <x v="0"/>
    <x v="1"/>
    <s v="成都健丽医疗美容"/>
    <s v="新门店推广14点-20点"/>
    <n v="450"/>
    <n v="1566"/>
    <n v="30"/>
    <n v="15"/>
    <n v="67"/>
    <n v="2"/>
    <n v="1"/>
    <n v="1"/>
    <n v="0"/>
    <n v="0"/>
  </r>
  <r>
    <x v="0"/>
    <x v="0"/>
    <x v="1"/>
    <s v="成都健丽医疗美容"/>
    <s v="新门店推广8点-24点"/>
    <n v="126.91"/>
    <n v="411"/>
    <n v="15"/>
    <n v="8.460000000000001"/>
    <n v="35"/>
    <n v="12"/>
    <n v="4"/>
    <n v="0"/>
    <n v="0"/>
    <n v="0"/>
  </r>
  <r>
    <x v="0"/>
    <x v="0"/>
    <x v="1"/>
    <s v="成都健丽医疗美容"/>
    <s v="新门店推广9点-14点"/>
    <n v="350"/>
    <n v="885"/>
    <n v="24"/>
    <n v="14.58"/>
    <n v="82"/>
    <n v="1"/>
    <n v="0"/>
    <n v="1"/>
    <n v="0"/>
    <n v="0"/>
  </r>
  <r>
    <x v="0"/>
    <x v="0"/>
    <x v="2"/>
    <s v="成都健丽医疗美容"/>
    <s v="新门店推广14点-20点"/>
    <n v="450"/>
    <n v="1217"/>
    <n v="31"/>
    <n v="14.52"/>
    <n v="70"/>
    <n v="1"/>
    <n v="0"/>
    <n v="1"/>
    <n v="0"/>
    <n v="0"/>
  </r>
  <r>
    <x v="0"/>
    <x v="0"/>
    <x v="2"/>
    <s v="成都健丽医疗美容"/>
    <s v="新门店推广8点-24点"/>
    <n v="164.44"/>
    <n v="453"/>
    <n v="20"/>
    <n v="8.220000000000001"/>
    <n v="73"/>
    <n v="5"/>
    <n v="4"/>
    <n v="1"/>
    <n v="0"/>
    <n v="0"/>
  </r>
  <r>
    <x v="0"/>
    <x v="0"/>
    <x v="2"/>
    <s v="成都健丽医疗美容"/>
    <s v="新门店推广9点-14点"/>
    <n v="321.95"/>
    <n v="1222"/>
    <n v="22"/>
    <n v="14.63"/>
    <n v="51"/>
    <n v="20"/>
    <n v="16"/>
    <n v="4"/>
    <n v="0"/>
    <n v="0"/>
  </r>
  <r>
    <x v="0"/>
    <x v="0"/>
    <x v="3"/>
    <s v="成都健丽医疗美容"/>
    <s v="新门店推广14点-20点"/>
    <n v="437.18"/>
    <n v="1996"/>
    <n v="33"/>
    <n v="13.25"/>
    <n v="57"/>
    <n v="31"/>
    <n v="14"/>
    <n v="4"/>
    <n v="0"/>
    <n v="0"/>
  </r>
  <r>
    <x v="0"/>
    <x v="0"/>
    <x v="3"/>
    <s v="成都健丽医疗美容"/>
    <s v="新门店推广8点-24点"/>
    <n v="106.49"/>
    <n v="329"/>
    <n v="13"/>
    <n v="8.19"/>
    <n v="70"/>
    <n v="4"/>
    <n v="2"/>
    <n v="0"/>
    <n v="0"/>
    <n v="0"/>
  </r>
  <r>
    <x v="0"/>
    <x v="0"/>
    <x v="3"/>
    <s v="成都健丽医疗美容"/>
    <s v="新门店推广9点-14点"/>
    <n v="350"/>
    <n v="811"/>
    <n v="25"/>
    <n v="14"/>
    <n v="70"/>
    <n v="9"/>
    <n v="8"/>
    <n v="1"/>
    <n v="0"/>
    <n v="0"/>
  </r>
  <r>
    <x v="0"/>
    <x v="0"/>
    <x v="4"/>
    <s v="成都健丽医疗美容"/>
    <s v="新门店推广14点-20点"/>
    <n v="374.49"/>
    <n v="1579"/>
    <n v="30"/>
    <n v="12.48"/>
    <n v="71"/>
    <n v="6"/>
    <n v="1"/>
    <n v="3"/>
    <n v="0"/>
    <n v="1"/>
  </r>
  <r>
    <x v="0"/>
    <x v="0"/>
    <x v="4"/>
    <s v="成都健丽医疗美容"/>
    <s v="新门店推广8点-24点"/>
    <n v="109.84"/>
    <n v="427"/>
    <n v="13"/>
    <n v="8.449999999999999"/>
    <n v="46"/>
    <n v="10"/>
    <n v="7"/>
    <n v="3"/>
    <n v="0"/>
    <n v="0"/>
  </r>
  <r>
    <x v="0"/>
    <x v="0"/>
    <x v="4"/>
    <s v="成都健丽医疗美容"/>
    <s v="新门店推广9点-14点"/>
    <n v="350"/>
    <n v="820"/>
    <n v="27"/>
    <n v="12.96"/>
    <n v="64"/>
    <n v="7"/>
    <n v="2"/>
    <n v="2"/>
    <n v="0"/>
    <n v="2"/>
  </r>
  <r>
    <x v="0"/>
    <x v="0"/>
    <x v="5"/>
    <s v="成都健丽医疗美容"/>
    <s v="新门店推广14点-20点"/>
    <n v="366.71"/>
    <n v="1315"/>
    <n v="25"/>
    <n v="14.67"/>
    <n v="40"/>
    <n v="7"/>
    <n v="4"/>
    <n v="2"/>
    <n v="0"/>
    <n v="1"/>
  </r>
  <r>
    <x v="0"/>
    <x v="0"/>
    <x v="5"/>
    <s v="成都健丽医疗美容"/>
    <s v="新门店推广8点-24点"/>
    <n v="70.55"/>
    <n v="274"/>
    <n v="9"/>
    <n v="7.84"/>
    <n v="21"/>
    <n v="0"/>
    <n v="0"/>
    <n v="0"/>
    <n v="0"/>
    <n v="0"/>
  </r>
  <r>
    <x v="0"/>
    <x v="0"/>
    <x v="5"/>
    <s v="成都健丽医疗美容"/>
    <s v="新门店推广9点-14点"/>
    <n v="385"/>
    <n v="1212"/>
    <n v="26"/>
    <n v="14.81"/>
    <n v="80"/>
    <n v="10"/>
    <n v="7"/>
    <n v="0"/>
    <n v="0"/>
    <n v="0"/>
  </r>
  <r>
    <x v="0"/>
    <x v="0"/>
    <x v="6"/>
    <s v="成都健丽医疗美容"/>
    <s v="新门店推广14点-20点"/>
    <n v="495"/>
    <n v="1360"/>
    <n v="35"/>
    <n v="14.14"/>
    <n v="51"/>
    <n v="1"/>
    <n v="0"/>
    <n v="1"/>
    <n v="0"/>
    <n v="0"/>
  </r>
  <r>
    <x v="0"/>
    <x v="0"/>
    <x v="6"/>
    <s v="成都健丽医疗美容"/>
    <s v="新门店推广8点-24点"/>
    <n v="198.4"/>
    <n v="558"/>
    <n v="22"/>
    <n v="9.02"/>
    <n v="70"/>
    <n v="1"/>
    <n v="1"/>
    <n v="0"/>
    <n v="0"/>
    <n v="0"/>
  </r>
  <r>
    <x v="0"/>
    <x v="0"/>
    <x v="6"/>
    <s v="成都健丽医疗美容"/>
    <s v="新门店推广9点-14点"/>
    <n v="385"/>
    <n v="1110"/>
    <n v="24"/>
    <n v="16.04"/>
    <n v="54"/>
    <n v="7"/>
    <n v="4"/>
    <n v="3"/>
    <n v="0"/>
    <n v="0"/>
  </r>
  <r>
    <x v="0"/>
    <x v="0"/>
    <x v="7"/>
    <s v="成都健丽医疗美容"/>
    <s v="新门店推广14点-20点"/>
    <n v="439.66"/>
    <n v="1620"/>
    <n v="32"/>
    <n v="13.74"/>
    <n v="87"/>
    <n v="9"/>
    <n v="2"/>
    <n v="2"/>
    <n v="0"/>
    <n v="4"/>
  </r>
  <r>
    <x v="0"/>
    <x v="0"/>
    <x v="7"/>
    <s v="成都健丽医疗美容"/>
    <s v="新门店推广8点-24点"/>
    <n v="122.04"/>
    <n v="330"/>
    <n v="15"/>
    <n v="8.140000000000001"/>
    <n v="87"/>
    <n v="15"/>
    <n v="13"/>
    <n v="1"/>
    <n v="0"/>
    <n v="1"/>
  </r>
  <r>
    <x v="0"/>
    <x v="0"/>
    <x v="7"/>
    <s v="成都健丽医疗美容"/>
    <s v="新门店推广9点-14点"/>
    <n v="385"/>
    <n v="990"/>
    <n v="24"/>
    <n v="16.04"/>
    <n v="57"/>
    <n v="10"/>
    <n v="0"/>
    <n v="2"/>
    <n v="0"/>
    <n v="0"/>
  </r>
  <r>
    <x v="0"/>
    <x v="0"/>
    <x v="8"/>
    <s v="成都健丽医疗美容"/>
    <s v="新门店推广14点-20点"/>
    <n v="450"/>
    <n v="1490"/>
    <n v="32"/>
    <n v="14.06"/>
    <n v="100"/>
    <n v="1"/>
    <n v="1"/>
    <n v="0"/>
    <n v="0"/>
    <n v="0"/>
  </r>
  <r>
    <x v="0"/>
    <x v="0"/>
    <x v="8"/>
    <s v="成都健丽医疗美容"/>
    <s v="新门店推广8点-24点"/>
    <n v="200"/>
    <n v="620"/>
    <n v="26"/>
    <n v="7.69"/>
    <n v="92"/>
    <n v="12"/>
    <n v="2"/>
    <n v="3"/>
    <n v="0"/>
    <n v="1"/>
  </r>
  <r>
    <x v="0"/>
    <x v="0"/>
    <x v="8"/>
    <s v="成都健丽医疗美容"/>
    <s v="新门店推广9点-14点"/>
    <n v="350"/>
    <n v="1014"/>
    <n v="23"/>
    <n v="15.22"/>
    <n v="108"/>
    <n v="0"/>
    <n v="0"/>
    <n v="0"/>
    <n v="0"/>
    <n v="0"/>
  </r>
  <r>
    <x v="0"/>
    <x v="0"/>
    <x v="9"/>
    <s v="成都健丽医疗美容"/>
    <s v="新门店推广14点-20点"/>
    <n v="450"/>
    <n v="1545"/>
    <n v="33"/>
    <n v="13.64"/>
    <n v="75"/>
    <n v="7"/>
    <n v="1"/>
    <n v="1"/>
    <n v="0"/>
    <n v="2"/>
  </r>
  <r>
    <x v="0"/>
    <x v="0"/>
    <x v="9"/>
    <s v="成都健丽医疗美容"/>
    <s v="新门店推广8点-24点"/>
    <n v="141.26"/>
    <n v="422"/>
    <n v="17"/>
    <n v="8.31"/>
    <n v="33"/>
    <n v="1"/>
    <n v="0"/>
    <n v="1"/>
    <n v="0"/>
    <n v="0"/>
  </r>
  <r>
    <x v="0"/>
    <x v="0"/>
    <x v="9"/>
    <s v="成都健丽医疗美容"/>
    <s v="新门店推广9点-14点"/>
    <n v="350"/>
    <n v="1457"/>
    <n v="24"/>
    <n v="14.58"/>
    <n v="67"/>
    <n v="9"/>
    <n v="4"/>
    <n v="2"/>
    <n v="0"/>
    <n v="3"/>
  </r>
  <r>
    <x v="0"/>
    <x v="0"/>
    <x v="10"/>
    <s v="成都健丽医疗美容"/>
    <s v="新门店推广14点-20点"/>
    <n v="450"/>
    <n v="1868"/>
    <n v="30"/>
    <n v="15"/>
    <n v="56"/>
    <n v="13"/>
    <n v="0"/>
    <n v="0"/>
    <n v="0"/>
    <n v="0"/>
  </r>
  <r>
    <x v="0"/>
    <x v="0"/>
    <x v="10"/>
    <s v="成都健丽医疗美容"/>
    <s v="新门店推广8点-24点"/>
    <n v="37.6"/>
    <n v="207"/>
    <n v="5"/>
    <n v="7.52"/>
    <n v="8"/>
    <n v="2"/>
    <n v="0"/>
    <n v="0"/>
    <n v="0"/>
    <n v="0"/>
  </r>
  <r>
    <x v="0"/>
    <x v="0"/>
    <x v="10"/>
    <s v="成都健丽医疗美容"/>
    <s v="新门店推广9点-14点"/>
    <n v="350"/>
    <n v="1468"/>
    <n v="25"/>
    <n v="14"/>
    <n v="60"/>
    <n v="6"/>
    <n v="4"/>
    <n v="1"/>
    <n v="0"/>
    <n v="1"/>
  </r>
  <r>
    <x v="0"/>
    <x v="0"/>
    <x v="11"/>
    <s v="成都健丽医疗美容"/>
    <s v="新门店推广9点-14点"/>
    <n v="43.95"/>
    <n v="326"/>
    <n v="4"/>
    <n v="10.99"/>
    <n v="16"/>
    <n v="0"/>
    <n v="0"/>
    <n v="0"/>
    <n v="0"/>
    <n v="0"/>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r>
    <x v="1"/>
    <x v="1"/>
    <x v="12"/>
    <m/>
    <m/>
    <m/>
    <m/>
    <m/>
    <m/>
    <m/>
    <m/>
    <m/>
    <m/>
    <m/>
    <m/>
  </r>
</pivotCacheRecords>
</file>

<file path=xl/pivotCache/pivotCacheRecords2.xml><?xml version="1.0" encoding="utf-8"?>
<pivotCacheRecords xmlns="http://schemas.openxmlformats.org/spreadsheetml/2006/main" count="20">
  <r>
    <x v="0"/>
    <x v="0"/>
    <x v="0"/>
    <d v="1899-12-30T22:19:00"/>
    <s v="成都"/>
    <s v="成都健丽医疗美容"/>
    <s v="jianing0329"/>
    <s v="5星"/>
    <s v="{&quot;效果&quot;:5,&quot;环境&quot;:5,&quot;服务&quot;:5}"/>
    <s v="医院环境优雅，去的时候人也不多，服务很热情，何春医生给我脱毛，漂亮又温柔，体验超棒！"/>
    <s v="否"/>
    <s v=""/>
  </r>
  <r>
    <x v="0"/>
    <x v="0"/>
    <x v="1"/>
    <d v="1899-12-30T18:21:00"/>
    <s v="成都"/>
    <s v="成都健丽医疗美容"/>
    <s v="bonnie424"/>
    <s v="5星"/>
    <s v="{&quot;效果&quot;:5,&quot;环境&quot;:5,&quot;服务&quot;:5}"/>
    <s v="正好遇上大众点评医美的活动，就买了一个白瓷娃娃/黑脸娃娃二选一的，算下来才59一次。加上自己有个券，实付54元/次。真的超级划算。位置就在盐市口小龙坎火锅上面的大厦。感觉卫生，因为化了妆去的，美容师还很仔细的给我卸了妆。用仪器前戴上眼罩，医师给我说因为天气热频率不调那么高，非常贴心。"/>
    <s v="是"/>
    <s v="2018-06-15 16:31:11"/>
  </r>
  <r>
    <x v="0"/>
    <x v="0"/>
    <x v="2"/>
    <d v="1899-12-30T16:29:00"/>
    <s v="成都"/>
    <s v="成都健丽医疗美容"/>
    <s v="dpuser_63736492427"/>
    <s v="5星"/>
    <s v="{&quot;效果&quot;:5,&quot;环境&quot;:5,&quot;服务&quot;:5}"/>
    <s v="之前朋友在她们家做了个眼袋，效果还不错，就团了个瘦脸针，已经第二针了效果很满意，医生也很专业打的时候问我痛不痛，很细心，总体来说很满意的😍😍😍😍"/>
    <s v="否"/>
    <s v=""/>
  </r>
  <r>
    <x v="0"/>
    <x v="0"/>
    <x v="3"/>
    <d v="1899-12-30T21:24:00"/>
    <s v="成都"/>
    <s v="成都健丽医疗美容"/>
    <s v="黄建大侠"/>
    <s v="5星"/>
    <s v="{&quot;效果&quot;:5,&quot;环境&quot;:5,&quot;服务&quot;:5}"/>
    <s v="她们家是做整形的，今天陪女朋友，等的时间比较长，就顺便给我团了个小气泡做，他们家环境布置感觉还蛮舒服，搞活动价格好优惠，折下来才十块，本来以为价格那么优惠会比较差，谁知做的还挺仔细，里面的服务很好，里面的美容师说是公司搞回馈活动，她们给我做的时候全程没有任何推销！一直帮我在分析皮肤问题，说我毛孔有点堵塞，做小气泡做个清洁挺合适！"/>
    <s v="是"/>
    <s v="2018-06-10 18:18:28"/>
  </r>
  <r>
    <x v="0"/>
    <x v="0"/>
    <x v="3"/>
    <d v="1899-12-30T14:25:00"/>
    <s v="成都"/>
    <s v="成都健丽医疗美容"/>
    <s v="零零碎_9644"/>
    <s v="5星"/>
    <s v="{&quot;效果&quot;:5,&quot;环境&quot;:5,&quot;服务&quot;:5}"/>
    <s v="😀😀😀😀在这里一口气做了腋毛小腿脱毛，还有瘦脸针，瘦脸针是院长亲自打的，很不错！这里服务态度特别好，何春医生还特别的耐心的，感觉比我以前去的美容院服务好多了。不会因为是美团的而区别待遇，推荐来这家，不错哟！"/>
    <s v="否"/>
    <s v=""/>
  </r>
  <r>
    <x v="0"/>
    <x v="0"/>
    <x v="4"/>
    <d v="1899-12-30T13:09:00"/>
    <s v="成都"/>
    <s v="成都健丽医疗美容"/>
    <s v="机智的少女_5417"/>
    <s v="5星"/>
    <s v="{&quot;效果&quot;:5,&quot;环境&quot;:5,&quot;服务&quot;:5}"/>
    <s v="前几天做的，第一次做脱毛，以前都是自己在家用脱毛产品。很不方便也可能会过敏。这家医院做的很好，比想象中快很多，可以随时过来，十几分钟搞完就走，完全不耽误事。做了过后毛基本没有长的迹象，效果也还是不错的。值得推荐给大家。😁"/>
    <s v="否"/>
    <s v=""/>
  </r>
  <r>
    <x v="0"/>
    <x v="0"/>
    <x v="5"/>
    <d v="1899-12-30T12:33:00"/>
    <s v="成都"/>
    <s v="成都健丽医疗美容"/>
    <s v="小公主v"/>
    <s v="5星"/>
    <s v="{&quot;效果&quot;:4,&quot;环境&quot;:5,&quot;服务&quot;:5}"/>
    <s v="💛💛_x000a__x000a_其实来做这个医美项目纯属偶然，我家小坦克在朋友前看到发给我的，打趣说我脸大喊我打瘦脸针。PS：后来后悔发我这条信息 不准我打_x000a__x000a_我一看到玻尿酸就心动了，我的山根很塌压根就没山根。我就说要去打一针，但其实小坦克是超级反对的，认为瘦脸针玻尿酸什么的打在脸上不好，不健康！但，还是妥协了。_x000a__x000a_确定好要做之后就跟咨询的医生预约了时间。从始至终我内心一直很忐忑，我怕疼，也打过退堂鼓，但想着可以美美哒就又有勇气啦哈哈。_x000a__x000a_环境：医院就在盐市口同瑞大厦，位置还是很好找，一共有三层楼左右,我去的23楼。医院环境还不错，很干净，装修也是医美行业差不多的那种装修啦。_x000a__x000a_咨询：负责接待我的高医生人真的超级和善，一进门就让我坐着休息给我倒水，然后帮我安排咨询医生。高姐几乎全程都陪我一起聊天，喊我不要紧张不要怕。_x000a__x000a_医美：咨询医生建议我鼻子打两针有效果，想着打一针试试看效果，想打的建议打两针才有效果！_x000a__x000a_咨询完了就开始敷了十多分钟的麻药，敷完去的无菌手术室，里面还要再打一针麻药，全程超级紧张的。_x000a__x000a_我以为玻尿酸会很痛很痛，其实没有那样痛就只是麻药进去有点痛而已！玻尿酸打完了我都没感觉还问医生打了没，医生说打完了都，然后就帮我塑形以及说些注意事项。_x000a__x000a_后记：下了手术台才发现我应该打两针的，好后悔只打一针。正面看上去还是有点点立体感的，虽然和以前区别不大，但至少让我有了一点点山根了。_x000a__x000a_感谢健丽所有的医护人员，每个人都超级好的噢😆"/>
    <s v="否"/>
    <s v=""/>
  </r>
  <r>
    <x v="0"/>
    <x v="1"/>
    <x v="6"/>
    <d v="1899-12-30T11:39:00"/>
    <s v="成都"/>
    <s v="成都健丽医疗美容"/>
    <s v="木子"/>
    <s v="5星"/>
    <s v="{&quot;效果&quot;:5,&quot;环境&quot;:5,&quot;服务&quot;:5}"/>
    <s v="和朋友一起就住在附近，也是朋友做完之后推荐我也可以过来体验一下！[偷笑]_x000a_之前对于自己的皮肤还是很满意的，但是毛孔还是比较粗，所以就有了这个冲动；前几天都下雨，今天又来了医院，准备让医生再看看我的恢复效果，我自己还是非常满意，医生还是非常帅气的！[色]有一点介怀的就是这个机构在一栋大厦的楼上在23楼！电梯有一点慢！[难过]_x000a__x000a_但是到了机构之后工作人员都是非常热情和专业的，咨询医生给我做了一些所谓的专业的设计，一针见血看出了瘦脸的需求，说的我也非常心动，设计的小姐姐老年轻了！我就这么沦陷了，而且沦陷的很开心！过了这半个月效果也非常好！期待之后效果更好！"/>
    <s v="否"/>
    <s v=""/>
  </r>
  <r>
    <x v="0"/>
    <x v="1"/>
    <x v="7"/>
    <d v="1899-12-30T17:01:00"/>
    <s v="成都"/>
    <s v="成都健丽医疗美容"/>
    <s v="达西西西西"/>
    <s v="4星"/>
    <s v="{&quot;效果&quot;:4,&quot;环境&quot;:4,&quot;服务&quot;:4}"/>
    <s v="小伙伴来做了【小气泡清洁】+【无针水光】过后感觉还不错，推荐我来的。_x000a__x000a_从来没去医美或者美容院做过项目的我，在体验之前满心都是恐慌，毕竟看了些动刀整容的例子并且觉得还年轻嘛哈哈哈哈哈哈，但是实际上【小气泡】+【无针水光】做起一点都不吓人，不过脸上会有一点点很奇妙的感觉哈，描述不出来，做完过后我个人确实是有立竿见影的效果，脸上摸起很舒服。_x000a__x000a_个人建议【小气泡】更适合需要去黑头清洁皮肤的漂亮姐姐们，配合到【无针水光】收缩毛孔来补水效果会更好。_x000a__x000a_【服务】_x000a_给我做项目的小姐姐很温柔态度也很好，看到我第一次做有点害怕还帮我调整强弱度，也跟我聊到平时护肤的建议，还蛮好的。"/>
    <s v="否"/>
    <s v=""/>
  </r>
  <r>
    <x v="0"/>
    <x v="1"/>
    <x v="8"/>
    <d v="1899-12-30T16:04:00"/>
    <s v="成都"/>
    <s v="成都健丽医疗美容"/>
    <s v="bilibilibaba"/>
    <s v="5星"/>
    <s v="{&quot;效果&quot;:5,&quot;环境&quot;:4,&quot;服务&quot;:5}"/>
    <s v="前段时间朋友脱了唇毛说不痛，我想着毕竟要见客户还是不能太man了🤦🏼‍♀️_x000a_医院主要离公司挺近的，中午吃个饭的时间就可以来一次，盐市口，从春熙路打车过来起步价。_x000a__x000a_前台挺亲切，上来就又倒茶又吃糖，中午怕我没吃饭，点个赞。填完资料就去咨询室咨询，讲解了一下脱毛的原理，只记得让我八小时不要洗脸,其他的记不住惹…_x000a__x000a_医生带我去脱毛的房间，可能早知道有人要过来冷气真的太冷了… 感觉16度，看我冷直接就把门打开了说怕进去的时候觉得热，提前开好的，还是蛮贴心。_x000a__x000a_脱毛的过程很简单，就是把毛刮了，然后用仪器扫了两遍完事儿，最多不超过十五分钟，两个医生站我旁边还有点紧张，有个女医生看我紧张还让我放心不痛，抓着她的手，男友力max哈哈_x000a__x000a_总之体验感还是不错的。"/>
    <s v="否"/>
    <s v=""/>
  </r>
  <r>
    <x v="0"/>
    <x v="2"/>
    <x v="9"/>
    <d v="1899-12-30T16:27:00"/>
    <s v="成都"/>
    <s v="成都健丽医疗美容"/>
    <s v="一只懒惰的黑猫玛丽"/>
    <s v="5星"/>
    <s v="{&quot;效果&quot;:5,&quot;环境&quot;:5,&quot;服务&quot;:5}"/>
    <s v="爽妹服务态度超级好～做事细致认真，亲合力强～很棒！环境也很棒，还在做心理准备是否祛眼袋～"/>
    <s v="是"/>
    <s v="2018-08-24 17:13:30"/>
  </r>
  <r>
    <x v="0"/>
    <x v="2"/>
    <x v="9"/>
    <d v="1899-12-30T13:37:00"/>
    <s v="成都"/>
    <s v="成都健丽医疗美容"/>
    <s v="dpuser_1616432040"/>
    <s v="5星"/>
    <s v="{&quot;效果&quot;:5,&quot;环境&quot;:5,&quot;服务&quot;:5}"/>
    <s v="今天休息才有时间出来放松一下！女人就要对自己好一点，抽了一个中午吃饭时间随便吃了点面食就决定给自己一个午休，想想做做皮肤顺便躺躺也挺美的！很机缘的选择了这家店，进来感觉挺大，今天过来客人还蛮多，说有专家会诊在弄眼袋眼皮专场，那个价格估计应该有点小贵，还是安心做我的皮肤吧！虽然自己的黑眼圈也是硬伤，后面多挣钱钱也一并解决了！这里环境还可以，清清爽爽，简简单单，从前台到服务环节都还蛮贴心！我做的是小气泡，小姐姐先给我清洁卸妆然后给我进行操作，吸附的时候我还蛮紧张，其实一点也不疼，小姐姐一直给我在认真讲解，安抚我紧张的情绪！后来放松了很多！服务真的很赞！主要价格也还很优惠！物超所值！"/>
    <s v="是"/>
    <s v="2018-08-26 11:51:34"/>
  </r>
  <r>
    <x v="0"/>
    <x v="2"/>
    <x v="10"/>
    <d v="1899-12-30T16:06:00"/>
    <s v="成都"/>
    <s v="成都健丽医疗美容"/>
    <s v="老周的迷妹"/>
    <s v="5星"/>
    <s v="{&quot;效果&quot;:5,&quot;环境&quot;:5,&quot;服务&quot;:5}"/>
    <s v="今天陪朋友来做双眼皮，她说这家的双眼皮做的挺不错的！5-7天就可以恢复了！还不开刀，弄的我心都痒痒的！等待无聊就团了两个皮肤项目做做，一个小气泡一个黑脸娃娃，治疗老师说我太明智了！最近皮肤堵的很，做小气泡和黑脸正合适，可以疏通毛孔，淡斑，提亮肤色，对于我皮肤正好对症了！做完后真的感觉皮肤通透清爽了好多，看来平时化妆一定要卸妆彻底才可以！这里的小美女人好好！服务很周到！技术也不错！做的小姐姐眼皮也才做过真的看不出来，还挺真实的！颠覆了我对做双眼皮的认识！控制！控制住我自己！看来又要花银子了"/>
    <s v="是"/>
    <s v="2018-08-25 15:20:24"/>
  </r>
  <r>
    <x v="0"/>
    <x v="2"/>
    <x v="11"/>
    <d v="1899-12-30T17:37:00"/>
    <s v="成都"/>
    <s v="成都健丽医疗美容"/>
    <s v="卢梓淇"/>
    <s v="5星"/>
    <s v="{&quot;效果&quot;:5,&quot;环境&quot;:5,&quot;服务&quot;:5}"/>
    <s v="今天休假到盐市口附近逛，觉得自己皮肤最近状态不是很好，挺油的，颜色也很暗沉，就团了一个之前朋友推荐的一家美容医疗医院来做黑脸娃娃，来了后看见她们家环境挺好的，妹妹们都特别热情，听说她们家是一家专业做眼部抗衰的，眼袋和眼皮听说都是有专利的，做眼部年轻化有二十多年的历史了！还是蛮有资历的，黑脸做的时候我还有点小紧张，涂碳粉的时候脸黑乎乎的好难看，做完后没有清洗，碳粉都不见了好神奇，听说这个项目是挺多明星都喜欢做的，我跟了把潮流呢！做了后皮肤感觉白了很多，小姐姐告诉我一些注意事项特别贴心，我很满意！[微笑][微笑][微笑]"/>
    <s v="是"/>
    <s v="2018-08-23 16:40:12"/>
  </r>
  <r>
    <x v="0"/>
    <x v="2"/>
    <x v="12"/>
    <d v="1899-12-30T14:10:00"/>
    <s v="成都"/>
    <s v="成都健丽医疗美容"/>
    <s v="小小"/>
    <s v="5星"/>
    <s v="{&quot;效果&quot;:5,&quot;环境&quot;:5,&quot;服务&quot;:5}"/>
    <s v="最近脸上皮肤很干燥，都有点起皮了，小伙伴就推荐我来成都健丽医美23年专业去眼袋，改善皮肤，当时还在想主要是做眼袋这方面，皮肤这方面能做好吗？后来在咨询师的帮助下，我了解了皮肤科，在李医生的推荐下，我最终选择了无针水光，无创就可以改善皮肤情况，做完了仪器后，还敷了一张医用面膜哦，敷完以后皮肤水水嫩嫩很舒服，想改善皮肤的小仙女可以来了哈～～"/>
    <s v="是"/>
    <s v="2018-08-22 10:46:20"/>
  </r>
  <r>
    <x v="0"/>
    <x v="2"/>
    <x v="13"/>
    <d v="1899-12-30T16:07:00"/>
    <s v="成都"/>
    <s v="成都健丽医疗美容"/>
    <s v="miaoxuan8"/>
    <s v="5星"/>
    <s v="{&quot;效果&quot;:5,&quot;环境&quot;:5,&quot;服务&quot;:5}"/>
    <s v="提前预约过来的 整个过程花费了40分钟左右 护士妹妹服务很好 先做了皮肤清洁 再用仪器导入精华 最后敷了一片医用面膜 整个工程轻松愉快没有任何隐形消费 想体验的仙女快来吧[调皮]"/>
    <s v="是"/>
    <s v="2018-08-09 15:00:38"/>
  </r>
  <r>
    <x v="0"/>
    <x v="2"/>
    <x v="14"/>
    <d v="1899-12-30T18:17:00"/>
    <s v="成都"/>
    <s v="成都健丽医疗美容"/>
    <s v="L"/>
    <s v="5星"/>
    <s v="{&quot;效果&quot;:5,&quot;环境&quot;:5,&quot;服务&quot;:5}"/>
    <s v="环境很好，服务态度超棒，推荐各位小仙女们来，做完以后感觉很棒，脸部皮肤轻松了很多，很舒服。"/>
    <s v="是"/>
    <s v="2018-08-07 18:09:20"/>
  </r>
  <r>
    <x v="0"/>
    <x v="2"/>
    <x v="14"/>
    <d v="1899-12-30T11:25:00"/>
    <s v="成都"/>
    <s v="成都健丽医疗美容"/>
    <s v="水木兮子"/>
    <s v="5星"/>
    <s v="{&quot;效果&quot;:5,&quot;环境&quot;:5,&quot;服务&quot;:5}"/>
    <s v="环境挺好的 也很宽敞 做的超冰脱毛一点也不疼 操作老师很热情 其他老师也都很热情"/>
    <s v="是"/>
    <s v="2018-08-06 15:55:26"/>
  </r>
  <r>
    <x v="0"/>
    <x v="2"/>
    <x v="15"/>
    <d v="1899-12-30T20:26:00"/>
    <s v="成都"/>
    <s v="成都健丽医疗美容"/>
    <s v="dpuser_6663324172"/>
    <s v="5星"/>
    <s v="{&quot;效果&quot;:5,&quot;环境&quot;:5,&quot;服务&quot;:4}"/>
    <s v="今天第一次来这家店体验小气泡，除了最开始的咨询师话语，因为让我觉得不那么专业外，其他都很棒。特别是操作师何春小姐姐性格又好，说话又温柔，人又漂亮。不仅耐心回答我的问题而且技术也很好，不时的问我感受如何，轻重行吗，真真是很贴心啊。点名表扬哦～下次还会来的。"/>
    <s v="是"/>
    <s v="2018-08-06 17:16:12"/>
  </r>
  <r>
    <x v="1"/>
    <x v="3"/>
    <x v="16"/>
    <m/>
    <m/>
    <m/>
    <m/>
    <m/>
    <m/>
    <m/>
    <m/>
    <m/>
  </r>
</pivotCacheRecords>
</file>

<file path=xl/pivotCache/pivotCacheRecords3.xml><?xml version="1.0" encoding="utf-8"?>
<pivotCacheRecords xmlns="http://schemas.openxmlformats.org/spreadsheetml/2006/main" count="118">
  <r>
    <x v="0"/>
    <x v="0"/>
    <s v="XRi943473606"/>
    <m/>
    <d v="2018-06-03T17:56:54"/>
    <d v="2018-06-03T18:00:05"/>
    <x v="0"/>
    <s v="成都健丽医疗美容"/>
  </r>
  <r>
    <x v="0"/>
    <x v="0"/>
    <s v="BdF240942407"/>
    <m/>
    <d v="2018-06-07T17:53:32"/>
    <d v="2018-06-07T18:03:09"/>
    <x v="0"/>
    <s v="成都健丽医疗美容"/>
  </r>
  <r>
    <x v="0"/>
    <x v="0"/>
    <s v="欢哥"/>
    <m/>
    <d v="2018-06-09T16:59:30"/>
    <d v="2018-06-09T17:12:43"/>
    <x v="1"/>
    <s v="成都健丽医疗美容"/>
  </r>
  <r>
    <x v="0"/>
    <x v="0"/>
    <s v="coO148544183"/>
    <m/>
    <d v="2018-06-09T14:47:34"/>
    <d v="2018-06-10T11:48:08"/>
    <x v="2"/>
    <s v="成都健丽医疗美容"/>
  </r>
  <r>
    <x v="0"/>
    <x v="0"/>
    <s v="nDa318444699"/>
    <m/>
    <d v="2018-06-12T10:20:48"/>
    <d v="2018-06-12T10:25:16"/>
    <x v="3"/>
    <s v="成都健丽医疗美容"/>
  </r>
  <r>
    <x v="0"/>
    <x v="0"/>
    <s v="Heartbeat.546"/>
    <m/>
    <d v="2018-06-12T14:58:26"/>
    <d v="2018-06-12T17:34:41"/>
    <x v="0"/>
    <s v="成都健丽医疗美容"/>
  </r>
  <r>
    <x v="0"/>
    <x v="0"/>
    <s v="akm436073927"/>
    <m/>
    <d v="2018-06-13T12:29:23"/>
    <d v="2018-06-13T12:46:21"/>
    <x v="3"/>
    <s v="成都健丽医疗美容"/>
  </r>
  <r>
    <x v="0"/>
    <x v="0"/>
    <s v="PGl349040336"/>
    <m/>
    <d v="2018-06-14T23:19:16"/>
    <d v="2018-06-14T23:39:00"/>
    <x v="1"/>
    <s v="成都健丽医疗美容"/>
  </r>
  <r>
    <x v="0"/>
    <x v="0"/>
    <s v="杨莉，！"/>
    <m/>
    <d v="2018-06-15T13:19:24"/>
    <d v="2018-06-15T16:23:56"/>
    <x v="3"/>
    <s v="成都健丽医疗美容"/>
  </r>
  <r>
    <x v="0"/>
    <x v="0"/>
    <s v="Xxp492064041"/>
    <m/>
    <d v="2018-06-17T14:51:47"/>
    <d v="2018-06-17T16:29:16"/>
    <x v="4"/>
    <s v="成都健丽医疗美容"/>
  </r>
  <r>
    <x v="0"/>
    <x v="0"/>
    <s v="PennyTinger"/>
    <m/>
    <d v="2018-06-17T22:37:01"/>
    <d v="2018-06-17T22:59:49"/>
    <x v="2"/>
    <s v="成都健丽医疗美容"/>
  </r>
  <r>
    <x v="0"/>
    <x v="0"/>
    <s v="玻璃杯_6329"/>
    <m/>
    <d v="2018-06-24T09:31:26"/>
    <d v="2018-06-24T09:40:07"/>
    <x v="0"/>
    <s v="成都健丽医疗美容"/>
  </r>
  <r>
    <x v="0"/>
    <x v="0"/>
    <s v="IBH412893444"/>
    <m/>
    <d v="2018-06-25T12:44:52"/>
    <d v="2018-06-25T15:18:52"/>
    <x v="3"/>
    <s v="成都健丽医疗美容"/>
  </r>
  <r>
    <x v="0"/>
    <x v="0"/>
    <s v="abby"/>
    <m/>
    <d v="2018-06-28T10:16:30"/>
    <d v="2018-06-28T11:25:40"/>
    <x v="2"/>
    <s v="成都健丽医疗美容"/>
  </r>
  <r>
    <x v="0"/>
    <x v="1"/>
    <s v="杜坤明"/>
    <m/>
    <d v="2018-06-24T13:18:04"/>
    <d v="2018-07-03T22:41:05"/>
    <x v="5"/>
    <s v="成都健丽医疗美容"/>
  </r>
  <r>
    <x v="0"/>
    <x v="1"/>
    <s v="egf889403387"/>
    <m/>
    <d v="2018-07-03T22:19:28"/>
    <d v="2018-07-03T22:57:01"/>
    <x v="0"/>
    <s v="成都健丽医疗美容"/>
  </r>
  <r>
    <x v="0"/>
    <x v="1"/>
    <s v="WLc13880737351"/>
    <m/>
    <d v="2018-07-05T12:45:43"/>
    <d v="2018-07-05T14:25:59"/>
    <x v="0"/>
    <s v="成都健丽医疗美容"/>
  </r>
  <r>
    <x v="0"/>
    <x v="1"/>
    <s v="EoV663773336"/>
    <m/>
    <d v="2018-07-06T14:49:11"/>
    <d v="2018-07-06T15:46:54"/>
    <x v="2"/>
    <s v="成都健丽医疗美容"/>
  </r>
  <r>
    <x v="0"/>
    <x v="1"/>
    <s v="Mtm842998577"/>
    <m/>
    <d v="2018-07-09T10:08:36"/>
    <d v="2018-07-09T14:49:09"/>
    <x v="0"/>
    <s v="成都健丽医疗美容"/>
  </r>
  <r>
    <x v="0"/>
    <x v="1"/>
    <s v="小爽子88"/>
    <m/>
    <d v="2018-07-13T12:26:59"/>
    <d v="2018-07-13T12:33:08"/>
    <x v="6"/>
    <s v="成都健丽医疗美容"/>
  </r>
  <r>
    <x v="0"/>
    <x v="1"/>
    <s v="IHU858452670"/>
    <m/>
    <d v="2018-07-15T01:22:19"/>
    <d v="2018-07-15T01:22:19"/>
    <x v="0"/>
    <s v="成都健丽医疗美容"/>
  </r>
  <r>
    <x v="0"/>
    <x v="1"/>
    <s v="鱼余余鱼"/>
    <m/>
    <d v="2018-07-14T09:00:36"/>
    <d v="2018-07-15T10:09:48"/>
    <x v="0"/>
    <s v="成都健丽医疗美容"/>
  </r>
  <r>
    <x v="0"/>
    <x v="1"/>
    <s v="CLe406435413"/>
    <m/>
    <d v="2018-07-18T10:39:35"/>
    <d v="2018-07-18T16:04:14"/>
    <x v="2"/>
    <s v="成都健丽医疗美容"/>
  </r>
  <r>
    <x v="0"/>
    <x v="1"/>
    <s v="淡茗_9766"/>
    <m/>
    <d v="2018-07-17T15:10:20"/>
    <d v="2018-07-19T14:07:20"/>
    <x v="7"/>
    <s v="成都健丽医疗美容"/>
  </r>
  <r>
    <x v="0"/>
    <x v="1"/>
    <s v="Linsy00"/>
    <m/>
    <d v="2018-07-17T15:51:14"/>
    <d v="2018-07-19T14:08:22"/>
    <x v="8"/>
    <s v="成都健丽医疗美容"/>
  </r>
  <r>
    <x v="0"/>
    <x v="1"/>
    <s v="liuhongling0204"/>
    <m/>
    <d v="2018-06-21T21:20:41"/>
    <d v="2018-07-19T14:08:59"/>
    <x v="0"/>
    <s v="成都健丽医疗美容"/>
  </r>
  <r>
    <x v="0"/>
    <x v="1"/>
    <s v="RGB667767054"/>
    <m/>
    <d v="2018-07-14T10:36:09"/>
    <d v="2018-07-19T14:11:50"/>
    <x v="1"/>
    <s v="成都健丽医疗美容"/>
  </r>
  <r>
    <x v="0"/>
    <x v="1"/>
    <s v="tlK186647612"/>
    <m/>
    <d v="2018-07-11T20:29:28"/>
    <d v="2018-07-19T14:12:30"/>
    <x v="2"/>
    <s v="成都健丽医疗美容"/>
  </r>
  <r>
    <x v="0"/>
    <x v="1"/>
    <s v="wIk240943030"/>
    <m/>
    <d v="2018-07-08T12:23:08"/>
    <d v="2018-07-19T14:14:08"/>
    <x v="9"/>
    <s v="成都健丽医疗美容"/>
  </r>
  <r>
    <x v="0"/>
    <x v="1"/>
    <s v="没有情绪就是最好的情绪。"/>
    <m/>
    <d v="2018-07-08T12:14:03"/>
    <d v="2018-07-19T14:14:58"/>
    <x v="9"/>
    <s v="成都健丽医疗美容"/>
  </r>
  <r>
    <x v="0"/>
    <x v="1"/>
    <s v="敏爷么么哒"/>
    <m/>
    <d v="2018-07-06T17:11:28"/>
    <d v="2018-07-19T14:15:36"/>
    <x v="0"/>
    <s v="成都健丽医疗美容"/>
  </r>
  <r>
    <x v="0"/>
    <x v="1"/>
    <s v="Lic732135530"/>
    <m/>
    <d v="2018-07-04T14:56:27"/>
    <d v="2018-07-19T14:16:16"/>
    <x v="1"/>
    <s v="成都健丽医疗美容"/>
  </r>
  <r>
    <x v="0"/>
    <x v="1"/>
    <s v="DzA343312327"/>
    <m/>
    <d v="2018-07-05T14:57:43"/>
    <d v="2018-07-19T14:16:53"/>
    <x v="8"/>
    <s v="成都健丽医疗美容"/>
  </r>
  <r>
    <x v="0"/>
    <x v="1"/>
    <s v="Hvo570612220"/>
    <m/>
    <d v="2018-07-04T10:19:54"/>
    <d v="2018-07-19T14:17:59"/>
    <x v="7"/>
    <s v="成都健丽医疗美容"/>
  </r>
  <r>
    <x v="0"/>
    <x v="1"/>
    <s v="taoyixuan0331"/>
    <m/>
    <d v="2018-07-04T10:09:01"/>
    <d v="2018-07-19T14:18:37"/>
    <x v="10"/>
    <s v="成都健丽医疗美容"/>
  </r>
  <r>
    <x v="0"/>
    <x v="1"/>
    <s v="Esther_蝶"/>
    <m/>
    <d v="2018-07-19T14:19:31"/>
    <d v="2018-07-19T14:19:31"/>
    <x v="2"/>
    <s v="成都健丽医疗美容"/>
  </r>
  <r>
    <x v="0"/>
    <x v="1"/>
    <s v="BOB344225138"/>
    <m/>
    <d v="2018-07-19T14:20:24"/>
    <d v="2018-07-19T14:20:24"/>
    <x v="11"/>
    <s v="成都健丽医疗美容"/>
  </r>
  <r>
    <x v="0"/>
    <x v="1"/>
    <s v="SeZ493059894"/>
    <m/>
    <d v="2018-06-25T16:24:58"/>
    <d v="2018-07-19T14:21:16"/>
    <x v="0"/>
    <s v="成都健丽医疗美容"/>
  </r>
  <r>
    <x v="0"/>
    <x v="1"/>
    <s v="李惠敏"/>
    <m/>
    <d v="2018-07-19T12:18:19"/>
    <d v="2018-07-19T14:28:06"/>
    <x v="3"/>
    <s v="成都健丽医疗美容"/>
  </r>
  <r>
    <x v="0"/>
    <x v="1"/>
    <s v="dpuser_5453540136"/>
    <m/>
    <d v="2018-07-20T22:40:00"/>
    <d v="2018-07-21T11:49:06"/>
    <x v="2"/>
    <s v="成都健丽医疗美容"/>
  </r>
  <r>
    <x v="0"/>
    <x v="1"/>
    <s v="Sdm994917094"/>
    <m/>
    <d v="2018-07-24T18:11:57"/>
    <d v="2018-07-24T18:31:36"/>
    <x v="3"/>
    <s v="成都健丽医疗美容"/>
  </r>
  <r>
    <x v="0"/>
    <x v="1"/>
    <s v="ZX（小雪）"/>
    <m/>
    <d v="2018-07-24T23:45:06"/>
    <d v="2018-07-24T23:48:31"/>
    <x v="0"/>
    <s v="成都健丽医疗美容"/>
  </r>
  <r>
    <x v="0"/>
    <x v="1"/>
    <s v="charlene陈陈"/>
    <m/>
    <d v="2018-07-25T11:44:16"/>
    <d v="2018-07-25T11:57:13"/>
    <x v="2"/>
    <s v="成都健丽医疗美容"/>
  </r>
  <r>
    <x v="0"/>
    <x v="1"/>
    <s v="付玉"/>
    <s v="159****0853"/>
    <d v="2018-07-25T11:18:28"/>
    <d v="2018-07-25T12:27:58"/>
    <x v="2"/>
    <s v="成都健丽医疗美容"/>
  </r>
  <r>
    <x v="0"/>
    <x v="1"/>
    <s v="薛定谔喵。"/>
    <m/>
    <d v="2018-07-26T10:14:12"/>
    <d v="2018-07-26T11:35:43"/>
    <x v="11"/>
    <s v="成都健丽医疗美容"/>
  </r>
  <r>
    <x v="0"/>
    <x v="1"/>
    <s v="FLW652496444"/>
    <m/>
    <d v="2018-07-24T21:53:43"/>
    <d v="2018-07-26T13:43:30"/>
    <x v="2"/>
    <s v="成都健丽医疗美容"/>
  </r>
  <r>
    <x v="0"/>
    <x v="1"/>
    <s v="jLX325171979"/>
    <m/>
    <d v="2018-07-24T07:19:23"/>
    <d v="2018-07-26T13:45:08"/>
    <x v="11"/>
    <s v="成都健丽医疗美容"/>
  </r>
  <r>
    <x v="0"/>
    <x v="1"/>
    <s v="七麻麻"/>
    <m/>
    <d v="2018-07-26T09:34:44"/>
    <d v="2018-07-26T21:11:36"/>
    <x v="5"/>
    <s v="成都健丽医疗美容"/>
  </r>
  <r>
    <x v="0"/>
    <x v="1"/>
    <s v="_qq7541430286508"/>
    <m/>
    <d v="2018-07-27T15:05:09"/>
    <d v="2018-07-27T15:09:07"/>
    <x v="11"/>
    <s v="成都健丽医疗美容"/>
  </r>
  <r>
    <x v="0"/>
    <x v="1"/>
    <s v="叮叮AAA"/>
    <m/>
    <d v="2018-07-27T13:36:49"/>
    <d v="2018-07-27T21:24:41"/>
    <x v="5"/>
    <s v="成都健丽医疗美容"/>
  </r>
  <r>
    <x v="0"/>
    <x v="1"/>
    <s v="CNr18228863719"/>
    <m/>
    <d v="2018-07-28T14:43:24"/>
    <d v="2018-07-28T14:45:44"/>
    <x v="11"/>
    <s v="成都健丽医疗美容"/>
  </r>
  <r>
    <x v="0"/>
    <x v="1"/>
    <s v="dpuser_63736492427"/>
    <m/>
    <d v="2018-07-28T15:50:27"/>
    <d v="2018-07-29T09:45:29"/>
    <x v="2"/>
    <s v="成都健丽医疗美容"/>
  </r>
  <r>
    <x v="0"/>
    <x v="1"/>
    <s v="小野丽莎lisa"/>
    <m/>
    <d v="2018-07-28T01:15:40"/>
    <d v="2018-07-29T14:56:58"/>
    <x v="0"/>
    <s v="成都健丽医疗美容"/>
  </r>
  <r>
    <x v="0"/>
    <x v="1"/>
    <s v="杜坤明"/>
    <m/>
    <d v="2018-06-24T13:18:04"/>
    <d v="2018-07-29T15:36:37"/>
    <x v="5"/>
    <s v="成都健丽医疗美容"/>
  </r>
  <r>
    <x v="0"/>
    <x v="1"/>
    <s v="伟哥莎妹"/>
    <m/>
    <d v="2018-07-30T23:27:23"/>
    <d v="2018-07-30T23:37:49"/>
    <x v="5"/>
    <s v="成都健丽医疗美容"/>
  </r>
  <r>
    <x v="0"/>
    <x v="1"/>
    <s v="开心妈咪"/>
    <m/>
    <d v="2018-07-31T12:33:29"/>
    <d v="2018-07-31T12:40:12"/>
    <x v="0"/>
    <s v="成都健丽医疗美容"/>
  </r>
  <r>
    <x v="0"/>
    <x v="1"/>
    <s v="IJL565737704"/>
    <m/>
    <d v="2018-07-31T14:28:47"/>
    <d v="2018-07-31T14:50:57"/>
    <x v="2"/>
    <s v="成都健丽医疗美容"/>
  </r>
  <r>
    <x v="0"/>
    <x v="2"/>
    <s v="FYR588166143"/>
    <m/>
    <d v="2018-07-31T20:34:09"/>
    <d v="2018-08-01T10:54:34"/>
    <x v="11"/>
    <s v="成都健丽医疗美容"/>
  </r>
  <r>
    <x v="0"/>
    <x v="2"/>
    <s v="dpuser_12122482208"/>
    <m/>
    <d v="2018-08-02T13:46:53"/>
    <d v="2018-08-02T13:58:50"/>
    <x v="0"/>
    <s v="成都健丽医疗美容"/>
  </r>
  <r>
    <x v="0"/>
    <x v="2"/>
    <s v="iSr558554664"/>
    <m/>
    <d v="2018-08-01T23:43:18"/>
    <d v="2018-08-03T14:23:27"/>
    <x v="1"/>
    <s v="成都健丽医疗美容"/>
  </r>
  <r>
    <x v="0"/>
    <x v="2"/>
    <s v="敏爷么么哒"/>
    <m/>
    <d v="2018-07-06T17:11:28"/>
    <d v="2018-08-03T14:25:15"/>
    <x v="0"/>
    <s v="成都健丽医疗美容"/>
  </r>
  <r>
    <x v="0"/>
    <x v="2"/>
    <s v="深情不及久伴7050"/>
    <m/>
    <d v="2018-08-03T00:40:04"/>
    <d v="2018-08-03T14:31:01"/>
    <x v="12"/>
    <s v="成都健丽医疗美容"/>
  </r>
  <r>
    <x v="0"/>
    <x v="2"/>
    <s v="durennanduji"/>
    <s v="158****4312"/>
    <d v="2018-08-02T20:21:17"/>
    <d v="2018-08-03T14:39:07"/>
    <x v="3"/>
    <s v="成都健丽医疗美容"/>
  </r>
  <r>
    <x v="0"/>
    <x v="2"/>
    <s v="兔兔爱吃糖～"/>
    <m/>
    <d v="2018-08-05T14:48:07"/>
    <d v="2018-08-05T15:07:44"/>
    <x v="0"/>
    <s v="成都健丽医疗美容"/>
  </r>
  <r>
    <x v="0"/>
    <x v="2"/>
    <s v="dpuser_4751240822"/>
    <m/>
    <d v="2018-08-05T12:41:19"/>
    <d v="2018-08-05T20:08:22"/>
    <x v="7"/>
    <s v="成都健丽医疗美容"/>
  </r>
  <r>
    <x v="0"/>
    <x v="2"/>
    <s v="zxy啦"/>
    <m/>
    <d v="2018-08-06T18:27:43"/>
    <d v="2018-08-06T18:32:40"/>
    <x v="5"/>
    <s v="成都健丽医疗美容"/>
  </r>
  <r>
    <x v="0"/>
    <x v="2"/>
    <s v="nlX899637121"/>
    <m/>
    <d v="2018-08-06T21:12:43"/>
    <d v="2018-08-06T21:16:05"/>
    <x v="12"/>
    <s v="成都健丽医疗美容"/>
  </r>
  <r>
    <x v="0"/>
    <x v="2"/>
    <s v="kcL458146179"/>
    <m/>
    <d v="2018-08-06T22:14:48"/>
    <d v="2018-08-07T23:13:03"/>
    <x v="8"/>
    <s v="成都健丽医疗美容"/>
  </r>
  <r>
    <x v="0"/>
    <x v="2"/>
    <s v="tDK684186854"/>
    <m/>
    <d v="2018-08-08T20:54:39"/>
    <d v="2018-08-08T22:29:02"/>
    <x v="0"/>
    <s v="成都健丽医疗美容"/>
  </r>
  <r>
    <x v="0"/>
    <x v="2"/>
    <s v="miaoxuan8"/>
    <m/>
    <d v="2018-08-08T15:17:39"/>
    <d v="2018-08-09T14:13:35"/>
    <x v="0"/>
    <s v="成都健丽医疗美容"/>
  </r>
  <r>
    <x v="0"/>
    <x v="2"/>
    <s v="xln803334543"/>
    <m/>
    <d v="2018-08-09T15:05:50"/>
    <d v="2018-08-09T15:12:40"/>
    <x v="5"/>
    <s v="成都健丽医疗美容"/>
  </r>
  <r>
    <x v="0"/>
    <x v="2"/>
    <s v="GGq987725490"/>
    <m/>
    <d v="2018-08-09T16:18:20"/>
    <d v="2018-08-09T16:24:12"/>
    <x v="2"/>
    <s v="成都健丽医疗美容"/>
  </r>
  <r>
    <x v="0"/>
    <x v="2"/>
    <s v="sWh216955277"/>
    <m/>
    <d v="2018-08-11T02:00:20"/>
    <d v="2018-08-11T08:34:20"/>
    <x v="12"/>
    <s v="成都健丽医疗美容"/>
  </r>
  <r>
    <x v="0"/>
    <x v="2"/>
    <s v="小玉米"/>
    <m/>
    <d v="2018-08-10T15:13:07"/>
    <d v="2018-08-11T14:21:22"/>
    <x v="13"/>
    <s v="成都健丽医疗美容"/>
  </r>
  <r>
    <x v="0"/>
    <x v="2"/>
    <s v="vRV610529465"/>
    <m/>
    <d v="2018-08-07T20:08:40"/>
    <d v="2018-08-11T14:25:27"/>
    <x v="2"/>
    <s v="成都健丽医疗美容"/>
  </r>
  <r>
    <x v="0"/>
    <x v="2"/>
    <s v="dpuser_7002493063"/>
    <m/>
    <d v="2018-08-09T01:10:05"/>
    <d v="2018-08-11T14:26:29"/>
    <x v="7"/>
    <s v="成都健丽医疗美容"/>
  </r>
  <r>
    <x v="0"/>
    <x v="2"/>
    <s v="粗人°"/>
    <m/>
    <d v="2018-08-08T09:51:34"/>
    <d v="2018-08-11T14:28:27"/>
    <x v="5"/>
    <s v="成都健丽医疗美容"/>
  </r>
  <r>
    <x v="0"/>
    <x v="2"/>
    <s v="shq750243495"/>
    <m/>
    <d v="2018-08-04T15:53:23"/>
    <d v="2018-08-11T14:29:56"/>
    <x v="0"/>
    <s v="成都健丽医疗美容"/>
  </r>
  <r>
    <x v="0"/>
    <x v="2"/>
    <s v="ufr353852130"/>
    <m/>
    <d v="2018-08-11T16:57:03"/>
    <d v="2018-08-11T17:10:07"/>
    <x v="11"/>
    <s v="成都健丽医疗美容"/>
  </r>
  <r>
    <x v="0"/>
    <x v="2"/>
    <s v="BYN204050949"/>
    <m/>
    <d v="2018-08-11T21:15:47"/>
    <d v="2018-08-11T21:24:06"/>
    <x v="3"/>
    <s v="成都健丽医疗美容"/>
  </r>
  <r>
    <x v="0"/>
    <x v="2"/>
    <s v="KIp815698640"/>
    <m/>
    <d v="2018-08-13T10:08:40"/>
    <d v="2018-08-13T11:31:06"/>
    <x v="11"/>
    <s v="成都健丽医疗美容"/>
  </r>
  <r>
    <x v="0"/>
    <x v="2"/>
    <s v="wei960205"/>
    <m/>
    <d v="2018-08-12T06:41:52"/>
    <d v="2018-08-13T11:33:27"/>
    <x v="11"/>
    <s v="成都健丽医疗美容"/>
  </r>
  <r>
    <x v="0"/>
    <x v="2"/>
    <s v="彩虹的微笑_7616"/>
    <m/>
    <d v="2018-08-13T21:18:33"/>
    <d v="2018-08-13T21:23:57"/>
    <x v="14"/>
    <s v="成都健丽医疗美容"/>
  </r>
  <r>
    <x v="0"/>
    <x v="2"/>
    <s v="ewS402371479"/>
    <m/>
    <d v="2018-08-14T11:59:29"/>
    <d v="2018-08-14T12:14:09"/>
    <x v="1"/>
    <s v="成都健丽医疗美容"/>
  </r>
  <r>
    <x v="0"/>
    <x v="2"/>
    <s v="dpuser_9814225841"/>
    <m/>
    <d v="2018-08-14T12:10:10"/>
    <d v="2018-08-14T12:16:11"/>
    <x v="14"/>
    <s v="成都健丽医疗美容"/>
  </r>
  <r>
    <x v="0"/>
    <x v="2"/>
    <s v="lZw342232697"/>
    <m/>
    <d v="2018-08-15T22:38:34"/>
    <d v="2018-08-15T23:34:14"/>
    <x v="14"/>
    <s v="成都健丽医疗美容"/>
  </r>
  <r>
    <x v="0"/>
    <x v="2"/>
    <s v="妲己再美终是妖o"/>
    <m/>
    <d v="2018-08-16T19:17:10"/>
    <d v="2018-08-16T19:22:35"/>
    <x v="5"/>
    <s v="成都健丽医疗美容"/>
  </r>
  <r>
    <x v="0"/>
    <x v="2"/>
    <s v="hy18380466602"/>
    <m/>
    <d v="2018-08-14T20:07:56"/>
    <d v="2018-08-17T13:18:06"/>
    <x v="11"/>
    <s v="成都健丽医疗美容"/>
  </r>
  <r>
    <x v="0"/>
    <x v="2"/>
    <s v="hBC564197679"/>
    <m/>
    <d v="2018-08-18T10:44:55"/>
    <d v="2018-08-18T10:51:23"/>
    <x v="1"/>
    <s v="成都健丽医疗美容"/>
  </r>
  <r>
    <x v="0"/>
    <x v="2"/>
    <s v="dpuser_5453540136"/>
    <m/>
    <d v="2018-07-20T22:40:00"/>
    <d v="2018-08-18T16:04:31"/>
    <x v="0"/>
    <s v="成都健丽医疗美容"/>
  </r>
  <r>
    <x v="0"/>
    <x v="2"/>
    <s v="hZC21923178"/>
    <m/>
    <d v="2018-08-18T11:23:18"/>
    <d v="2018-08-19T13:16:41"/>
    <x v="5"/>
    <s v="成都健丽医疗美容"/>
  </r>
  <r>
    <x v="0"/>
    <x v="2"/>
    <s v="招财猫娟子"/>
    <m/>
    <d v="2018-08-20T18:48:37"/>
    <d v="2018-08-20T18:54:30"/>
    <x v="2"/>
    <s v="成都健丽医疗美容"/>
  </r>
  <r>
    <x v="0"/>
    <x v="2"/>
    <s v="Hvo570612220"/>
    <m/>
    <d v="2018-07-04T10:19:54"/>
    <d v="2018-08-21T17:58:57"/>
    <x v="6"/>
    <s v="成都健丽医疗美容"/>
  </r>
  <r>
    <x v="0"/>
    <x v="2"/>
    <s v="孲baekhyeol"/>
    <m/>
    <d v="2018-08-22T09:20:19"/>
    <d v="2018-08-22T09:50:15"/>
    <x v="2"/>
    <s v="成都健丽医疗美容"/>
  </r>
  <r>
    <x v="0"/>
    <x v="2"/>
    <s v="dengdaiyou小邓子"/>
    <m/>
    <d v="2018-08-22T10:11:24"/>
    <d v="2018-08-22T10:11:38"/>
    <x v="12"/>
    <s v="成都健丽医疗美容"/>
  </r>
  <r>
    <x v="0"/>
    <x v="2"/>
    <s v="will海皇后"/>
    <m/>
    <d v="2018-08-22T13:36:49"/>
    <d v="2018-08-22T14:39:26"/>
    <x v="2"/>
    <s v="成都健丽医疗美容"/>
  </r>
  <r>
    <x v="0"/>
    <x v="2"/>
    <s v="DRk514403808"/>
    <m/>
    <d v="2018-08-21T17:15:38"/>
    <d v="2018-08-23T11:11:46"/>
    <x v="11"/>
    <s v="成都健丽医疗美容"/>
  </r>
  <r>
    <x v="0"/>
    <x v="2"/>
    <s v="糖不乖..."/>
    <m/>
    <d v="2018-08-23T17:30:28"/>
    <d v="2018-08-23T17:31:58"/>
    <x v="2"/>
    <s v="成都健丽医疗美容"/>
  </r>
  <r>
    <x v="0"/>
    <x v="2"/>
    <s v="kCo309508868"/>
    <m/>
    <d v="2018-08-26T14:35:38"/>
    <d v="2018-08-26T14:40:48"/>
    <x v="11"/>
    <s v="成都健丽医疗美容"/>
  </r>
  <r>
    <x v="0"/>
    <x v="2"/>
    <s v="阳光下的花海、美"/>
    <s v="136****1219"/>
    <d v="2018-08-25T15:19:46"/>
    <d v="2018-08-25T16:12:06"/>
    <x v="14"/>
    <s v="成都健丽医疗美容"/>
  </r>
  <r>
    <x v="0"/>
    <x v="2"/>
    <s v="_qqvcn1380352047"/>
    <m/>
    <d v="2018-08-25T00:44:32"/>
    <d v="2018-08-25T09:36:58"/>
    <x v="11"/>
    <s v="成都健丽医疗美容"/>
  </r>
  <r>
    <x v="0"/>
    <x v="2"/>
    <s v="MKZ922643304"/>
    <m/>
    <d v="2018-08-24T20:38:17"/>
    <d v="2018-08-24T20:44:32"/>
    <x v="2"/>
    <s v="成都健丽医疗美容"/>
  </r>
  <r>
    <x v="0"/>
    <x v="2"/>
    <s v="Aimee000111"/>
    <m/>
    <d v="2018-08-24T17:45:46"/>
    <d v="2018-08-24T18:06:04"/>
    <x v="2"/>
    <s v="成都健丽医疗美容"/>
  </r>
  <r>
    <x v="0"/>
    <x v="2"/>
    <s v="sMU206018262"/>
    <m/>
    <d v="2018-08-24T16:04:53"/>
    <d v="2018-08-24T16:12:49"/>
    <x v="2"/>
    <s v="成都健丽医疗美容"/>
  </r>
  <r>
    <x v="0"/>
    <x v="2"/>
    <s v="溜达找猪"/>
    <m/>
    <d v="2018-08-24T11:53:28"/>
    <d v="2018-08-24T11:55:55"/>
    <x v="5"/>
    <s v="成都健丽医疗美容"/>
  </r>
  <r>
    <x v="0"/>
    <x v="2"/>
    <s v="kAJ272180047"/>
    <m/>
    <d v="2018-08-29T20:24:16"/>
    <d v="2018-08-29T20:44:35"/>
    <x v="2"/>
    <s v="成都健丽医疗美容"/>
  </r>
  <r>
    <x v="0"/>
    <x v="2"/>
    <s v="duyi19908558"/>
    <m/>
    <d v="2018-08-29T16:44:35"/>
    <d v="2018-08-29T16:54:07"/>
    <x v="2"/>
    <s v="成都健丽医疗美容"/>
  </r>
  <r>
    <x v="0"/>
    <x v="2"/>
    <s v="lsp837554737"/>
    <m/>
    <d v="2018-08-28T23:08:05"/>
    <d v="2018-08-28T23:29:36"/>
    <x v="2"/>
    <s v="成都健丽医疗美容"/>
  </r>
  <r>
    <x v="0"/>
    <x v="2"/>
    <s v="dpuser_5453540136"/>
    <s v="186****4959"/>
    <d v="2018-07-20T22:40:00"/>
    <d v="2018-08-28T16:41:44"/>
    <x v="0"/>
    <s v="成都健丽医疗美容"/>
  </r>
  <r>
    <x v="0"/>
    <x v="2"/>
    <s v="wrS149170853"/>
    <m/>
    <d v="2018-08-27T20:27:36"/>
    <d v="2018-08-28T14:45:54"/>
    <x v="2"/>
    <s v="成都健丽医疗美容"/>
  </r>
  <r>
    <x v="0"/>
    <x v="2"/>
    <s v="魏芳0000"/>
    <m/>
    <d v="2018-08-28T09:34:58"/>
    <d v="2018-08-28T10:00:29"/>
    <x v="2"/>
    <s v="成都健丽医疗美容"/>
  </r>
  <r>
    <x v="0"/>
    <x v="2"/>
    <s v="qingchen清晨"/>
    <m/>
    <d v="2018-08-28T09:29:47"/>
    <d v="2018-08-28T09:31:24"/>
    <x v="2"/>
    <s v="成都健丽医疗美容"/>
  </r>
  <r>
    <x v="0"/>
    <x v="2"/>
    <s v="美汐子酱"/>
    <m/>
    <d v="2018-08-28T00:16:12"/>
    <d v="2018-08-28T07:50:56"/>
    <x v="0"/>
    <s v="成都健丽医疗美容"/>
  </r>
  <r>
    <x v="0"/>
    <x v="2"/>
    <s v="dpuser_1469970984"/>
    <m/>
    <d v="2018-08-27T16:12:52"/>
    <d v="2018-08-27T16:36:41"/>
    <x v="7"/>
    <s v="成都健丽医疗美容"/>
  </r>
  <r>
    <x v="0"/>
    <x v="2"/>
    <s v="dpuser_5453540136"/>
    <s v="186****4959"/>
    <d v="2018-07-20T22:40:00"/>
    <d v="2018-08-31T21:20:04"/>
    <x v="0"/>
    <s v="成都健丽医疗美容"/>
  </r>
  <r>
    <x v="0"/>
    <x v="2"/>
    <s v="怡_"/>
    <m/>
    <d v="2018-08-31T17:09:37"/>
    <d v="2018-08-31T17:16:12"/>
    <x v="0"/>
    <s v="成都健丽医疗美容"/>
  </r>
  <r>
    <x v="0"/>
    <x v="2"/>
    <s v="KgW988813828"/>
    <m/>
    <d v="2018-08-31T11:56:32"/>
    <d v="2018-08-31T12:03:48"/>
    <x v="14"/>
    <s v="成都健丽医疗美容"/>
  </r>
  <r>
    <x v="1"/>
    <x v="3"/>
    <m/>
    <m/>
    <m/>
    <m/>
    <x v="15"/>
    <m/>
  </r>
</pivotCacheRecords>
</file>

<file path=xl/pivotCache/pivotCacheRecords4.xml><?xml version="1.0" encoding="utf-8"?>
<pivotCacheRecords xmlns="http://schemas.openxmlformats.org/spreadsheetml/2006/main" count="36">
  <r>
    <x v="0"/>
    <x v="0"/>
    <d v="2018-06-05T00:00:00"/>
    <d v="1899-12-30T13:09:00"/>
    <s v="成都"/>
    <s v="成都健丽医疗美容"/>
    <s v="机智的少女_5417"/>
    <x v="0"/>
    <s v="{&quot;效果&quot;:5,&quot;环境&quot;:5,&quot;服务&quot;:5}"/>
    <s v="5"/>
    <s v="5"/>
    <s v="5"/>
    <s v="前几天做的，第一次做脱毛，以前都是自己在家用脱毛产品。很不方便也可能会过敏。这家医院做的很好，比想象中快很多，可以随时过来，十几分钟搞完就走，完全不耽误事。做了过后毛基本没有长的迹象，效果也还是不错的。值得推荐给大家。😁"/>
    <s v="否"/>
    <s v=""/>
  </r>
  <r>
    <x v="0"/>
    <x v="0"/>
    <d v="2018-06-10T00:00:00"/>
    <d v="1899-12-30T21:24:00"/>
    <s v="成都"/>
    <s v="成都健丽医疗美容"/>
    <s v="黄建大侠"/>
    <x v="0"/>
    <s v="{&quot;效果&quot;:5,&quot;环境&quot;:5,&quot;服务&quot;:5}"/>
    <s v="5"/>
    <s v="5"/>
    <s v="5"/>
    <s v="她们家是做整形的，今天陪女朋友，等的时间比较长，就顺便给我团了个小气泡做，他们家环境布置感觉还蛮舒服，搞活动价格好优惠，折下来才十块，本来以为价格那么优惠会比较差，谁知做的还挺仔细，里面的服务很好，里面的美容师说是公司搞回馈活动，她们给我做的时候全程没有任何推销！一直帮我在分析皮肤问题，说我毛孔有点堵塞，做小气泡做个清洁挺合适！"/>
    <s v="是"/>
    <s v="2018-06-10 18:18:28"/>
  </r>
  <r>
    <x v="0"/>
    <x v="0"/>
    <d v="2018-06-10T00:00:00"/>
    <d v="1899-12-30T14:25:00"/>
    <s v="成都"/>
    <s v="成都健丽医疗美容"/>
    <s v="零零碎_9644"/>
    <x v="0"/>
    <s v="{&quot;效果&quot;:5,&quot;环境&quot;:5,&quot;服务&quot;:5}"/>
    <s v="5"/>
    <s v="5"/>
    <s v="5"/>
    <s v="😀😀😀😀在这里一口气做了腋毛小腿脱毛，还有瘦脸针，瘦脸针是院长亲自打的，很不错！这里服务态度特别好，何春医生还特别的耐心的，感觉比我以前去的美容院服务好多了。不会因为是美团的而区别待遇，推荐来这家，不错哟！"/>
    <s v="否"/>
    <s v=""/>
  </r>
  <r>
    <x v="0"/>
    <x v="0"/>
    <d v="2018-06-12T00:00:00"/>
    <d v="1899-12-30T16:29:00"/>
    <s v="成都"/>
    <s v="成都健丽医疗美容"/>
    <s v="dpuser_63736492427"/>
    <x v="0"/>
    <s v="{&quot;效果&quot;:5,&quot;环境&quot;:5,&quot;服务&quot;:5}"/>
    <s v="5"/>
    <s v="5"/>
    <s v="5"/>
    <s v="之前朋友在她们家做了个眼袋，效果还不错，就团了个瘦脸针，已经第二针了效果很满意，医生也很专业打的时候问我痛不痛，很细心，总体来说很满意的😍😍😍😍"/>
    <s v="否"/>
    <s v=""/>
  </r>
  <r>
    <x v="0"/>
    <x v="0"/>
    <d v="2018-06-15T00:00:00"/>
    <d v="1899-12-30T18:21:00"/>
    <s v="成都"/>
    <s v="成都健丽医疗美容"/>
    <s v="bonnie424"/>
    <x v="0"/>
    <s v="{&quot;效果&quot;:5,&quot;环境&quot;:5,&quot;服务&quot;:5}"/>
    <s v="5"/>
    <s v="5"/>
    <s v="5"/>
    <s v="正好遇上大众点评医美的活动，就买了一个白瓷娃娃/黑脸娃娃二选一的，算下来才59一次。加上自己有个券，实付54元/次。真的超级划算。位置就在盐市口小龙坎火锅上面的大厦。感觉卫生，因为化了妆去的，美容师还很仔细的给我卸了妆。用仪器前戴上眼罩，医师给我说因为天气热频率不调那么高，非常贴心。"/>
    <s v="是"/>
    <s v="2018-06-15 16:31:11"/>
  </r>
  <r>
    <x v="0"/>
    <x v="0"/>
    <d v="2018-06-18T00:00:00"/>
    <d v="1899-12-30T22:19:00"/>
    <s v="成都"/>
    <s v="成都健丽医疗美容"/>
    <s v="jianing0329"/>
    <x v="0"/>
    <s v="{&quot;效果&quot;:5,&quot;环境&quot;:5,&quot;服务&quot;:5}"/>
    <s v="5"/>
    <s v="5"/>
    <s v="5"/>
    <s v="医院环境优雅，去的时候人也不多，服务很热情，何春医生给我脱毛，漂亮又温柔，体验超棒！"/>
    <s v="否"/>
    <s v=""/>
  </r>
  <r>
    <x v="0"/>
    <x v="0"/>
    <d v="2018-06-24T00:00:00"/>
    <d v="1899-12-30T15:17:00"/>
    <s v="成都"/>
    <s v="成都健丽医疗美容"/>
    <s v="风一样的女子"/>
    <x v="0"/>
    <s v="{&quot;效果&quot;:5,&quot;环境&quot;:5,&quot;服务&quot;:5}"/>
    <s v="5"/>
    <s v="5"/>
    <s v="5"/>
    <s v="医院环境还是可以，提前一天在点评上预约的，九点半到的，没什么人，也没有排队，没有等待，很快就开始做。我团购的冰点脱毛，操作员态度相当好，很温柔，很热情。因为我从来没做过，她很耐心的给我讲会有什么感觉，每一步需要干嘛。这个姐姐非常nice。因为有特殊情况，她把能量调的偏低一点，做完以后还提醒我注意事项。没想到脱毛服务都这么周到。还提醒下一次会电话通知我该什么时候来。很满意的体验。团购两年包干，接下来每个月都要按时去，据说脱个十来次就不会再长了，嘻嘻。"/>
    <s v="否"/>
    <s v=""/>
  </r>
  <r>
    <x v="0"/>
    <x v="0"/>
    <d v="2018-06-28T00:00:00"/>
    <d v="1899-12-30T12:33:00"/>
    <s v="成都"/>
    <s v="成都健丽医疗美容"/>
    <s v="小公主v"/>
    <x v="0"/>
    <s v="{&quot;效果&quot;:4,&quot;环境&quot;:5,&quot;服务&quot;:5}"/>
    <s v="4"/>
    <s v="5"/>
    <s v="5"/>
    <s v="💛💛_x000a__x000a_其实来做这个医美项目纯属偶然，我家小坦克在朋友前看到发给我的，打趣说我脸大喊我打瘦脸针。PS：后来后悔发我这条信息 不准我打_x000a__x000a_我一看到玻尿酸就心动了，我的山根很塌压根就没山根。我就说要去打一针，但其实小坦克是超级反对的，认为瘦脸针玻尿酸什么的打在脸上不好，不健康！但，还是妥协了。_x000a__x000a_确定好要做之后就跟咨询的医生预约了时间。从始至终我内心一直很忐忑，我怕疼，也打过退堂鼓，但想着可以美美哒就又有勇气啦哈哈。_x000a__x000a_环境：医院就在盐市口同瑞大厦，位置还是很好找，一共有三层楼左右,我去的23楼。医院环境还不错，很干净，装修也是医美行业差不多的那种装修啦。_x000a__x000a_咨询：负责接待我的高医生人真的超级和善，一进门就让我坐着休息给我倒水，然后帮我安排咨询医生。高姐几乎全程都陪我一起聊天，喊我不要紧张不要怕。_x000a__x000a_医美：咨询医生建议我鼻子打两针有效果，想着打一针试试看效果，想打的建议打两针才有效果！_x000a__x000a_咨询完了就开始敷了十多分钟的麻药，敷完去的无菌手术室，里面还要再打一针麻药，全程超级紧张的。_x000a__x000a_我以为玻尿酸会很痛很痛，其实没有那样痛就只是麻药进去有点痛而已！玻尿酸打完了我都没感觉还问医生打了没，医生说打完了都，然后就帮我塑形以及说些注意事项。_x000a__x000a_后记：下了手术台才发现我应该打两针的，好后悔只打一针。正面看上去还是有点点立体感的，虽然和以前区别不大，但至少让我有了一点点山根了。_x000a__x000a_感谢健丽所有的医护人员，每个人都超级好的噢😆"/>
    <s v="否"/>
    <s v=""/>
  </r>
  <r>
    <x v="0"/>
    <x v="1"/>
    <d v="2018-07-01T00:00:00"/>
    <d v="1899-12-30T16:04:00"/>
    <s v="成都"/>
    <s v="成都健丽医疗美容"/>
    <s v="bilibilibaba"/>
    <x v="0"/>
    <s v="{&quot;效果&quot;:5,&quot;环境&quot;:4,&quot;服务&quot;:5}"/>
    <s v="5"/>
    <s v="4"/>
    <s v="5"/>
    <s v="前段时间朋友脱了唇毛说不痛，我想着毕竟要见客户还是不能太man了🤦🏼‍♀️_x000a_医院主要离公司挺近的，中午吃个饭的时间就可以来一次，盐市口，从春熙路打车过来起步价。_x000a__x000a_前台挺亲切，上来就又倒茶又吃糖，中午怕我没吃饭，点个赞。填完资料就去咨询室咨询，讲解了一下脱毛的原理，只记得让我八小时不要洗脸,其他的记不住惹…_x000a__x000a_医生带我去脱毛的房间，可能早知道有人要过来冷气真的太冷了… 感觉16度，看我冷直接就把门打开了说怕进去的时候觉得热，提前开好的，还是蛮贴心。_x000a__x000a_脱毛的过程很简单，就是把毛刮了，然后用仪器扫了两遍完事儿，最多不超过十五分钟，两个医生站我旁边还有点紧张，有个女医生看我紧张还让我放心不痛，抓着她的手，男友力max哈哈_x000a__x000a_总之体验感还是不错的。"/>
    <s v="否"/>
    <s v=""/>
  </r>
  <r>
    <x v="0"/>
    <x v="1"/>
    <d v="2018-07-01T00:00:00"/>
    <d v="1899-12-30T12:24:00"/>
    <s v="成都"/>
    <s v="成都健丽医疗美容"/>
    <s v="Amorfatisy"/>
    <x v="0"/>
    <s v="{&quot;效果&quot;:5,&quot;环境&quot;:5,&quot;服务&quot;:5}"/>
    <s v="5"/>
    <s v="5"/>
    <s v="5"/>
    <s v="本来想着脱唇毛 对比了几家医院和机构 这一家正在做活动 就买了个脱唇毛的 38元两年包干 还是很划算的 唇毛应该做个3-5次就差不多了_x000a_然后看到无针水光也有活动 一下子就很心动 因为之前没有做过水光针 就去咨询了一下 说的第一次的话 做无针会好一些 我就团了一个 _x000a_我去了之后 前台也很热情 倒水 小点心 都服务的很好 做了可能两分钟 就有前台人员把我带去面诊 咨询师很美哈 也很专业 一看我的皮肤 就知道很干 也是建议我先做一个无针的 后面有需要再做有针的 _x000a_面诊完 就来到了美容室 做美容的小姐姐非常的健谈 也会给我很多平时护肤的建议 我觉得很不错的 嘻嘻"/>
    <s v="否"/>
    <s v=""/>
  </r>
  <r>
    <x v="0"/>
    <x v="1"/>
    <d v="2018-07-07T00:00:00"/>
    <d v="1899-12-30T13:51:00"/>
    <s v="成都"/>
    <s v="成都健丽医疗美容"/>
    <s v="sunny花呢菇凉"/>
    <x v="0"/>
    <s v="{&quot;效果&quot;:5,&quot;环境&quot;:5,&quot;服务&quot;:5}"/>
    <s v="5"/>
    <s v="5"/>
    <s v="5"/>
    <s v="想打瘦脸针好久了 看了很多家医院 零零碎碎很多医院都看过  最后朋友推荐的健丽   离公司很近 提前电话预约了项目～[胜利]_x000a_爱吃坚果 所以咬肌比较严重 还有些大小脸哈哈🤣🤣_x000a_做的是瘦脸针项目，提前查了一下这家医院是香港的，都是在专业的医生操作下进行的，所以还是挺靠谱的～_x000a_预约到店后 现在休息区做了信息登记，等了一会就有小姐姐带过去做咨询了，医生针对我之前做过的项目和时间 效果做分析 给到我专业的意见～然后休息了一会就开始做面部检测和准备打针啦～_x000a_其实过程很快， 注册完贴心讲了下注意事项，现在才打了一个礼拜  有感觉消了点  下周应该就能看到完整效果啦～期待[耶][耶]_x000a__x000a_毕竟是在脸上扎针的  小伙伴们一定要找一家正规的具有专业资质的医生注射了瘦脸针～ 推介健丽"/>
    <s v="否"/>
    <s v=""/>
  </r>
  <r>
    <x v="0"/>
    <x v="1"/>
    <d v="2018-07-16T00:00:00"/>
    <d v="1899-12-30T23:38:00"/>
    <s v="成都"/>
    <s v="成都健丽医疗美容"/>
    <s v="小爽子88"/>
    <x v="1"/>
    <s v="{&quot;效果&quot;:3,&quot;环境&quot;:3,&quot;服务&quot;:3}"/>
    <s v="3"/>
    <s v="3"/>
    <s v="3"/>
    <s v="尽管好几年前就在莎曼某莎办了卡，但仍然不死心，一看到小区电梯里的广告就心动💓，常年在大众的医美板块流连。虽然从未考虑动刀（疤痕体质的孩子伤不起），但依然经不起白瓷娃娃、水光针、玻尿酸等的诱惑。估计，这就是对年龄的恐慌吧……😢_x000a_        最近皮肤尤其糟糕，特别是用了小红书热推的cure去角质后，下巴严重过敏，整个人都不好了。好不容易等到红肿消退，痘痘又开始此消彼长。痘印、晒斑、各种暗沉是我心里最大的痛💔，于是表姐给我推荐了水光针，可是我怕针刺有创口，所以近日都在关注无针水光，对比了几家之后，决定和小伙伴一起来试试健丽。_x000a__x000a_1.【项目】_x000a__x000a_【韩国小气泡】_x000a_        我是个大油脸，尤其到了夏天，感觉自己就在发光。所以和咨询师短暂的交流之后，决定搭配一个小气泡，先给脸部做一次深层清洁。_x000a_        说实话，小气泡的补水功能一般，更多的是在用仪器沾扯吸附面部的黑头。而我的脸有点敏感，所以有些许疼痛，不过还能忍受。不到十分钟，黑头清洁还算不错，鼻头效果比较明显。_x000a_       _x000a_【无针水光】_x000a_        相比于水光针直接刺破表皮注射营养液，无针水光效果自然略差一些，但是无创，这点我喜欢。_x000a_        说实话，无针水光的感觉很奇妙，有微微的刺痛，尤其触碰到有痘痘的地方我浑身都在颤抖。但是小伙伴说她完全无感，估计，真的是我老了吧，心塞……_x000a_        做完仪器后，操作妹妹给我敷了一张医用面膜，冰冰凉凉的，很是舒服😌_x000a__x000a_2.【服务】如果满分10分_x000a_（1）前台：6分_x000a_        提前在大众上预约，可是没有理我，所以我又打电话咨询，问今天能否做无针水光，当时是个男生接电话，回答得不太确定，让我很懵圈。_x000a_        我是从汉庭那个电梯口上的23楼，感觉走的健丽的后门，到了之后没人，呼喊一阵之后，才被一个工作人员带到了前台。_x000a_        前台人员还不错，一来就给我倒茶。_x000a__x000a_（2）咨询：7分_x000a_       咨询师很美，但是气场有点大，不过建议比较中肯。_x000a__x000a_（3）操作：8分_x000a_        给***作的护士妹妹还不错，能够根据我的敏感度适当为我调整仪器的强度，在做脸的同时还能给出一些中肯的护肤建议。_x000a__x000a_3.【环境】_x000a_        整体环境还行吧，地方也还比较好找。_x000a__x000a_        我姐常说，只有懒女人，没有丑女人。看来，我得再勤快一点了！！！"/>
    <s v="是"/>
    <s v="2018-07-16 17:12:27"/>
  </r>
  <r>
    <x v="0"/>
    <x v="1"/>
    <d v="2018-07-18T00:00:00"/>
    <d v="1899-12-30T17:01:00"/>
    <s v="成都"/>
    <s v="成都健丽医疗美容"/>
    <s v="达西西西西"/>
    <x v="1"/>
    <s v="{&quot;效果&quot;:4,&quot;环境&quot;:4,&quot;服务&quot;:4}"/>
    <s v="4"/>
    <s v="4"/>
    <s v="4"/>
    <s v="小伙伴来做了【小气泡清洁】+【无针水光】过后感觉还不错，推荐我来的。_x000a__x000a_从来没去医美或者美容院做过项目的我，在体验之前满心都是恐慌，毕竟看了些动刀整容的例子并且觉得还年轻嘛哈哈哈哈哈哈，但是实际上【小气泡】+【无针水光】做起一点都不吓人，不过脸上会有一点点很奇妙的感觉哈，描述不出来，做完过后我个人确实是有立竿见影的效果，脸上摸起很舒服。_x000a__x000a_个人建议【小气泡】更适合需要去黑头清洁皮肤的漂亮姐姐们，配合到【无针水光】收缩毛孔来补水效果会更好。_x000a__x000a_【服务】_x000a_给我做项目的小姐姐很温柔态度也很好，看到我第一次做有点害怕还帮我调整强弱度，也跟我聊到平时护肤的建议，还蛮好的。"/>
    <s v="否"/>
    <s v=""/>
  </r>
  <r>
    <x v="0"/>
    <x v="1"/>
    <d v="2018-07-25T00:00:00"/>
    <d v="1899-12-30T11:39:00"/>
    <s v="成都"/>
    <s v="成都健丽医疗美容"/>
    <s v="木子"/>
    <x v="0"/>
    <s v="{&quot;效果&quot;:5,&quot;环境&quot;:5,&quot;服务&quot;:5}"/>
    <s v="5"/>
    <s v="5"/>
    <s v="5"/>
    <s v="和朋友一起就住在附近，也是朋友做完之后推荐我也可以过来体验一下！[偷笑]_x000a_之前对于自己的皮肤还是很满意的，但是毛孔还是比较粗，所以就有了这个冲动；前几天都下雨，今天又来了医院，准备让医生再看看我的恢复效果，我自己还是非常满意，医生还是非常帅气的！[色]有一点介怀的就是这个机构在一栋大厦的楼上在23楼！电梯有一点慢！[难过]_x000a__x000a_但是到了机构之后工作人员都是非常热情和专业的，咨询医生给我做了一些所谓的专业的设计，一针见血看出了瘦脸的需求，说的我也非常心动，设计的小姐姐老年轻了！我就这么沦陷了，而且沦陷的很开心！过了这半个月效果也非常好！期待之后效果更好！"/>
    <s v="否"/>
    <s v=""/>
  </r>
  <r>
    <x v="0"/>
    <x v="1"/>
    <d v="2018-07-27T00:00:00"/>
    <d v="1899-12-30T23:10:00"/>
    <s v="成都"/>
    <s v="成都健丽医疗美容"/>
    <s v="杜坤明"/>
    <x v="0"/>
    <s v="{&quot;效果&quot;:5,&quot;环境&quot;:5,&quot;服务&quot;:5}"/>
    <s v="5"/>
    <s v="5"/>
    <s v="5"/>
    <s v="说实话这评价我是非常不擅长，倒是发现了大众点评这个平台还不错，以前都基本上用美团，这次体验了这个黑眼圈加光子嫩肤我这一个大男人也有了臭美这个虚荣心_x000a_好呢，毕竟这服务让我很开心，我也就好好评价一下吧_x000a_首先是进店感受吧，刚开始来的时候就看见一个招牌，很高！几乎不在远处都看不见，最后给网上咨询的那个小姐姐打电话，才找到的！_x000a_到了店里之后，小姐姐的服务真的很不错，咨询师也给我很仔细的讲解，搞得我都脸红了[害羞]_x000a_最后给***作的小姐姐也很认真仔细，还加了微信，拍了照片，还答应给我介绍女朋友！后期也一直给我发微信，的确皮肤比以前好多了！今天逛着逛着有准备搞个瘦脸针，瘦瘦咬肌！[愉快]"/>
    <s v="否"/>
    <s v=""/>
  </r>
  <r>
    <x v="0"/>
    <x v="1"/>
    <d v="2018-07-28T00:00:00"/>
    <d v="1899-12-30T17:12:00"/>
    <s v="成都"/>
    <s v="成都健丽医疗美容"/>
    <s v="你的后半生"/>
    <x v="0"/>
    <s v="{&quot;效果&quot;:5,&quot;环境&quot;:5,&quot;服务&quot;:5}"/>
    <s v="5"/>
    <s v="5"/>
    <s v="5"/>
    <s v="前台小姐姐接待十分热情，院内环境干净，美容师操作挺规范的，操作过程疼痛感很低，整个过程都耐心聊天陪同，体验感挺不错的。"/>
    <s v="是"/>
    <s v="2018-07-28 16:00:32"/>
  </r>
  <r>
    <x v="0"/>
    <x v="1"/>
    <d v="2018-07-29T00:00:00"/>
    <d v="1899-12-30T19:00:00"/>
    <s v="成都"/>
    <s v="成都健丽医疗美容"/>
    <s v="maybewd"/>
    <x v="0"/>
    <s v="{&quot;效果&quot;:5,&quot;环境&quot;:5,&quot;服务&quot;:5}"/>
    <s v="5"/>
    <s v="5"/>
    <s v="5"/>
    <s v="大众点评上看到的，最近皮肤很差，就在附近玩，一时兴起来消费的，医师有专业推荐，本来打算做黑脸娃娃，后面她给到的建议，选择做了白瓷娃娃，这是第一次做这种美白亮肤的，使用了设备，先清洁了皮肤，敷了凝胶，通过光热原理直接在皮肤上扫，眼睛感觉有点不舒服，整体完了之后有敷面膜，期待明天的效果，全程帮忙弄的小姐姐人很nice，一次愉快的体验"/>
    <s v="否"/>
    <s v=""/>
  </r>
  <r>
    <x v="0"/>
    <x v="1"/>
    <d v="2018-07-30T00:00:00"/>
    <d v="1899-12-30T21:20:00"/>
    <s v="成都"/>
    <s v="成都健丽医疗美容"/>
    <s v="伟哥莎妹"/>
    <x v="0"/>
    <s v="{&quot;效果&quot;:5,&quot;环境&quot;:5,&quot;服务&quot;:5}"/>
    <s v="5"/>
    <s v="5"/>
    <s v="5"/>
    <s v="环境不错，服务态度完没，美女姐姐讲解很仔细，做前做后专业度很强，亲和力也好。"/>
    <s v="是"/>
    <s v="2018-07-30 16:02:36"/>
  </r>
  <r>
    <x v="0"/>
    <x v="1"/>
    <d v="2018-07-30T00:00:00"/>
    <d v="1899-12-30T14:42:00"/>
    <s v="成都"/>
    <s v="成都健丽医疗美容"/>
    <s v="茉莉zm"/>
    <x v="0"/>
    <s v="{&quot;效果&quot;:5,&quot;环境&quot;:5,&quot;服务&quot;:5}"/>
    <s v="5"/>
    <s v="5"/>
    <s v="5"/>
    <s v="服务好！热情！朋友推荐过来的，做完之后感觉棒棒的，脸部轻松不少，水嫩嫩的，很舒服，喜欢的朋友可以过来试试[玫瑰][玫瑰][玫瑰]_x000a_需要特别说明一下，很多整形医院都是靠这种小项目来拉人，一旦咨询师觉得你没有升单的可能，对你的态度就是急转直下的，不过这家没有这个问题，服务态度一直都非常的好，是真心想把客人服务好，有需求自然会成为回头客。"/>
    <s v="是"/>
    <s v="2018-07-29 17:56:40"/>
  </r>
  <r>
    <x v="0"/>
    <x v="2"/>
    <d v="2018-08-26T00:00:00"/>
    <d v="1899-12-30T16:27:00"/>
    <s v="成都"/>
    <s v="成都健丽医疗美容"/>
    <s v="一只懒惰的黑猫玛丽"/>
    <x v="0"/>
    <s v="{&quot;效果&quot;:5,&quot;环境&quot;:5,&quot;服务&quot;:5}"/>
    <s v="5"/>
    <s v="5"/>
    <s v="5"/>
    <s v="爽妹服务态度超级好～做事细致认真，亲合力强～很棒！环境也很棒，还在做心理准备是否祛眼袋～"/>
    <s v="是"/>
    <s v="2018-08-24 17:13:30"/>
  </r>
  <r>
    <x v="0"/>
    <x v="2"/>
    <d v="2018-08-26T00:00:00"/>
    <d v="1899-12-30T13:37:00"/>
    <s v="成都"/>
    <s v="成都健丽医疗美容"/>
    <s v="dpuser_1616432040"/>
    <x v="0"/>
    <s v="{&quot;效果&quot;:5,&quot;环境&quot;:5,&quot;服务&quot;:5}"/>
    <s v="5"/>
    <s v="5"/>
    <s v="5"/>
    <s v="今天休息才有时间出来放松一下！女人就要对自己好一点，抽了一个中午吃饭时间随便吃了点面食就决定给自己一个午休，想想做做皮肤顺便躺躺也挺美的！很机缘的选择了这家店，进来感觉挺大，今天过来客人还蛮多，说有专家会诊在弄眼袋眼皮专场，那个价格估计应该有点小贵，还是安心做我的皮肤吧！虽然自己的黑眼圈也是硬伤，后面多挣钱钱也一并解决了！这里环境还可以，清清爽爽，简简单单，从前台到服务环节都还蛮贴心！我做的是小气泡，小姐姐先给我清洁卸妆然后给我进行操作，吸附的时候我还蛮紧张，其实一点也不疼，小姐姐一直给我在认真讲解，安抚我紧张的情绪！后来放松了很多！服务真的很赞！主要价格也还很优惠！物超所值！"/>
    <s v="是"/>
    <s v="2018-08-26 11:51:34"/>
  </r>
  <r>
    <x v="0"/>
    <x v="2"/>
    <d v="2018-08-25T00:00:00"/>
    <d v="1899-12-30T16:09:00"/>
    <s v="成都"/>
    <s v="成都健丽医疗美容"/>
    <s v="老周的迷妹"/>
    <x v="0"/>
    <s v="{&quot;效果&quot;:5,&quot;环境&quot;:5,&quot;服务&quot;:5}"/>
    <s v="5"/>
    <s v="5"/>
    <s v="5"/>
    <s v="挺好的！环境不错！服务态度特别好！我超喜欢这里的小姐姐！技术好！人也不错！给我很多中肯的意见！"/>
    <s v="是"/>
    <s v="2018-08-25 15:20:01"/>
  </r>
  <r>
    <x v="0"/>
    <x v="2"/>
    <d v="2018-08-25T00:00:00"/>
    <d v="1899-12-30T16:06:00"/>
    <s v="成都"/>
    <s v="成都健丽医疗美容"/>
    <s v="老周的迷妹"/>
    <x v="0"/>
    <s v="{&quot;效果&quot;:5,&quot;环境&quot;:5,&quot;服务&quot;:5}"/>
    <s v="5"/>
    <s v="5"/>
    <s v="5"/>
    <s v="今天陪朋友来做双眼皮，她说这家的双眼皮做的挺不错的！5-7天就可以恢复了！还不开刀，弄的我心都痒痒的！等待无聊就团了两个皮肤项目做做，一个小气泡一个黑脸娃娃，治疗老师说我太明智了！最近皮肤堵的很，做小气泡和黑脸正合适，可以疏通毛孔，淡斑，提亮肤色，对于我皮肤正好对症了！做完后真的感觉皮肤通透清爽了好多，看来平时化妆一定要卸妆彻底才可以！这里的小美女人好好！服务很周到！技术也不错！做的小姐姐眼皮也才做过真的看不出来，还挺真实的！颠覆了我对做双眼皮的认识！控制！控制住我自己！看来又要花银子了"/>
    <s v="是"/>
    <s v="2018-08-25 15:20:24"/>
  </r>
  <r>
    <x v="0"/>
    <x v="2"/>
    <d v="2018-08-23T00:00:00"/>
    <d v="1899-12-30T17:37:00"/>
    <s v="成都"/>
    <s v="成都健丽医疗美容"/>
    <s v="卢梓淇"/>
    <x v="0"/>
    <s v="{&quot;效果&quot;:5,&quot;环境&quot;:5,&quot;服务&quot;:5}"/>
    <s v="5"/>
    <s v="5"/>
    <s v="5"/>
    <s v="今天休假到盐市口附近逛，觉得自己皮肤最近状态不是很好，挺油的，颜色也很暗沉，就团了一个之前朋友推荐的一家美容医疗医院来做黑脸娃娃，来了后看见她们家环境挺好的，妹妹们都特别热情，听说她们家是一家专业做眼部抗衰的，眼袋和眼皮听说都是有专利的，做眼部年轻化有二十多年的历史了！还是蛮有资历的，黑脸做的时候我还有点小紧张，涂碳粉的时候脸黑乎乎的好难看，做完后没有清洗，碳粉都不见了好神奇，听说这个项目是挺多明星都喜欢做的，我跟了把潮流呢！做了后皮肤感觉白了很多，小姐姐告诉我一些注意事项特别贴心，我很满意！[微笑][微笑][微笑]"/>
    <s v="是"/>
    <s v="2018-08-23 16:40:12"/>
  </r>
  <r>
    <x v="0"/>
    <x v="2"/>
    <d v="2018-08-22T00:00:00"/>
    <d v="1899-12-30T14:10:00"/>
    <s v="成都"/>
    <s v="成都健丽医疗美容"/>
    <s v="小小"/>
    <x v="0"/>
    <s v="{&quot;效果&quot;:5,&quot;环境&quot;:5,&quot;服务&quot;:5}"/>
    <s v="5"/>
    <s v="5"/>
    <s v="5"/>
    <s v="最近脸上皮肤很干燥，都有点起皮了，小伙伴就推荐我来成都健丽医美23年专业去眼袋，改善皮肤，当时还在想主要是做眼袋这方面，皮肤这方面能做好吗？后来在咨询师的帮助下，我了解了皮肤科，在李医生的推荐下，我最终选择了无针水光，无创就可以改善皮肤情况，做完了仪器后，还敷了一张医用面膜哦，敷完以后皮肤水水嫩嫩很舒服，想改善皮肤的小仙女可以来了哈～～"/>
    <s v="是"/>
    <s v="2018-08-22 10:46:20"/>
  </r>
  <r>
    <x v="0"/>
    <x v="2"/>
    <d v="2018-08-19T00:00:00"/>
    <d v="1899-12-30T19:00:00"/>
    <s v="成都"/>
    <s v="成都健丽医疗美容"/>
    <s v="dpuser_68307489652"/>
    <x v="0"/>
    <s v="{&quot;效果&quot;:5,&quot;环境&quot;:5,&quot;服务&quot;:5}"/>
    <s v="5"/>
    <s v="5"/>
    <s v="5"/>
    <s v="操作师很有耐心的讲解，操作细致，整体工作人员服务都非常热情，倒水很勤，还送出门的，态度非常好。[强]"/>
    <s v="是"/>
    <s v="2018-08-19 18:36:10"/>
  </r>
  <r>
    <x v="0"/>
    <x v="2"/>
    <d v="2018-08-19T00:00:00"/>
    <d v="1899-12-30T18:59:00"/>
    <s v="成都"/>
    <s v="成都健丽医疗美容"/>
    <s v="dpuser_68307489652"/>
    <x v="0"/>
    <s v="{&quot;效果&quot;:5,&quot;环境&quot;:5,&quot;服务&quot;:5}"/>
    <s v="5"/>
    <s v="5"/>
    <s v="5"/>
    <s v="操作师很温柔，细心讲解，操作细致，非常好的体验"/>
    <s v="是"/>
    <s v="2018-08-19 18:36:33"/>
  </r>
  <r>
    <x v="0"/>
    <x v="2"/>
    <d v="2018-08-09T00:00:00"/>
    <d v="1899-12-30T16:07:00"/>
    <s v="成都"/>
    <s v="成都健丽医疗美容"/>
    <s v="miaoxuan8"/>
    <x v="0"/>
    <s v="{&quot;效果&quot;:5,&quot;环境&quot;:5,&quot;服务&quot;:5}"/>
    <s v="5"/>
    <s v="5"/>
    <s v="5"/>
    <s v="提前预约过来的 整个过程花费了40分钟左右 护士妹妹服务很好 先做了皮肤清洁 再用仪器导入精华 最后敷了一片医用面膜 整个工程轻松愉快没有任何隐形消费 想体验的仙女快来吧[调皮]"/>
    <s v="是"/>
    <s v="2018-08-09 15:00:38"/>
  </r>
  <r>
    <x v="0"/>
    <x v="2"/>
    <d v="2018-08-07T00:00:00"/>
    <d v="1899-12-30T18:23:00"/>
    <s v="成都"/>
    <s v="成都健丽医疗美容"/>
    <s v="L"/>
    <x v="0"/>
    <s v="{&quot;效果&quot;:5,&quot;环境&quot;:5,&quot;服务&quot;:5}"/>
    <s v="5"/>
    <s v="5"/>
    <s v="5"/>
    <s v="对比了很多家，最后选择了这家，果然没让我失望，环境很好，服务态度超棒，很热情，做完以后感觉脸上水嫩嫩的，很舒服，强烈推荐各位小仙女来～～"/>
    <s v="否"/>
    <s v=""/>
  </r>
  <r>
    <x v="0"/>
    <x v="2"/>
    <d v="2018-08-07T00:00:00"/>
    <d v="1899-12-30T18:17:00"/>
    <s v="成都"/>
    <s v="成都健丽医疗美容"/>
    <s v="L"/>
    <x v="0"/>
    <s v="{&quot;效果&quot;:5,&quot;环境&quot;:5,&quot;服务&quot;:5}"/>
    <s v="5"/>
    <s v="5"/>
    <s v="5"/>
    <s v="环境很好，服务态度超棒，推荐各位小仙女们来，做完以后感觉很棒，脸部皮肤轻松了很多，很舒服。"/>
    <s v="是"/>
    <s v="2018-08-07 18:09:20"/>
  </r>
  <r>
    <x v="0"/>
    <x v="2"/>
    <d v="2018-08-07T00:00:00"/>
    <d v="1899-12-30T11:25:00"/>
    <s v="成都"/>
    <s v="成都健丽医疗美容"/>
    <s v="水木兮子"/>
    <x v="0"/>
    <s v="{&quot;效果&quot;:5,&quot;环境&quot;:5,&quot;服务&quot;:5}"/>
    <s v="5"/>
    <s v="5"/>
    <s v="5"/>
    <s v="环境挺好的 也很宽敞 做的超冰脱毛一点也不疼 操作老师很热情 其他老师也都很热情"/>
    <s v="是"/>
    <s v="2018-08-06 15:55:26"/>
  </r>
  <r>
    <x v="0"/>
    <x v="2"/>
    <d v="2018-08-06T00:00:00"/>
    <d v="1899-12-30T20:26:00"/>
    <s v="成都"/>
    <s v="成都健丽医疗美容"/>
    <s v="dpuser_6663324172"/>
    <x v="0"/>
    <s v="{&quot;效果&quot;:5,&quot;环境&quot;:5,&quot;服务&quot;:4}"/>
    <s v="5"/>
    <s v="5"/>
    <s v="4"/>
    <s v="今天第一次来这家店体验小气泡，除了最开始的咨询师话语，因为让我觉得不那么专业外，其他都很棒。特别是操作师何春小姐姐性格又好，说话又温柔，人又漂亮。不仅耐心回答我的问题而且技术也很好，不时的问我感受如何，轻重行吗，真真是很贴心啊。点名表扬哦～下次还会来的。"/>
    <s v="是"/>
    <s v="2018-08-06 17:16:12"/>
  </r>
  <r>
    <x v="0"/>
    <x v="2"/>
    <d v="2018-08-27T00:00:00"/>
    <d v="1899-12-30T19:02:00"/>
    <s v="成都"/>
    <s v="成都健丽医疗美容"/>
    <s v="苹果_806292"/>
    <x v="0"/>
    <s v="{&quot;效果&quot;:5,&quot;环境&quot;:5,&quot;服务&quot;:5}"/>
    <s v="5"/>
    <s v="5"/>
    <s v="5"/>
    <s v="今天来春熙路逛街，想着很久没有做过皮肤管理了，皮肤最近状态也不行，在大众上面看了很多家，最终选择了健丽医疗美容，这家店主要是专注不开刀去眼袋，本来也一直都有眼袋这方面的困扰，这次刚好可以了解一下啦。首先这家店距离春熙路非常近，我过去也是很方便了，在上午逛了街以后，我选择下午快回家的时候团了一个无针水光，给肌肤深度补水，到店以后整个服务环节都非常好，尤其是皮肤科的小姐姐，服务态度超级棒，强烈推荐各位小仙女去哦～"/>
    <s v="是"/>
    <s v="2018-08-27 18:48:50"/>
  </r>
  <r>
    <x v="1"/>
    <x v="3"/>
    <m/>
    <m/>
    <m/>
    <m/>
    <m/>
    <x v="2"/>
    <m/>
    <m/>
    <m/>
    <m/>
    <m/>
    <m/>
    <m/>
  </r>
  <r>
    <x v="1"/>
    <x v="3"/>
    <m/>
    <m/>
    <m/>
    <m/>
    <m/>
    <x v="2"/>
    <m/>
    <m/>
    <m/>
    <m/>
    <m/>
    <m/>
    <m/>
  </r>
  <r>
    <x v="1"/>
    <x v="3"/>
    <m/>
    <m/>
    <m/>
    <m/>
    <m/>
    <x v="2"/>
    <m/>
    <m/>
    <m/>
    <m/>
    <m/>
    <m/>
    <m/>
  </r>
</pivotCacheRecords>
</file>

<file path=xl/pivotCache/pivotCacheRecords5.xml><?xml version="1.0" encoding="utf-8"?>
<pivotCacheRecords xmlns="http://schemas.openxmlformats.org/spreadsheetml/2006/main" count="138">
  <r>
    <x v="0"/>
    <x v="0"/>
    <x v="0"/>
    <n v="122"/>
    <n v="25"/>
    <n v="48.67"/>
    <n v="30.06"/>
  </r>
  <r>
    <x v="0"/>
    <x v="0"/>
    <x v="1"/>
    <n v="76"/>
    <n v="20"/>
    <n v="43.2"/>
    <n v="23.68"/>
  </r>
  <r>
    <x v="0"/>
    <x v="0"/>
    <x v="2"/>
    <n v="16"/>
    <n v="7"/>
    <n v="18.86"/>
    <n v="31.25"/>
  </r>
  <r>
    <x v="0"/>
    <x v="0"/>
    <x v="3"/>
    <n v="64"/>
    <n v="19"/>
    <n v="24.43"/>
    <n v="31.3"/>
  </r>
  <r>
    <x v="0"/>
    <x v="0"/>
    <x v="4"/>
    <n v="24"/>
    <n v="7"/>
    <n v="18.29"/>
    <n v="45.83"/>
  </r>
  <r>
    <x v="0"/>
    <x v="0"/>
    <x v="5"/>
    <n v="27"/>
    <n v="8"/>
    <n v="76.75"/>
    <n v="36.11"/>
  </r>
  <r>
    <x v="0"/>
    <x v="0"/>
    <x v="6"/>
    <n v="84"/>
    <n v="17"/>
    <n v="82.19"/>
    <n v="25.56"/>
  </r>
  <r>
    <x v="0"/>
    <x v="0"/>
    <x v="7"/>
    <n v="17"/>
    <n v="7"/>
    <n v="29"/>
    <n v="11.76"/>
  </r>
  <r>
    <x v="0"/>
    <x v="0"/>
    <x v="8"/>
    <n v="32"/>
    <n v="9"/>
    <n v="20.22"/>
    <n v="33.59"/>
  </r>
  <r>
    <x v="0"/>
    <x v="0"/>
    <x v="9"/>
    <n v="51"/>
    <n v="18"/>
    <n v="55.51"/>
    <n v="33.11"/>
  </r>
  <r>
    <x v="0"/>
    <x v="0"/>
    <x v="10"/>
    <n v="32"/>
    <n v="15"/>
    <n v="43.07"/>
    <n v="34.38"/>
  </r>
  <r>
    <x v="0"/>
    <x v="0"/>
    <x v="11"/>
    <n v="16"/>
    <n v="8"/>
    <n v="123.47"/>
    <n v="40.34"/>
  </r>
  <r>
    <x v="0"/>
    <x v="0"/>
    <x v="12"/>
    <n v="17"/>
    <n v="8"/>
    <n v="84.34999999999999"/>
    <n v="25.21"/>
  </r>
  <r>
    <x v="0"/>
    <x v="0"/>
    <x v="13"/>
    <n v="19"/>
    <n v="12"/>
    <n v="22.52"/>
    <n v="7.02"/>
  </r>
  <r>
    <x v="0"/>
    <x v="1"/>
    <x v="14"/>
    <n v="44"/>
    <n v="15"/>
    <n v="13.93"/>
    <n v="13.76"/>
  </r>
  <r>
    <x v="0"/>
    <x v="1"/>
    <x v="15"/>
    <n v="83"/>
    <n v="23"/>
    <n v="40.57"/>
    <n v="29.35"/>
  </r>
  <r>
    <x v="0"/>
    <x v="1"/>
    <x v="16"/>
    <n v="37"/>
    <n v="17"/>
    <n v="43.59"/>
    <n v="16.8"/>
  </r>
  <r>
    <x v="0"/>
    <x v="1"/>
    <x v="17"/>
    <n v="25"/>
    <n v="11"/>
    <n v="24.27"/>
    <n v="20"/>
  </r>
  <r>
    <x v="0"/>
    <x v="1"/>
    <x v="18"/>
    <n v="23"/>
    <n v="9"/>
    <n v="44.89"/>
    <n v="39.13"/>
  </r>
  <r>
    <x v="0"/>
    <x v="1"/>
    <x v="19"/>
    <n v="35"/>
    <n v="12"/>
    <n v="136.26"/>
    <n v="48.57"/>
  </r>
  <r>
    <x v="0"/>
    <x v="1"/>
    <x v="20"/>
    <n v="39"/>
    <n v="20"/>
    <n v="51.24"/>
    <n v="30.55"/>
  </r>
  <r>
    <x v="0"/>
    <x v="1"/>
    <x v="21"/>
    <n v="49"/>
    <n v="14"/>
    <n v="62.29"/>
    <n v="23.31"/>
  </r>
  <r>
    <x v="0"/>
    <x v="1"/>
    <x v="22"/>
    <n v="52"/>
    <n v="26"/>
    <n v="11.91"/>
    <n v="31.1"/>
  </r>
  <r>
    <x v="0"/>
    <x v="1"/>
    <x v="23"/>
    <n v="51"/>
    <n v="19"/>
    <n v="37.11"/>
    <n v="52.67"/>
  </r>
  <r>
    <x v="0"/>
    <x v="1"/>
    <x v="24"/>
    <n v="23"/>
    <n v="10"/>
    <n v="20.6"/>
    <n v="30.43"/>
  </r>
  <r>
    <x v="0"/>
    <x v="1"/>
    <x v="25"/>
    <n v="41"/>
    <n v="17"/>
    <n v="28.22"/>
    <n v="17.07"/>
  </r>
  <r>
    <x v="0"/>
    <x v="1"/>
    <x v="26"/>
    <n v="34"/>
    <n v="12"/>
    <n v="18.75"/>
    <n v="36.51"/>
  </r>
  <r>
    <x v="0"/>
    <x v="1"/>
    <x v="27"/>
    <n v="50"/>
    <n v="11"/>
    <n v="52.09"/>
    <n v="25.51"/>
  </r>
  <r>
    <x v="0"/>
    <x v="1"/>
    <x v="28"/>
    <n v="137"/>
    <n v="27"/>
    <n v="54.96"/>
    <n v="25.24"/>
  </r>
  <r>
    <x v="0"/>
    <x v="1"/>
    <x v="29"/>
    <n v="102"/>
    <n v="22"/>
    <n v="20.53"/>
    <n v="14.35"/>
  </r>
  <r>
    <x v="0"/>
    <x v="1"/>
    <x v="30"/>
    <n v="118"/>
    <n v="25"/>
    <n v="110.68"/>
    <n v="23.51"/>
  </r>
  <r>
    <x v="0"/>
    <x v="1"/>
    <x v="31"/>
    <n v="51"/>
    <n v="16"/>
    <n v="264"/>
    <n v="38.72"/>
  </r>
  <r>
    <x v="0"/>
    <x v="1"/>
    <x v="32"/>
    <n v="55"/>
    <n v="18"/>
    <n v="84.31"/>
    <n v="35.51"/>
  </r>
  <r>
    <x v="0"/>
    <x v="1"/>
    <x v="33"/>
    <n v="42"/>
    <n v="10"/>
    <n v="46.24"/>
    <n v="15.56"/>
  </r>
  <r>
    <x v="0"/>
    <x v="1"/>
    <x v="34"/>
    <n v="50"/>
    <n v="16"/>
    <n v="192.46"/>
    <n v="31"/>
  </r>
  <r>
    <x v="0"/>
    <x v="1"/>
    <x v="35"/>
    <n v="40"/>
    <n v="15"/>
    <n v="116.01"/>
    <n v="24.88"/>
  </r>
  <r>
    <x v="0"/>
    <x v="1"/>
    <x v="36"/>
    <n v="66"/>
    <n v="13"/>
    <n v="252.31"/>
    <n v="20.7"/>
  </r>
  <r>
    <x v="0"/>
    <x v="1"/>
    <x v="37"/>
    <n v="37"/>
    <n v="13"/>
    <n v="67.92"/>
    <n v="31.53"/>
  </r>
  <r>
    <x v="0"/>
    <x v="1"/>
    <x v="38"/>
    <n v="57"/>
    <n v="10"/>
    <n v="259.5"/>
    <n v="14.62"/>
  </r>
  <r>
    <x v="0"/>
    <x v="1"/>
    <x v="39"/>
    <n v="45"/>
    <n v="12"/>
    <n v="137.2"/>
    <n v="25.75"/>
  </r>
  <r>
    <x v="0"/>
    <x v="1"/>
    <x v="40"/>
    <n v="65"/>
    <n v="14"/>
    <n v="69.14"/>
    <n v="18.11"/>
  </r>
  <r>
    <x v="0"/>
    <x v="1"/>
    <x v="41"/>
    <n v="91"/>
    <n v="31"/>
    <n v="129.67"/>
    <n v="25.66"/>
  </r>
  <r>
    <x v="0"/>
    <x v="1"/>
    <x v="42"/>
    <n v="115"/>
    <n v="24"/>
    <n v="89.20999999999999"/>
    <n v="28.36"/>
  </r>
  <r>
    <x v="0"/>
    <x v="1"/>
    <x v="43"/>
    <n v="46"/>
    <n v="17"/>
    <n v="63.29"/>
    <n v="34.08"/>
  </r>
  <r>
    <x v="0"/>
    <x v="1"/>
    <x v="44"/>
    <n v="74"/>
    <n v="29"/>
    <n v="66.52"/>
    <n v="26.58"/>
  </r>
  <r>
    <x v="0"/>
    <x v="2"/>
    <x v="45"/>
    <n v="51"/>
    <n v="16"/>
    <n v="45.79"/>
    <n v="19.61"/>
  </r>
  <r>
    <x v="0"/>
    <x v="2"/>
    <x v="46"/>
    <n v="79"/>
    <n v="17"/>
    <n v="45.94"/>
    <n v="27.06"/>
  </r>
  <r>
    <x v="0"/>
    <x v="2"/>
    <x v="47"/>
    <n v="83"/>
    <n v="21"/>
    <n v="23.21"/>
    <n v="28.92"/>
  </r>
  <r>
    <x v="0"/>
    <x v="2"/>
    <x v="48"/>
    <n v="68"/>
    <n v="22"/>
    <n v="66.59"/>
    <n v="35.96"/>
  </r>
  <r>
    <x v="0"/>
    <x v="2"/>
    <x v="49"/>
    <n v="75"/>
    <n v="24"/>
    <n v="69.26000000000001"/>
    <n v="28.68"/>
  </r>
  <r>
    <x v="0"/>
    <x v="2"/>
    <x v="50"/>
    <n v="82"/>
    <n v="28"/>
    <n v="49.68"/>
    <n v="41.33"/>
  </r>
  <r>
    <x v="0"/>
    <x v="2"/>
    <x v="51"/>
    <n v="119"/>
    <n v="22"/>
    <n v="139.25"/>
    <n v="27.05"/>
  </r>
  <r>
    <x v="0"/>
    <x v="2"/>
    <x v="52"/>
    <n v="53"/>
    <n v="21"/>
    <n v="33.14"/>
    <n v="27.42"/>
  </r>
  <r>
    <x v="0"/>
    <x v="2"/>
    <x v="53"/>
    <n v="89"/>
    <n v="27"/>
    <n v="52"/>
    <n v="30.67"/>
  </r>
  <r>
    <x v="0"/>
    <x v="2"/>
    <x v="54"/>
    <n v="107"/>
    <n v="29"/>
    <n v="32.66"/>
    <n v="20.76"/>
  </r>
  <r>
    <x v="0"/>
    <x v="2"/>
    <x v="55"/>
    <n v="86"/>
    <n v="20"/>
    <n v="115"/>
    <n v="25.1"/>
  </r>
  <r>
    <x v="0"/>
    <x v="2"/>
    <x v="56"/>
    <n v="88"/>
    <n v="30"/>
    <n v="52.2"/>
    <n v="35.28"/>
  </r>
  <r>
    <x v="0"/>
    <x v="2"/>
    <x v="57"/>
    <n v="162"/>
    <n v="38"/>
    <n v="49.5"/>
    <n v="26.22"/>
  </r>
  <r>
    <x v="0"/>
    <x v="2"/>
    <x v="58"/>
    <n v="167"/>
    <n v="36"/>
    <n v="167"/>
    <n v="36"/>
  </r>
  <r>
    <x v="0"/>
    <x v="2"/>
    <x v="59"/>
    <n v="84"/>
    <n v="25"/>
    <n v="84"/>
    <n v="25"/>
  </r>
  <r>
    <x v="0"/>
    <x v="2"/>
    <x v="60"/>
    <n v="37"/>
    <n v="16"/>
    <n v="37"/>
    <n v="16"/>
  </r>
  <r>
    <x v="0"/>
    <x v="2"/>
    <x v="61"/>
    <n v="100"/>
    <n v="19"/>
    <n v="100"/>
    <n v="19"/>
  </r>
  <r>
    <x v="0"/>
    <x v="2"/>
    <x v="62"/>
    <n v="100"/>
    <n v="30"/>
    <n v="100"/>
    <n v="30"/>
  </r>
  <r>
    <x v="0"/>
    <x v="2"/>
    <x v="63"/>
    <n v="68"/>
    <n v="30"/>
    <n v="68"/>
    <n v="30"/>
  </r>
  <r>
    <x v="0"/>
    <x v="2"/>
    <x v="64"/>
    <n v="106"/>
    <n v="26"/>
    <n v="49.71"/>
    <n v="26.57"/>
  </r>
  <r>
    <x v="0"/>
    <x v="2"/>
    <x v="65"/>
    <n v="151"/>
    <n v="28"/>
    <n v="73.78"/>
    <n v="37.06"/>
  </r>
  <r>
    <x v="0"/>
    <x v="2"/>
    <x v="66"/>
    <n v="161"/>
    <n v="33"/>
    <n v="46.13"/>
    <n v="37.04"/>
  </r>
  <r>
    <x v="0"/>
    <x v="2"/>
    <x v="67"/>
    <n v="138"/>
    <n v="36"/>
    <n v="15.91"/>
    <n v="33.97"/>
  </r>
  <r>
    <x v="0"/>
    <x v="2"/>
    <x v="68"/>
    <n v="157"/>
    <n v="31"/>
    <n v="16.61"/>
    <n v="26.27"/>
  </r>
  <r>
    <x v="0"/>
    <x v="2"/>
    <x v="69"/>
    <n v="220"/>
    <n v="40"/>
    <n v="46.54"/>
    <n v="35.66"/>
  </r>
  <r>
    <x v="0"/>
    <x v="2"/>
    <x v="70"/>
    <n v="257"/>
    <n v="41"/>
    <n v="57.36"/>
    <n v="37.98"/>
  </r>
  <r>
    <x v="0"/>
    <x v="2"/>
    <x v="71"/>
    <n v="283"/>
    <n v="34"/>
    <n v="16.65"/>
    <n v="31.61"/>
  </r>
  <r>
    <x v="0"/>
    <x v="2"/>
    <x v="72"/>
    <n v="168"/>
    <n v="37"/>
    <n v="25.78"/>
    <n v="44.42"/>
  </r>
  <r>
    <x v="0"/>
    <x v="2"/>
    <x v="73"/>
    <n v="183"/>
    <n v="39"/>
    <n v="39.97"/>
    <n v="28.52"/>
  </r>
  <r>
    <x v="0"/>
    <x v="2"/>
    <x v="74"/>
    <n v="75"/>
    <n v="28"/>
    <n v="21.36"/>
    <n v="40.18"/>
  </r>
  <r>
    <x v="0"/>
    <x v="3"/>
    <x v="75"/>
    <n v="58"/>
    <n v="17"/>
    <n v="15.94"/>
    <n v="57.07"/>
  </r>
  <r>
    <x v="0"/>
    <x v="3"/>
    <x v="76"/>
    <n v="89"/>
    <n v="23"/>
    <n v="29.57"/>
    <n v="36.3"/>
  </r>
  <r>
    <x v="0"/>
    <x v="3"/>
    <x v="77"/>
    <n v="87"/>
    <n v="27"/>
    <n v="47.85"/>
    <n v="39.58"/>
  </r>
  <r>
    <x v="0"/>
    <x v="3"/>
    <x v="78"/>
    <n v="104"/>
    <n v="29"/>
    <n v="20.87"/>
    <n v="38.24"/>
  </r>
  <r>
    <x v="0"/>
    <x v="3"/>
    <x v="79"/>
    <n v="102"/>
    <n v="23"/>
    <n v="32.68"/>
    <n v="40.04"/>
  </r>
  <r>
    <x v="0"/>
    <x v="3"/>
    <x v="80"/>
    <n v="94"/>
    <n v="23"/>
    <n v="47.14"/>
    <n v="43.85"/>
  </r>
  <r>
    <x v="0"/>
    <x v="3"/>
    <x v="81"/>
    <n v="71"/>
    <n v="22"/>
    <n v="17.68"/>
    <n v="47.66"/>
  </r>
  <r>
    <x v="0"/>
    <x v="3"/>
    <x v="82"/>
    <n v="57"/>
    <n v="19"/>
    <n v="60.58"/>
    <n v="23.03"/>
  </r>
  <r>
    <x v="0"/>
    <x v="3"/>
    <x v="83"/>
    <n v="81"/>
    <n v="27"/>
    <n v="35.57"/>
    <n v="37.37"/>
  </r>
  <r>
    <x v="0"/>
    <x v="3"/>
    <x v="84"/>
    <n v="148"/>
    <n v="31"/>
    <n v="62.74"/>
    <n v="47.85"/>
  </r>
  <r>
    <x v="0"/>
    <x v="3"/>
    <x v="85"/>
    <n v="64"/>
    <n v="17"/>
    <n v="41.3"/>
    <n v="36.48"/>
  </r>
  <r>
    <x v="0"/>
    <x v="3"/>
    <x v="86"/>
    <n v="61"/>
    <n v="21"/>
    <n v="21.12"/>
    <n v="34.53"/>
  </r>
  <r>
    <x v="0"/>
    <x v="3"/>
    <x v="87"/>
    <n v="94"/>
    <n v="31"/>
    <n v="24.88"/>
    <n v="30.58"/>
  </r>
  <r>
    <x v="0"/>
    <x v="3"/>
    <x v="88"/>
    <n v="91"/>
    <n v="26"/>
    <n v="14.91"/>
    <n v="37.57"/>
  </r>
  <r>
    <x v="0"/>
    <x v="3"/>
    <x v="89"/>
    <n v="77"/>
    <n v="22"/>
    <n v="35.86"/>
    <n v="32.74"/>
  </r>
  <r>
    <x v="0"/>
    <x v="3"/>
    <x v="90"/>
    <n v="151"/>
    <n v="90"/>
    <n v="23.81"/>
    <n v="36.41"/>
  </r>
  <r>
    <x v="0"/>
    <x v="3"/>
    <x v="91"/>
    <n v="112"/>
    <n v="76"/>
    <n v="21.98"/>
    <n v="30.72"/>
  </r>
  <r>
    <x v="0"/>
    <x v="3"/>
    <x v="92"/>
    <n v="110"/>
    <n v="24"/>
    <n v="23.97"/>
    <n v="39.85"/>
  </r>
  <r>
    <x v="0"/>
    <x v="3"/>
    <x v="93"/>
    <n v="163"/>
    <n v="40"/>
    <n v="37.05"/>
    <n v="38.66"/>
  </r>
  <r>
    <x v="0"/>
    <x v="3"/>
    <x v="94"/>
    <n v="75"/>
    <n v="26"/>
    <n v="18"/>
    <n v="39.52"/>
  </r>
  <r>
    <x v="0"/>
    <x v="3"/>
    <x v="95"/>
    <n v="214"/>
    <n v="39"/>
    <n v="36.57"/>
    <n v="27.44"/>
  </r>
  <r>
    <x v="0"/>
    <x v="3"/>
    <x v="96"/>
    <n v="75"/>
    <n v="26"/>
    <n v="14.14"/>
    <n v="24.39"/>
  </r>
  <r>
    <x v="0"/>
    <x v="3"/>
    <x v="97"/>
    <n v="121"/>
    <n v="21"/>
    <n v="36.12"/>
    <n v="61.81"/>
  </r>
  <r>
    <x v="0"/>
    <x v="3"/>
    <x v="98"/>
    <n v="263"/>
    <n v="42"/>
    <n v="34.82"/>
    <n v="48.81"/>
  </r>
  <r>
    <x v="0"/>
    <x v="3"/>
    <x v="99"/>
    <n v="132"/>
    <n v="42"/>
    <n v="38.93"/>
    <n v="32.17"/>
  </r>
  <r>
    <x v="0"/>
    <x v="3"/>
    <x v="100"/>
    <n v="189"/>
    <n v="52"/>
    <n v="31.37"/>
    <n v="27.6"/>
  </r>
  <r>
    <x v="0"/>
    <x v="3"/>
    <x v="101"/>
    <n v="166"/>
    <n v="33"/>
    <n v="67.72"/>
    <n v="32.77"/>
  </r>
  <r>
    <x v="0"/>
    <x v="3"/>
    <x v="102"/>
    <n v="112"/>
    <n v="31"/>
    <n v="35.39"/>
    <n v="26.92"/>
  </r>
  <r>
    <x v="0"/>
    <x v="3"/>
    <x v="103"/>
    <n v="124"/>
    <n v="30"/>
    <n v="14.29"/>
    <n v="28.28"/>
  </r>
  <r>
    <x v="0"/>
    <x v="3"/>
    <x v="104"/>
    <n v="146"/>
    <n v="45"/>
    <n v="49.59"/>
    <n v="22.78"/>
  </r>
  <r>
    <x v="0"/>
    <x v="3"/>
    <x v="105"/>
    <n v="107"/>
    <n v="35"/>
    <n v="20.88"/>
    <n v="29.17"/>
  </r>
  <r>
    <x v="0"/>
    <x v="4"/>
    <x v="106"/>
    <n v="104"/>
    <n v="28"/>
    <n v="27.96"/>
    <n v="37.11"/>
  </r>
  <r>
    <x v="0"/>
    <x v="4"/>
    <x v="107"/>
    <n v="97"/>
    <n v="38"/>
    <n v="26.5"/>
    <n v="47.7"/>
  </r>
  <r>
    <x v="0"/>
    <x v="4"/>
    <x v="108"/>
    <n v="106"/>
    <n v="33"/>
    <n v="33.93"/>
    <n v="44.73"/>
  </r>
  <r>
    <x v="0"/>
    <x v="4"/>
    <x v="109"/>
    <n v="118"/>
    <n v="34"/>
    <n v="19.97"/>
    <n v="31.69"/>
  </r>
  <r>
    <x v="0"/>
    <x v="4"/>
    <x v="110"/>
    <n v="68"/>
    <n v="24"/>
    <n v="15.55"/>
    <n v="31.74"/>
  </r>
  <r>
    <x v="0"/>
    <x v="4"/>
    <x v="111"/>
    <n v="185"/>
    <n v="40"/>
    <n v="20.28"/>
    <n v="32.98"/>
  </r>
  <r>
    <x v="0"/>
    <x v="4"/>
    <x v="112"/>
    <n v="175"/>
    <n v="42"/>
    <n v="32.51"/>
    <n v="29.5"/>
  </r>
  <r>
    <x v="0"/>
    <x v="4"/>
    <x v="113"/>
    <n v="133"/>
    <n v="38"/>
    <n v="47.09"/>
    <n v="46.61"/>
  </r>
  <r>
    <x v="0"/>
    <x v="4"/>
    <x v="114"/>
    <n v="153"/>
    <n v="40"/>
    <n v="29.94"/>
    <n v="28.2"/>
  </r>
  <r>
    <x v="0"/>
    <x v="4"/>
    <x v="115"/>
    <n v="115"/>
    <n v="35"/>
    <n v="32.61"/>
    <n v="36.85"/>
  </r>
  <r>
    <x v="0"/>
    <x v="4"/>
    <x v="116"/>
    <n v="99"/>
    <n v="35"/>
    <n v="23.14"/>
    <n v="43.56"/>
  </r>
  <r>
    <x v="0"/>
    <x v="4"/>
    <x v="117"/>
    <n v="49"/>
    <n v="19"/>
    <n v="24.33"/>
    <n v="44.34"/>
  </r>
  <r>
    <x v="0"/>
    <x v="4"/>
    <x v="118"/>
    <n v="89"/>
    <n v="29"/>
    <n v="33.43"/>
    <n v="39.08"/>
  </r>
  <r>
    <x v="0"/>
    <x v="4"/>
    <x v="119"/>
    <n v="135"/>
    <n v="36"/>
    <n v="32.09"/>
    <n v="32.66"/>
  </r>
  <r>
    <x v="0"/>
    <x v="4"/>
    <x v="120"/>
    <n v="79"/>
    <n v="31"/>
    <n v="105.03"/>
    <n v="26.84"/>
  </r>
  <r>
    <x v="0"/>
    <x v="4"/>
    <x v="121"/>
    <n v="107"/>
    <n v="41"/>
    <n v="32.36"/>
    <n v="35.16"/>
  </r>
  <r>
    <x v="0"/>
    <x v="4"/>
    <x v="122"/>
    <n v="89"/>
    <n v="28"/>
    <n v="40.62"/>
    <n v="38.46"/>
  </r>
  <r>
    <x v="0"/>
    <x v="4"/>
    <x v="123"/>
    <n v="33"/>
    <n v="16"/>
    <n v="18.74"/>
    <n v="44.06"/>
  </r>
  <r>
    <x v="0"/>
    <x v="4"/>
    <x v="124"/>
    <n v="75"/>
    <n v="25"/>
    <n v="26.26"/>
    <n v="31.89"/>
  </r>
  <r>
    <x v="0"/>
    <x v="4"/>
    <x v="125"/>
    <n v="136"/>
    <n v="38"/>
    <n v="34.11"/>
    <n v="46.49"/>
  </r>
  <r>
    <x v="0"/>
    <x v="4"/>
    <x v="126"/>
    <n v="236"/>
    <n v="81"/>
    <n v="66.93000000000001"/>
    <n v="35.21"/>
  </r>
  <r>
    <x v="0"/>
    <x v="4"/>
    <x v="127"/>
    <n v="276"/>
    <n v="88"/>
    <n v="294.18"/>
    <n v="36.22"/>
  </r>
  <r>
    <x v="0"/>
    <x v="4"/>
    <x v="128"/>
    <n v="240"/>
    <n v="90"/>
    <n v="56.86"/>
    <n v="41.76"/>
  </r>
  <r>
    <x v="0"/>
    <x v="4"/>
    <x v="129"/>
    <n v="304"/>
    <n v="104"/>
    <n v="97.53"/>
    <n v="37.48"/>
  </r>
  <r>
    <x v="0"/>
    <x v="4"/>
    <x v="130"/>
    <n v="291"/>
    <n v="92"/>
    <n v="21.2"/>
    <n v="32.76"/>
  </r>
  <r>
    <x v="0"/>
    <x v="4"/>
    <x v="131"/>
    <n v="304"/>
    <n v="87"/>
    <n v="23.72"/>
    <n v="35.12"/>
  </r>
  <r>
    <x v="0"/>
    <x v="4"/>
    <x v="132"/>
    <n v="242"/>
    <n v="84"/>
    <n v="22.97"/>
    <n v="39.38"/>
  </r>
  <r>
    <x v="0"/>
    <x v="4"/>
    <x v="133"/>
    <n v="310"/>
    <n v="102"/>
    <n v="33.57"/>
    <n v="32.79"/>
  </r>
  <r>
    <x v="0"/>
    <x v="4"/>
    <x v="134"/>
    <n v="221"/>
    <n v="80"/>
    <n v="24.1"/>
    <n v="37.01"/>
  </r>
  <r>
    <x v="0"/>
    <x v="4"/>
    <x v="135"/>
    <n v="215"/>
    <n v="74"/>
    <n v="147.49"/>
    <n v="38.74"/>
  </r>
  <r>
    <x v="0"/>
    <x v="4"/>
    <x v="136"/>
    <n v="149"/>
    <n v="70"/>
    <n v="35.9"/>
    <n v="38.88"/>
  </r>
  <r>
    <x v="1"/>
    <x v="5"/>
    <x v="137"/>
    <m/>
    <m/>
    <m/>
    <m/>
  </r>
</pivotCacheRecords>
</file>

<file path=xl/pivotCache/pivotCacheRecords6.xml><?xml version="1.0" encoding="utf-8"?>
<pivotCacheRecords xmlns="http://schemas.openxmlformats.org/spreadsheetml/2006/main" count="85">
  <r>
    <x v="0"/>
    <x v="0"/>
    <x v="0"/>
    <d v="1899-12-30T10:40:00"/>
    <x v="0"/>
    <s v="400用户"/>
    <n v="1050864570"/>
    <m/>
    <m/>
    <s v="已预约"/>
    <m/>
  </r>
  <r>
    <x v="0"/>
    <x v="0"/>
    <x v="1"/>
    <d v="1899-12-30T17:04:00"/>
    <x v="0"/>
    <s v="400用户"/>
    <n v="18180909882"/>
    <m/>
    <m/>
    <s v="已预约"/>
    <m/>
  </r>
  <r>
    <x v="0"/>
    <x v="1"/>
    <x v="2"/>
    <d v="1899-12-30T13:58:00"/>
    <x v="1"/>
    <s v="400用户"/>
    <n v="18180327718"/>
    <m/>
    <m/>
    <s v="无意向"/>
    <m/>
  </r>
  <r>
    <x v="0"/>
    <x v="1"/>
    <x v="3"/>
    <d v="1899-12-30T16:04:00"/>
    <x v="2"/>
    <m/>
    <n v="15680073326"/>
    <m/>
    <m/>
    <s v="新订单"/>
    <m/>
  </r>
  <r>
    <x v="0"/>
    <x v="1"/>
    <x v="4"/>
    <d v="1899-12-30T23:17:00"/>
    <x v="3"/>
    <s v="咨询用户"/>
    <n v="15737170075"/>
    <m/>
    <m/>
    <s v="待跟进"/>
    <m/>
  </r>
  <r>
    <x v="0"/>
    <x v="2"/>
    <x v="5"/>
    <d v="1899-12-30T18:46:00"/>
    <x v="2"/>
    <m/>
    <n v="13699054575"/>
    <m/>
    <m/>
    <s v="新订单"/>
    <m/>
  </r>
  <r>
    <x v="0"/>
    <x v="2"/>
    <x v="5"/>
    <d v="1899-12-30T13:03:00"/>
    <x v="3"/>
    <s v="咨询用户"/>
    <n v="13982193630"/>
    <m/>
    <m/>
    <s v="新订单"/>
    <m/>
  </r>
  <r>
    <x v="0"/>
    <x v="2"/>
    <x v="6"/>
    <d v="1899-12-30T11:56:00"/>
    <x v="0"/>
    <s v="400用户"/>
    <s v="02061096326"/>
    <m/>
    <m/>
    <s v="已预约"/>
    <m/>
  </r>
  <r>
    <x v="0"/>
    <x v="2"/>
    <x v="6"/>
    <d v="1899-12-30T11:56:00"/>
    <x v="0"/>
    <s v="400用户"/>
    <n v="2061096326"/>
    <m/>
    <m/>
    <s v="已预约"/>
    <m/>
  </r>
  <r>
    <x v="0"/>
    <x v="2"/>
    <x v="7"/>
    <d v="1899-12-30T16:17:00"/>
    <x v="3"/>
    <s v="咨询用户"/>
    <n v="18332241679"/>
    <m/>
    <m/>
    <s v="无意向"/>
    <s v="已致电了解那边也是医院方，想给我们推荐医疗面膜渠道，暂时不需要"/>
  </r>
  <r>
    <x v="0"/>
    <x v="2"/>
    <x v="8"/>
    <d v="1899-12-30T15:52:00"/>
    <x v="2"/>
    <m/>
    <n v="15198273627"/>
    <m/>
    <m/>
    <s v="待跟进"/>
    <s v="无人接听电话，已经短信发送地址。"/>
  </r>
  <r>
    <x v="0"/>
    <x v="3"/>
    <x v="9"/>
    <d v="1899-12-30T17:56:00"/>
    <x v="3"/>
    <s v="咨询用户"/>
    <n v="17628362352"/>
    <m/>
    <m/>
    <s v="新订单"/>
    <m/>
  </r>
  <r>
    <x v="0"/>
    <x v="3"/>
    <x v="9"/>
    <d v="1899-12-30T11:21:00"/>
    <x v="2"/>
    <m/>
    <n v="18583959973"/>
    <m/>
    <m/>
    <s v="待跟进"/>
    <s v="已致电预约下午2点半到院操作黑脸娃娃跟脱毛，第一次来院"/>
  </r>
  <r>
    <x v="0"/>
    <x v="3"/>
    <x v="10"/>
    <d v="1899-12-30T15:01:00"/>
    <x v="3"/>
    <s v="咨询用户"/>
    <n v="18328405574"/>
    <m/>
    <m/>
    <s v="已到店"/>
    <s v="6月10日预约到院脱腋毛、小腿毛"/>
  </r>
  <r>
    <x v="0"/>
    <x v="3"/>
    <x v="11"/>
    <d v="1899-12-30T12:45:00"/>
    <x v="3"/>
    <s v="咨询用户"/>
    <n v="17308056731"/>
    <m/>
    <m/>
    <s v="待跟进"/>
    <s v="黑脸娃娃 已加微信"/>
  </r>
  <r>
    <x v="0"/>
    <x v="3"/>
    <x v="12"/>
    <d v="1899-12-30T23:38:00"/>
    <x v="3"/>
    <s v="咨询用户"/>
    <n v="15982324719"/>
    <m/>
    <m/>
    <s v="待跟进"/>
    <s v="咨询黑眼圈已加微信沟通"/>
  </r>
  <r>
    <x v="0"/>
    <x v="3"/>
    <x v="13"/>
    <d v="1899-12-30T09:31:00"/>
    <x v="2"/>
    <s v="苟丽"/>
    <n v="18148059952"/>
    <m/>
    <m/>
    <s v="已到店"/>
    <s v="脱腋毛、已到院"/>
  </r>
  <r>
    <x v="0"/>
    <x v="3"/>
    <x v="14"/>
    <d v="1899-12-30T18:51:00"/>
    <x v="3"/>
    <s v="咨询用户"/>
    <n v="15828541758"/>
    <m/>
    <m/>
    <s v="已到店"/>
    <s v="已消费腋毛"/>
  </r>
  <r>
    <x v="0"/>
    <x v="3"/>
    <x v="15"/>
    <d v="1899-12-30T16:35:00"/>
    <x v="2"/>
    <s v="唐欣欣"/>
    <n v="18982686313"/>
    <m/>
    <m/>
    <s v="已到店"/>
    <s v="脱腋毛"/>
  </r>
  <r>
    <x v="0"/>
    <x v="3"/>
    <x v="16"/>
    <d v="1899-12-30T09:35:00"/>
    <x v="3"/>
    <s v="咨询用户"/>
    <n v="15082190927"/>
    <m/>
    <m/>
    <s v="已到店"/>
    <s v="玻尿酸丰下巴、小气泡"/>
  </r>
  <r>
    <x v="0"/>
    <x v="3"/>
    <x v="17"/>
    <d v="1899-12-30T19:57:00"/>
    <x v="0"/>
    <s v="400用户"/>
    <n v="15928875573"/>
    <m/>
    <m/>
    <s v="待跟进"/>
    <s v="已加微信咨询黑眼圈，预约28号到院"/>
  </r>
  <r>
    <x v="0"/>
    <x v="3"/>
    <x v="17"/>
    <d v="1899-12-30T13:14:00"/>
    <x v="0"/>
    <s v="400用户"/>
    <n v="17364833015"/>
    <m/>
    <m/>
    <s v="已预约"/>
    <m/>
  </r>
  <r>
    <x v="0"/>
    <x v="3"/>
    <x v="18"/>
    <d v="1899-12-30T12:07:00"/>
    <x v="0"/>
    <s v="罗女士"/>
    <n v="15681816266"/>
    <m/>
    <m/>
    <s v="待跟进"/>
    <s v="美团顾客唐瑶朋友，下次约着一起做来做小气泡等皮肤项目，已加微信"/>
  </r>
  <r>
    <x v="0"/>
    <x v="3"/>
    <x v="18"/>
    <d v="1899-12-30T10:34:00"/>
    <x v="0"/>
    <s v="400用户"/>
    <n v="13240193027"/>
    <m/>
    <m/>
    <s v="已预约"/>
    <m/>
  </r>
  <r>
    <x v="0"/>
    <x v="3"/>
    <x v="19"/>
    <d v="1899-12-30T14:07:00"/>
    <x v="3"/>
    <s v="咨询用户"/>
    <n v="18780292148"/>
    <m/>
    <m/>
    <s v="新订单"/>
    <m/>
  </r>
  <r>
    <x v="0"/>
    <x v="4"/>
    <x v="20"/>
    <d v="1899-12-30T22:55:00"/>
    <x v="3"/>
    <s v="咨询用户"/>
    <n v="15884543692"/>
    <m/>
    <m/>
    <s v="待跟进"/>
    <s v="咨询玻尿酸隆鼻，已加微信，铺垫线雕隆鼻，再跟进"/>
  </r>
  <r>
    <x v="0"/>
    <x v="4"/>
    <x v="21"/>
    <d v="1899-12-30T15:10:00"/>
    <x v="2"/>
    <s v="罗女士"/>
    <n v="13551143586"/>
    <m/>
    <m/>
    <s v="待跟进"/>
    <s v="已致电预约10号一点到院。"/>
  </r>
  <r>
    <x v="0"/>
    <x v="4"/>
    <x v="22"/>
    <d v="1899-12-30T17:06:00"/>
    <x v="0"/>
    <s v="许女士"/>
    <n v="13550071306"/>
    <m/>
    <m/>
    <s v="已到店"/>
    <s v="和朋友胡女士预约13号11点左右到院操作小气泡"/>
  </r>
  <r>
    <x v="0"/>
    <x v="4"/>
    <x v="23"/>
    <d v="1899-12-30T09:13:00"/>
    <x v="0"/>
    <s v="王宛"/>
    <n v="18380367707"/>
    <m/>
    <m/>
    <s v="已到店"/>
    <s v="7.14脱小腿毛，已到院"/>
  </r>
  <r>
    <x v="0"/>
    <x v="4"/>
    <x v="23"/>
    <d v="1899-12-30T09:54:00"/>
    <x v="2"/>
    <m/>
    <n v="18067961441"/>
    <m/>
    <m/>
    <s v="待跟进"/>
    <s v="已致电，说是点错了，安排到时间再过来"/>
  </r>
  <r>
    <x v="0"/>
    <x v="4"/>
    <x v="24"/>
    <d v="1899-12-30T17:16:00"/>
    <x v="0"/>
    <s v="400用户"/>
    <n v="18602887310"/>
    <m/>
    <m/>
    <s v="已预约"/>
    <m/>
  </r>
  <r>
    <x v="0"/>
    <x v="4"/>
    <x v="24"/>
    <d v="1899-12-30T12:15:00"/>
    <x v="2"/>
    <s v="梁凤星"/>
    <n v="18111258520"/>
    <m/>
    <m/>
    <s v="待跟进"/>
    <s v="已加微信"/>
  </r>
  <r>
    <x v="0"/>
    <x v="4"/>
    <x v="25"/>
    <d v="1899-12-30T13:56:00"/>
    <x v="2"/>
    <s v="刘爽"/>
    <n v="18708109414"/>
    <m/>
    <m/>
    <s v="已到店"/>
    <m/>
  </r>
  <r>
    <x v="0"/>
    <x v="4"/>
    <x v="26"/>
    <d v="1899-12-30T11:46:00"/>
    <x v="0"/>
    <s v="徐小琳"/>
    <n v="15982397887"/>
    <m/>
    <m/>
    <s v="已到店"/>
    <s v="预约7.20上午10点到院脱小腿毛"/>
  </r>
  <r>
    <x v="0"/>
    <x v="4"/>
    <x v="27"/>
    <d v="1899-12-30T09:27:00"/>
    <x v="0"/>
    <s v="李亚男"/>
    <n v="18080975740"/>
    <m/>
    <m/>
    <s v="已到店"/>
    <s v="老客，预约第二次到院脱毛"/>
  </r>
  <r>
    <x v="0"/>
    <x v="4"/>
    <x v="28"/>
    <d v="1899-12-30T10:01:00"/>
    <x v="0"/>
    <s v="邹洋"/>
    <n v="17364833015"/>
    <m/>
    <m/>
    <s v="已到店"/>
    <s v="二次脱毛"/>
  </r>
  <r>
    <x v="0"/>
    <x v="4"/>
    <x v="29"/>
    <d v="1899-12-30T11:32:00"/>
    <x v="2"/>
    <s v="曾女士"/>
    <n v="15902831237"/>
    <m/>
    <m/>
    <s v="已到店"/>
    <s v="带儿子下午到院祛痣"/>
  </r>
  <r>
    <x v="0"/>
    <x v="4"/>
    <x v="30"/>
    <d v="1899-12-30T12:26:00"/>
    <x v="3"/>
    <s v="咨询用户"/>
    <n v="15982380853"/>
    <m/>
    <m/>
    <s v="待跟进"/>
    <s v="已加微信"/>
  </r>
  <r>
    <x v="0"/>
    <x v="4"/>
    <x v="31"/>
    <d v="1899-12-30T21:11:00"/>
    <x v="3"/>
    <s v="咨询用户"/>
    <n v="15828309590"/>
    <m/>
    <m/>
    <s v="新订单"/>
    <m/>
  </r>
  <r>
    <x v="0"/>
    <x v="4"/>
    <x v="32"/>
    <d v="1899-12-30T14:16:00"/>
    <x v="3"/>
    <s v="咨询用户"/>
    <n v="13132919549"/>
    <m/>
    <m/>
    <s v="新订单"/>
    <m/>
  </r>
  <r>
    <x v="0"/>
    <x v="4"/>
    <x v="33"/>
    <d v="1899-12-30T11:51:00"/>
    <x v="0"/>
    <s v="400用户"/>
    <n v="15228220011"/>
    <m/>
    <m/>
    <s v="已预约"/>
    <m/>
  </r>
  <r>
    <x v="0"/>
    <x v="4"/>
    <x v="34"/>
    <d v="1899-12-30T18:54:00"/>
    <x v="0"/>
    <s v="400用户"/>
    <n v="18284561355"/>
    <m/>
    <m/>
    <s v="已预约"/>
    <m/>
  </r>
  <r>
    <x v="0"/>
    <x v="5"/>
    <x v="35"/>
    <d v="1899-12-30T14:37:00"/>
    <x v="3"/>
    <s v="李女士"/>
    <n v="15813684312"/>
    <s v="我姓李，电话15813684312"/>
    <m/>
    <s v="已到店"/>
    <s v="预约4号下午到院"/>
  </r>
  <r>
    <x v="0"/>
    <x v="5"/>
    <x v="35"/>
    <d v="1899-12-30T15:55:00"/>
    <x v="0"/>
    <s v="范女士"/>
    <n v="13628046576"/>
    <m/>
    <m/>
    <s v="已到店"/>
    <s v="预约3号下午到院脱小腿毛，改约4号下午4点"/>
  </r>
  <r>
    <x v="0"/>
    <x v="5"/>
    <x v="36"/>
    <d v="1899-12-30T12:48:00"/>
    <x v="0"/>
    <s v="曾女士"/>
    <n v="15198159225"/>
    <m/>
    <m/>
    <s v="待跟进"/>
    <s v="预约6号下午到院咨询小腿毛、白瓷娃娃、无针水光等"/>
  </r>
  <r>
    <x v="0"/>
    <x v="5"/>
    <x v="36"/>
    <d v="1899-12-30T09:22:00"/>
    <x v="0"/>
    <s v="任女士"/>
    <n v="13608177400"/>
    <m/>
    <m/>
    <s v="待跟进"/>
    <s v="预约8.6到院操作白瓷娃娃"/>
  </r>
  <r>
    <x v="0"/>
    <x v="5"/>
    <x v="37"/>
    <d v="1899-12-30T17:12:00"/>
    <x v="0"/>
    <s v="刘女士"/>
    <n v="18200299887"/>
    <m/>
    <m/>
    <s v="待跟进"/>
    <s v="预约8号下午到院脱小腿毛"/>
  </r>
  <r>
    <x v="0"/>
    <x v="5"/>
    <x v="37"/>
    <d v="1899-12-30T22:25:00"/>
    <x v="3"/>
    <s v="咨询用户"/>
    <n v="15989141211"/>
    <s v="你好 想去你们哪做项目方便vx15989141211了解一下谢谢"/>
    <m/>
    <s v="新订单"/>
    <m/>
  </r>
  <r>
    <x v="0"/>
    <x v="5"/>
    <x v="38"/>
    <d v="1899-12-30T10:53:00"/>
    <x v="3"/>
    <s v="周苗苗"/>
    <n v="18982112858"/>
    <s v="周苗苗 18982112858"/>
    <m/>
    <s v="已到店"/>
    <s v="无针水光、玻尿酸9号到院"/>
  </r>
  <r>
    <x v="0"/>
    <x v="5"/>
    <x v="39"/>
    <d v="1899-12-30T12:39:00"/>
    <x v="0"/>
    <s v="杨婷"/>
    <n v="15756379116"/>
    <m/>
    <m/>
    <s v="已到店"/>
    <s v="预约10号下午到院咨询小气泡"/>
  </r>
  <r>
    <x v="0"/>
    <x v="5"/>
    <x v="40"/>
    <d v="1899-12-30T14:29:00"/>
    <x v="0"/>
    <s v="黄莓"/>
    <n v="18281781650"/>
    <m/>
    <m/>
    <s v="已到店"/>
    <s v="8.13到院脱腋毛唇毛"/>
  </r>
  <r>
    <x v="0"/>
    <x v="5"/>
    <x v="41"/>
    <d v="1899-12-30T12:15:00"/>
    <x v="3"/>
    <s v="咨询用户"/>
    <n v="18349327977"/>
    <s v="赵年春18349327977"/>
    <m/>
    <s v="新订单"/>
    <m/>
  </r>
  <r>
    <x v="0"/>
    <x v="5"/>
    <x v="42"/>
    <d v="1899-12-30T10:05:00"/>
    <x v="0"/>
    <s v="谢女士"/>
    <n v="13564583942"/>
    <m/>
    <m/>
    <s v="待跟进"/>
    <s v="预约19号下午到院咨询白瓷娃娃"/>
  </r>
  <r>
    <x v="0"/>
    <x v="5"/>
    <x v="43"/>
    <d v="1899-12-30T14:49:00"/>
    <x v="0"/>
    <s v="何女士"/>
    <n v="13540391395"/>
    <m/>
    <m/>
    <s v="待跟进"/>
    <s v="预约20号下午到院咨询小气泡"/>
  </r>
  <r>
    <x v="0"/>
    <x v="5"/>
    <x v="43"/>
    <d v="1899-12-30T09:58:00"/>
    <x v="0"/>
    <s v="唐瑶"/>
    <n v="18981711499"/>
    <m/>
    <m/>
    <s v="已到店"/>
    <s v="美团老客"/>
  </r>
  <r>
    <x v="0"/>
    <x v="5"/>
    <x v="44"/>
    <d v="1899-12-30T09:42:00"/>
    <x v="2"/>
    <m/>
    <n v="18729385777"/>
    <s v="你好，预约冰点脱毛，十点半到"/>
    <m/>
    <s v="新订单"/>
    <m/>
  </r>
  <r>
    <x v="0"/>
    <x v="5"/>
    <x v="45"/>
    <d v="1899-12-30T19:42:00"/>
    <x v="0"/>
    <s v="女士"/>
    <n v="18380340083"/>
    <m/>
    <m/>
    <s v="待跟进"/>
    <s v="咨询埋线提升，已加微信"/>
  </r>
  <r>
    <x v="0"/>
    <x v="5"/>
    <x v="46"/>
    <d v="1899-12-30T14:10:00"/>
    <x v="0"/>
    <s v="伍女士"/>
    <n v="18664340540"/>
    <m/>
    <m/>
    <s v="待跟进"/>
    <s v="咨询眼部除皱，已加微信"/>
  </r>
  <r>
    <x v="0"/>
    <x v="5"/>
    <x v="46"/>
    <d v="1899-12-30T12:11:00"/>
    <x v="0"/>
    <s v="杨艳玲"/>
    <n v="17828161151"/>
    <m/>
    <m/>
    <s v="已到店"/>
    <s v="小气泡"/>
  </r>
  <r>
    <x v="0"/>
    <x v="5"/>
    <x v="47"/>
    <d v="1899-12-30T15:41:00"/>
    <x v="3"/>
    <s v="刘佳丽"/>
    <n v="13688381219"/>
    <n v="13688381219"/>
    <m/>
    <s v="无意向"/>
    <s v="7月到院咨询未成交，网电顾客"/>
  </r>
  <r>
    <x v="0"/>
    <x v="5"/>
    <x v="47"/>
    <d v="1899-12-30T09:31:00"/>
    <x v="0"/>
    <s v="刘新"/>
    <n v="15599105130"/>
    <m/>
    <m/>
    <s v="已到店"/>
    <s v="小气泡"/>
  </r>
  <r>
    <x v="0"/>
    <x v="5"/>
    <x v="48"/>
    <d v="1899-12-30T16:22:00"/>
    <x v="1"/>
    <s v="龙东月"/>
    <n v="18380340083"/>
    <m/>
    <m/>
    <s v="待跟进"/>
    <s v="咨询埋线提升、已加微信"/>
  </r>
  <r>
    <x v="0"/>
    <x v="5"/>
    <x v="48"/>
    <d v="1899-12-30T10:46:00"/>
    <x v="0"/>
    <s v="张韵"/>
    <n v="18081971125"/>
    <m/>
    <m/>
    <s v="已到店"/>
    <m/>
  </r>
  <r>
    <x v="0"/>
    <x v="5"/>
    <x v="48"/>
    <d v="1899-12-30T11:57:00"/>
    <x v="0"/>
    <s v="王磊"/>
    <n v="15642534536"/>
    <m/>
    <m/>
    <s v="已到店"/>
    <s v="预约24号下午2点到院"/>
  </r>
  <r>
    <x v="0"/>
    <x v="5"/>
    <x v="46"/>
    <d v="1899-12-30T14:10:00"/>
    <x v="0"/>
    <s v="伍女士"/>
    <s v="186****0540"/>
    <m/>
    <m/>
    <s v="已到店"/>
    <s v="医生面诊不建议操作"/>
  </r>
  <r>
    <x v="0"/>
    <x v="5"/>
    <x v="49"/>
    <d v="1899-12-30T17:21:00"/>
    <x v="0"/>
    <s v="关倩"/>
    <s v="156****0651"/>
    <m/>
    <m/>
    <s v="已到店"/>
    <s v="预约30号到院咨询脱毛"/>
  </r>
  <r>
    <x v="0"/>
    <x v="5"/>
    <x v="50"/>
    <d v="1899-12-30T09:27:00"/>
    <x v="0"/>
    <s v="广告"/>
    <s v="185****8973"/>
    <m/>
    <m/>
    <s v="无意向"/>
    <m/>
  </r>
  <r>
    <x v="0"/>
    <x v="5"/>
    <x v="51"/>
    <d v="1899-12-30T10:24:00"/>
    <x v="0"/>
    <s v="曹女士"/>
    <s v="180****0139"/>
    <m/>
    <m/>
    <s v="已到店"/>
    <s v="预约29号到院咨询黑眼圈"/>
  </r>
  <r>
    <x v="0"/>
    <x v="5"/>
    <x v="49"/>
    <d v="1899-12-30T09:50:00"/>
    <x v="0"/>
    <s v="曹女士"/>
    <s v="186****9213"/>
    <m/>
    <m/>
    <s v="已到店"/>
    <s v="18030800139同号，改约30号到院"/>
  </r>
  <r>
    <x v="0"/>
    <x v="5"/>
    <x v="51"/>
    <d v="1899-12-30T16:39:00"/>
    <x v="3"/>
    <s v="陈女士"/>
    <s v="186****4959"/>
    <n v="18681224959"/>
    <m/>
    <s v="待跟进"/>
    <s v="预约1号到院咨询玻尿酸"/>
  </r>
  <r>
    <x v="0"/>
    <x v="5"/>
    <x v="49"/>
    <d v="1899-12-30T09:39:00"/>
    <x v="0"/>
    <s v="广告"/>
    <s v="131****7530"/>
    <m/>
    <m/>
    <s v="无意向"/>
    <m/>
  </r>
  <r>
    <x v="0"/>
    <x v="5"/>
    <x v="46"/>
    <d v="1899-12-30T12:11:00"/>
    <x v="0"/>
    <s v="杨艳玲"/>
    <s v="178****1151"/>
    <m/>
    <m/>
    <s v="已到店"/>
    <s v="小气泡"/>
  </r>
  <r>
    <x v="0"/>
    <x v="5"/>
    <x v="50"/>
    <d v="1899-12-30T14:42:00"/>
    <x v="0"/>
    <s v="广告"/>
    <s v="173****1697"/>
    <m/>
    <m/>
    <s v="无意向"/>
    <m/>
  </r>
  <r>
    <x v="1"/>
    <x v="6"/>
    <x v="52"/>
    <m/>
    <x v="4"/>
    <m/>
    <m/>
    <m/>
    <m/>
    <m/>
    <m/>
  </r>
  <r>
    <x v="1"/>
    <x v="6"/>
    <x v="52"/>
    <m/>
    <x v="4"/>
    <m/>
    <m/>
    <m/>
    <m/>
    <m/>
    <m/>
  </r>
  <r>
    <x v="1"/>
    <x v="6"/>
    <x v="52"/>
    <m/>
    <x v="4"/>
    <m/>
    <m/>
    <m/>
    <m/>
    <m/>
    <m/>
  </r>
  <r>
    <x v="1"/>
    <x v="6"/>
    <x v="52"/>
    <m/>
    <x v="4"/>
    <m/>
    <m/>
    <m/>
    <m/>
    <m/>
    <m/>
  </r>
  <r>
    <x v="1"/>
    <x v="6"/>
    <x v="52"/>
    <m/>
    <x v="4"/>
    <m/>
    <m/>
    <m/>
    <m/>
    <m/>
    <m/>
  </r>
  <r>
    <x v="1"/>
    <x v="6"/>
    <x v="52"/>
    <m/>
    <x v="4"/>
    <m/>
    <m/>
    <m/>
    <m/>
    <m/>
    <m/>
  </r>
  <r>
    <x v="1"/>
    <x v="6"/>
    <x v="52"/>
    <m/>
    <x v="4"/>
    <m/>
    <m/>
    <m/>
    <m/>
    <m/>
    <m/>
  </r>
  <r>
    <x v="1"/>
    <x v="6"/>
    <x v="52"/>
    <m/>
    <x v="4"/>
    <m/>
    <m/>
    <m/>
    <m/>
    <m/>
    <m/>
  </r>
  <r>
    <x v="1"/>
    <x v="6"/>
    <x v="52"/>
    <m/>
    <x v="4"/>
    <m/>
    <m/>
    <m/>
    <m/>
    <m/>
    <m/>
  </r>
  <r>
    <x v="1"/>
    <x v="6"/>
    <x v="52"/>
    <m/>
    <x v="4"/>
    <m/>
    <m/>
    <m/>
    <m/>
    <m/>
    <m/>
  </r>
  <r>
    <x v="1"/>
    <x v="6"/>
    <x v="52"/>
    <m/>
    <x v="4"/>
    <m/>
    <m/>
    <m/>
    <m/>
    <m/>
    <m/>
  </r>
  <r>
    <x v="1"/>
    <x v="6"/>
    <x v="52"/>
    <m/>
    <x v="4"/>
    <m/>
    <m/>
    <m/>
    <m/>
    <m/>
    <m/>
  </r>
</pivotCacheRecords>
</file>

<file path=xl/pivotCache/pivotCacheRecords7.xml><?xml version="1.0" encoding="utf-8"?>
<pivotCacheRecords xmlns="http://schemas.openxmlformats.org/spreadsheetml/2006/main" count="16">
  <r>
    <n v="2018"/>
    <x v="0"/>
    <d v="2018-06-09T00:00:00"/>
    <s v="肉毒素"/>
    <x v="0"/>
    <n v="800"/>
  </r>
  <r>
    <n v="2018"/>
    <x v="0"/>
    <d v="2018-06-15T00:00:00"/>
    <s v="眼部整形"/>
    <x v="1"/>
    <n v="183"/>
  </r>
  <r>
    <n v="2018"/>
    <x v="0"/>
    <d v="2018-06-23T00:00:00"/>
    <s v="脱毛"/>
    <x v="2"/>
    <n v="1737"/>
  </r>
  <r>
    <n v="2018"/>
    <x v="0"/>
    <d v="2018-06-24T00:00:00"/>
    <s v="皮肤管理"/>
    <x v="3"/>
    <n v="13"/>
  </r>
  <r>
    <n v="2018"/>
    <x v="0"/>
    <d v="2018-06-28T00:00:00"/>
    <s v="眼部整形"/>
    <x v="4"/>
    <n v="6800"/>
  </r>
  <r>
    <n v="2018"/>
    <x v="1"/>
    <d v="2018-07-07T00:00:00"/>
    <s v="眼部整形"/>
    <x v="1"/>
    <n v="1145"/>
  </r>
  <r>
    <n v="2018"/>
    <x v="1"/>
    <d v="2018-07-13T00:00:00"/>
    <s v="眼部整形"/>
    <x v="5"/>
    <n v="15800"/>
  </r>
  <r>
    <n v="2018"/>
    <x v="1"/>
    <d v="2018-07-14T00:00:00"/>
    <s v="玻尿酸"/>
    <x v="6"/>
    <n v="466"/>
  </r>
  <r>
    <n v="2018"/>
    <x v="1"/>
    <d v="2018-07-15T00:00:00"/>
    <s v="肉毒素"/>
    <x v="0"/>
    <n v="460"/>
  </r>
  <r>
    <n v="2018"/>
    <x v="1"/>
    <d v="2018-07-21T00:00:00"/>
    <s v="脱毛"/>
    <x v="2"/>
    <n v="98"/>
  </r>
  <r>
    <n v="2018"/>
    <x v="1"/>
    <d v="2018-07-21T00:00:00"/>
    <s v="脱毛"/>
    <x v="2"/>
    <n v="226"/>
  </r>
  <r>
    <n v="2018"/>
    <x v="1"/>
    <d v="2018-07-24T00:00:00"/>
    <s v="皮肤管理"/>
    <x v="7"/>
    <n v="1000"/>
  </r>
  <r>
    <n v="2018"/>
    <x v="2"/>
    <d v="2018-08-01T00:00:00"/>
    <s v="眼部整形"/>
    <x v="1"/>
    <n v="198"/>
  </r>
  <r>
    <n v="2018"/>
    <x v="2"/>
    <d v="2018-08-03T00:00:00"/>
    <s v="皮肤管理"/>
    <x v="8"/>
    <n v="850"/>
  </r>
  <r>
    <n v="2018"/>
    <x v="2"/>
    <d v="2018-08-06T00:00:00"/>
    <s v="脱毛"/>
    <x v="2"/>
    <n v="128"/>
  </r>
  <r>
    <m/>
    <x v="3"/>
    <m/>
    <m/>
    <x v="9"/>
    <m/>
  </r>
</pivotCacheRecords>
</file>

<file path=xl/pivotCache/pivotCacheRecords8.xml><?xml version="1.0" encoding="utf-8"?>
<pivotCacheRecords xmlns="http://schemas.openxmlformats.org/spreadsheetml/2006/main" count="397">
  <r>
    <n v="2018"/>
    <x v="0"/>
    <n v="2"/>
    <n v="5499590985"/>
    <s v="181xxxx0007"/>
    <d v="2018-04-02T00:00:00"/>
    <d v="1899-12-30T16:51:06"/>
    <x v="0"/>
    <n v="18"/>
    <n v="16"/>
    <n v="16.2"/>
    <s v="成都健丽医疗美容"/>
    <s v="cdjianli001"/>
    <n v="73082729"/>
    <s v="成都"/>
  </r>
  <r>
    <n v="2018"/>
    <x v="0"/>
    <n v="33"/>
    <n v="9306873123"/>
    <s v="184xxxx2953"/>
    <d v="2018-04-05T00:00:00"/>
    <d v="1899-12-30T17:10:46"/>
    <x v="1"/>
    <n v="99"/>
    <n v="66"/>
    <n v="89.09999999999999"/>
    <s v="成都健丽医疗美容"/>
    <s v="cdjianli001"/>
    <n v="73082729"/>
    <s v="成都"/>
  </r>
  <r>
    <n v="2018"/>
    <x v="0"/>
    <n v="33"/>
    <n v="9902598050"/>
    <s v="159xxxx3267"/>
    <d v="2018-04-05T00:00:00"/>
    <d v="1899-12-30T17:02:22"/>
    <x v="1"/>
    <n v="99"/>
    <n v="66"/>
    <n v="89.09999999999999"/>
    <s v="成都健丽医疗美容"/>
    <s v="cdjianli001"/>
    <n v="73082729"/>
    <s v="成都"/>
  </r>
  <r>
    <n v="2018"/>
    <x v="0"/>
    <n v="33"/>
    <n v="9588872983"/>
    <s v="182xxxx4763"/>
    <d v="2018-04-05T00:00:00"/>
    <d v="1899-12-30T17:02:12"/>
    <x v="1"/>
    <n v="99"/>
    <n v="66"/>
    <n v="89.09999999999999"/>
    <s v="成都健丽医疗美容"/>
    <s v="cdjianli001"/>
    <n v="73082729"/>
    <s v="成都"/>
  </r>
  <r>
    <n v="2018"/>
    <x v="0"/>
    <n v="188"/>
    <n v="9422663464"/>
    <s v="157xxxx3539"/>
    <d v="2018-04-05T00:00:00"/>
    <d v="1899-12-30T14:55:22"/>
    <x v="2"/>
    <n v="188"/>
    <m/>
    <n v="169.2"/>
    <s v="成都健丽医疗美容"/>
    <s v="cdjianli001"/>
    <n v="73082729"/>
    <s v="成都"/>
  </r>
  <r>
    <n v="2018"/>
    <x v="0"/>
    <n v="18"/>
    <n v="5595909382"/>
    <s v="157xxxx3346"/>
    <d v="2018-04-05T00:00:00"/>
    <d v="1899-12-30T14:54:20"/>
    <x v="0"/>
    <n v="18"/>
    <m/>
    <n v="16.2"/>
    <s v="成都健丽医疗美容"/>
    <s v="cdjianli001"/>
    <n v="73082729"/>
    <s v="成都"/>
  </r>
  <r>
    <n v="2018"/>
    <x v="0"/>
    <n v="199"/>
    <n v="304747359"/>
    <s v="159xxxx1532"/>
    <d v="2018-04-05T00:00:00"/>
    <d v="1899-12-30T14:53:44"/>
    <x v="3"/>
    <n v="199"/>
    <m/>
    <n v="179.1"/>
    <s v="成都健丽医疗美容"/>
    <s v="cdjianli001"/>
    <n v="73082729"/>
    <s v="成都"/>
  </r>
  <r>
    <n v="2018"/>
    <x v="0"/>
    <n v="188"/>
    <n v="6293969352"/>
    <s v="183xxxx5742"/>
    <d v="2018-04-05T00:00:00"/>
    <d v="1899-12-30T14:53:19"/>
    <x v="4"/>
    <n v="188"/>
    <m/>
    <n v="169.2"/>
    <s v="成都健丽医疗美容"/>
    <s v="cdjianli001"/>
    <n v="73082729"/>
    <s v="成都"/>
  </r>
  <r>
    <n v="2018"/>
    <x v="0"/>
    <n v="199"/>
    <n v="696200570"/>
    <s v="182xxxx6003"/>
    <d v="2018-04-06T00:00:00"/>
    <d v="1899-12-30T14:36:58"/>
    <x v="3"/>
    <n v="199"/>
    <m/>
    <n v="179.1"/>
    <s v="成都健丽医疗美容"/>
    <s v="cdjianli001"/>
    <n v="73082729"/>
    <s v="成都"/>
  </r>
  <r>
    <n v="2018"/>
    <x v="0"/>
    <n v="69"/>
    <n v="3546372918"/>
    <s v="183xxxx7917"/>
    <d v="2018-04-06T00:00:00"/>
    <d v="1899-12-30T14:35:36"/>
    <x v="5"/>
    <n v="99"/>
    <n v="30"/>
    <n v="89.09999999999999"/>
    <s v="成都健丽医疗美容"/>
    <s v="cdjianli001"/>
    <n v="73082729"/>
    <s v="成都"/>
  </r>
  <r>
    <n v="2018"/>
    <x v="0"/>
    <n v="188"/>
    <n v="9791821607"/>
    <s v="182xxxx6289"/>
    <d v="2018-04-06T00:00:00"/>
    <d v="1899-12-30T13:55:20"/>
    <x v="2"/>
    <n v="188"/>
    <m/>
    <n v="169.2"/>
    <s v="成都健丽医疗美容"/>
    <s v="cdjianli001"/>
    <n v="73082729"/>
    <s v="成都"/>
  </r>
  <r>
    <n v="2018"/>
    <x v="0"/>
    <n v="188"/>
    <n v="9775264026"/>
    <s v="159xxxx4159"/>
    <d v="2018-04-07T00:00:00"/>
    <d v="1899-12-30T13:36:38"/>
    <x v="2"/>
    <n v="188"/>
    <m/>
    <n v="169.2"/>
    <s v="成都健丽医疗美容"/>
    <s v="cdjianli001"/>
    <n v="73082729"/>
    <s v="成都"/>
  </r>
  <r>
    <n v="2018"/>
    <x v="0"/>
    <n v="188"/>
    <n v="9322708567"/>
    <s v="181xxxx5810"/>
    <d v="2018-04-07T00:00:00"/>
    <d v="1899-12-30T15:16:10"/>
    <x v="2"/>
    <n v="188"/>
    <m/>
    <n v="169.2"/>
    <s v="成都健丽医疗美容"/>
    <s v="cdjianli001"/>
    <n v="73082729"/>
    <s v="成都"/>
  </r>
  <r>
    <n v="2018"/>
    <x v="0"/>
    <n v="188"/>
    <n v="6658649052"/>
    <s v="183xxxx8960"/>
    <d v="2018-04-07T00:00:00"/>
    <d v="1899-12-30T14:20:19"/>
    <x v="4"/>
    <n v="188"/>
    <m/>
    <n v="169.2"/>
    <s v="成都健丽医疗美容"/>
    <s v="cdjianli001"/>
    <n v="73082729"/>
    <s v="成都"/>
  </r>
  <r>
    <n v="2018"/>
    <x v="0"/>
    <n v="188"/>
    <n v="6776914557"/>
    <s v="186xxxx2653"/>
    <d v="2018-04-09T00:00:00"/>
    <d v="1899-12-30T17:49:07"/>
    <x v="4"/>
    <n v="188"/>
    <m/>
    <n v="169.2"/>
    <s v="成都健丽医疗美容"/>
    <s v="cdjianli001"/>
    <n v="73082729"/>
    <s v="成都"/>
  </r>
  <r>
    <n v="2018"/>
    <x v="0"/>
    <n v="18"/>
    <n v="5601056691"/>
    <s v="158xxxx0932"/>
    <d v="2018-04-09T00:00:00"/>
    <d v="1899-12-30T10:42:22"/>
    <x v="0"/>
    <n v="18"/>
    <m/>
    <n v="16.2"/>
    <s v="成都健丽医疗美容"/>
    <s v="cdjianli001"/>
    <n v="73082729"/>
    <s v="成都"/>
  </r>
  <r>
    <n v="2018"/>
    <x v="0"/>
    <n v="18"/>
    <n v="5077995972"/>
    <s v="187xxxx0831"/>
    <d v="2018-04-09T00:00:00"/>
    <d v="1899-12-30T10:09:22"/>
    <x v="0"/>
    <n v="18"/>
    <m/>
    <n v="16.2"/>
    <s v="成都健丽医疗美容"/>
    <s v="cdjianli001"/>
    <n v="73082729"/>
    <s v="成都"/>
  </r>
  <r>
    <n v="2018"/>
    <x v="0"/>
    <n v="199"/>
    <n v="947628667"/>
    <s v="182xxxx0137"/>
    <d v="2018-04-10T00:00:00"/>
    <d v="1899-12-30T14:19:24"/>
    <x v="3"/>
    <n v="199"/>
    <m/>
    <n v="179.1"/>
    <s v="成都健丽医疗美容"/>
    <s v="cdjianli001"/>
    <n v="73082729"/>
    <s v="成都"/>
  </r>
  <r>
    <n v="2018"/>
    <x v="0"/>
    <n v="188"/>
    <n v="3108428199"/>
    <s v="180xxxx2493"/>
    <d v="2018-04-11T00:00:00"/>
    <d v="1899-12-30T17:02:35"/>
    <x v="6"/>
    <n v="188"/>
    <m/>
    <n v="169.2"/>
    <s v="成都健丽医疗美容"/>
    <s v="cdjianli001"/>
    <n v="73082729"/>
    <s v="成都"/>
  </r>
  <r>
    <n v="2018"/>
    <x v="0"/>
    <n v="18"/>
    <n v="5324101852"/>
    <s v="137xxxx7765"/>
    <d v="2018-04-11T00:00:00"/>
    <d v="1899-12-30T10:31:34"/>
    <x v="0"/>
    <n v="18"/>
    <m/>
    <n v="16.2"/>
    <s v="成都健丽医疗美容"/>
    <s v="cdjianli001"/>
    <n v="73082729"/>
    <s v="成都"/>
  </r>
  <r>
    <n v="2018"/>
    <x v="0"/>
    <n v="3"/>
    <n v="5854632154"/>
    <s v="183xxxx5075"/>
    <d v="2018-04-12T00:00:00"/>
    <d v="1899-12-30T17:11:46"/>
    <x v="0"/>
    <n v="18"/>
    <n v="15"/>
    <n v="16.2"/>
    <s v="成都健丽医疗美容"/>
    <s v="cdjianli001"/>
    <n v="73082729"/>
    <s v="成都"/>
  </r>
  <r>
    <n v="2018"/>
    <x v="0"/>
    <n v="179"/>
    <n v="9351600487"/>
    <s v="183xxxx4401"/>
    <d v="2018-04-15T00:00:00"/>
    <d v="1899-12-30T15:58:57"/>
    <x v="2"/>
    <n v="188"/>
    <n v="9"/>
    <n v="169.2"/>
    <s v="成都健丽医疗美容"/>
    <s v="cdjianli001"/>
    <n v="73082729"/>
    <s v="成都"/>
  </r>
  <r>
    <n v="2018"/>
    <x v="0"/>
    <n v="39"/>
    <n v="9949522670"/>
    <s v="139xxxx7068"/>
    <d v="2018-04-15T00:00:00"/>
    <d v="1899-12-30T10:18:46"/>
    <x v="1"/>
    <n v="99"/>
    <n v="60"/>
    <n v="89.09999999999999"/>
    <s v="成都健丽医疗美容"/>
    <s v="cdjianli001"/>
    <n v="73082729"/>
    <s v="成都"/>
  </r>
  <r>
    <n v="2018"/>
    <x v="0"/>
    <n v="109"/>
    <n v="290862715"/>
    <s v="139xxxx7068"/>
    <d v="2018-04-15T00:00:00"/>
    <d v="1899-12-30T10:17:56"/>
    <x v="3"/>
    <n v="199"/>
    <n v="90"/>
    <n v="179.1"/>
    <s v="成都健丽医疗美容"/>
    <s v="cdjianli001"/>
    <n v="73082729"/>
    <s v="成都"/>
  </r>
  <r>
    <n v="2018"/>
    <x v="0"/>
    <n v="199"/>
    <n v="245027505"/>
    <s v="136xxxx7172"/>
    <d v="2018-04-24T00:00:00"/>
    <d v="1899-12-30T17:11:09"/>
    <x v="3"/>
    <n v="199"/>
    <m/>
    <n v="179.1"/>
    <s v="成都健丽医疗美容"/>
    <s v="cdjianli003"/>
    <n v="73082729"/>
    <s v="成都"/>
  </r>
  <r>
    <n v="2018"/>
    <x v="0"/>
    <n v="20"/>
    <n v="9939737380"/>
    <s v="136xxxx9397"/>
    <d v="2018-04-30T00:00:00"/>
    <d v="1899-12-30T16:14:42"/>
    <x v="7"/>
    <n v="29"/>
    <n v="9"/>
    <n v="26.1"/>
    <s v="成都健丽医疗美容"/>
    <s v="cdjianli"/>
    <n v="73082729"/>
    <s v="成都"/>
  </r>
  <r>
    <n v="2018"/>
    <x v="1"/>
    <n v="18"/>
    <n v="5503773932"/>
    <s v="139xxxx3630"/>
    <d v="2018-05-02T00:00:00"/>
    <d v="1899-12-30T14:25:20"/>
    <x v="0"/>
    <n v="18"/>
    <m/>
    <n v="16.2"/>
    <s v="成都健丽医疗美容"/>
    <s v="cdjianli004"/>
    <n v="73082729"/>
    <s v="成都"/>
  </r>
  <r>
    <n v="2018"/>
    <x v="1"/>
    <n v="18"/>
    <n v="9023133821"/>
    <s v="182xxxx2940"/>
    <d v="2018-05-12T00:00:00"/>
    <d v="1899-12-30T17:54:42"/>
    <x v="7"/>
    <n v="29"/>
    <n v="11"/>
    <n v="26.1"/>
    <s v="成都健丽医疗美容"/>
    <s v="cdjianli"/>
    <n v="73082729"/>
    <s v="成都"/>
  </r>
  <r>
    <n v="2018"/>
    <x v="1"/>
    <n v="440"/>
    <n v="570794843"/>
    <s v="184xxxx0710"/>
    <d v="2018-05-13T00:00:00"/>
    <d v="1899-12-30T14:31:36"/>
    <x v="8"/>
    <n v="880"/>
    <n v="440"/>
    <n v="792"/>
    <s v="成都健丽医疗美容"/>
    <s v="cdjianli004"/>
    <n v="73082729"/>
    <s v="成都"/>
  </r>
  <r>
    <n v="2018"/>
    <x v="1"/>
    <n v="94"/>
    <n v="9431364861"/>
    <s v="177xxxx4119"/>
    <d v="2018-05-13T00:00:00"/>
    <d v="1899-12-30T12:16:02"/>
    <x v="2"/>
    <n v="188"/>
    <n v="94"/>
    <n v="169.2"/>
    <s v="成都健丽医疗美容"/>
    <s v="cdjianli"/>
    <n v="73082729"/>
    <s v="成都"/>
  </r>
  <r>
    <n v="2018"/>
    <x v="1"/>
    <n v="18"/>
    <n v="5401740416"/>
    <s v="139xxxx6683"/>
    <d v="2018-05-15T00:00:00"/>
    <d v="1899-12-30T14:49:43"/>
    <x v="0"/>
    <n v="18"/>
    <m/>
    <n v="16.2"/>
    <s v="成都健丽医疗美容"/>
    <s v="cdjianli"/>
    <n v="73082729"/>
    <s v="成都"/>
  </r>
  <r>
    <n v="2018"/>
    <x v="1"/>
    <n v="18"/>
    <n v="5574966168"/>
    <s v="184xxxx8409"/>
    <d v="2018-05-16T00:00:00"/>
    <d v="1899-12-30T11:35:39"/>
    <x v="0"/>
    <n v="18"/>
    <m/>
    <n v="16.2"/>
    <s v="成都健丽医疗美容"/>
    <s v="cdjianli"/>
    <n v="73082729"/>
    <s v="成都"/>
  </r>
  <r>
    <n v="2018"/>
    <x v="1"/>
    <n v="466"/>
    <n v="5516309150"/>
    <s v="189xxxx9876"/>
    <d v="2018-05-23T00:00:00"/>
    <d v="1899-12-30T17:52:29"/>
    <x v="9"/>
    <n v="466"/>
    <m/>
    <n v="419.4"/>
    <s v="成都健丽医疗美容"/>
    <s v="cdjianli"/>
    <n v="73082729"/>
    <s v="成都"/>
  </r>
  <r>
    <n v="2018"/>
    <x v="1"/>
    <n v="33"/>
    <n v="9375314607"/>
    <s v="158xxxx2608"/>
    <d v="2018-05-28T00:00:00"/>
    <d v="1899-12-30T13:47:12"/>
    <x v="1"/>
    <n v="99"/>
    <n v="66"/>
    <n v="89.09999999999999"/>
    <s v="成都健丽医疗美容"/>
    <s v="cdjianli"/>
    <n v="73082729"/>
    <s v="成都"/>
  </r>
  <r>
    <n v="2018"/>
    <x v="1"/>
    <n v="2"/>
    <n v="5866954565"/>
    <s v="180xxxx1023"/>
    <d v="2018-05-31T00:00:00"/>
    <d v="1899-12-30T12:57:51"/>
    <x v="0"/>
    <n v="18"/>
    <n v="16"/>
    <n v="16.2"/>
    <s v="成都健丽医疗美容"/>
    <s v="cdjianli"/>
    <n v="73082729"/>
    <s v="成都"/>
  </r>
  <r>
    <n v="2018"/>
    <x v="2"/>
    <n v="38"/>
    <n v="9952342870"/>
    <s v="185xxxx9973"/>
    <d v="2018-06-03T00:00:00"/>
    <d v="1899-12-30T15:25:23"/>
    <x v="10"/>
    <n v="98"/>
    <n v="60"/>
    <n v="88.2"/>
    <s v="成都健丽医疗美容"/>
    <s v="cdjianli"/>
    <n v="73082729"/>
    <s v="成都"/>
  </r>
  <r>
    <n v="2018"/>
    <x v="2"/>
    <n v="59"/>
    <n v="9826090457"/>
    <s v="185xxxx9973"/>
    <d v="2018-06-03T00:00:00"/>
    <d v="1899-12-30T15:24:55"/>
    <x v="11"/>
    <n v="188"/>
    <n v="129"/>
    <n v="169.2"/>
    <s v="成都健丽医疗美容"/>
    <s v="cdjianli"/>
    <n v="73082729"/>
    <s v="成都"/>
  </r>
  <r>
    <n v="2018"/>
    <x v="2"/>
    <n v="128"/>
    <n v="5372734592"/>
    <s v="151xxxx3627"/>
    <d v="2018-06-06T00:00:00"/>
    <d v="1899-12-30T12:08:28"/>
    <x v="12"/>
    <n v="298"/>
    <n v="170"/>
    <n v="268.2"/>
    <s v="成都健丽医疗美容"/>
    <s v="cdjianli004"/>
    <n v="73082729"/>
    <s v="成都"/>
  </r>
  <r>
    <n v="2018"/>
    <x v="2"/>
    <n v="38"/>
    <n v="9721674247"/>
    <s v="136xxxx5706"/>
    <d v="2018-06-07T00:00:00"/>
    <d v="1899-12-30T17:19:24"/>
    <x v="10"/>
    <n v="98"/>
    <n v="60"/>
    <n v="88.2"/>
    <s v="成都健丽医疗美容"/>
    <s v="cdjianli"/>
    <n v="73082729"/>
    <s v="成都"/>
  </r>
  <r>
    <n v="2018"/>
    <x v="2"/>
    <n v="10"/>
    <n v="4362730719"/>
    <s v="152xxxx8049"/>
    <d v="2018-06-10T00:00:00"/>
    <d v="1899-12-30T18:18:28"/>
    <x v="13"/>
    <n v="18"/>
    <n v="8"/>
    <n v="16.2"/>
    <s v="成都健丽医疗美容"/>
    <s v="cdjianli"/>
    <n v="73082729"/>
    <s v="成都"/>
  </r>
  <r>
    <n v="2018"/>
    <x v="2"/>
    <n v="460"/>
    <n v="256980489"/>
    <s v="183xxxx5574"/>
    <d v="2018-06-10T00:00:00"/>
    <d v="1899-12-30T13:24:58"/>
    <x v="14"/>
    <n v="880"/>
    <n v="420"/>
    <n v="792"/>
    <s v="成都健丽医疗美容"/>
    <s v="cdjianli"/>
    <n v="73082729"/>
    <s v="成都"/>
  </r>
  <r>
    <n v="2018"/>
    <x v="2"/>
    <n v="128"/>
    <n v="5324311530"/>
    <s v="180xxxx5593"/>
    <d v="2018-06-10T00:00:00"/>
    <d v="1899-12-30T13:24:39"/>
    <x v="12"/>
    <n v="298"/>
    <n v="170"/>
    <n v="268.2"/>
    <s v="成都健丽医疗美容"/>
    <s v="cdjianli"/>
    <n v="73082729"/>
    <s v="成都"/>
  </r>
  <r>
    <n v="2018"/>
    <x v="2"/>
    <n v="10"/>
    <n v="9030742374"/>
    <s v="180xxxx5593"/>
    <d v="2018-06-10T00:00:00"/>
    <d v="1899-12-30T13:24:23"/>
    <x v="10"/>
    <n v="98"/>
    <n v="88"/>
    <n v="88.2"/>
    <s v="成都健丽医疗美容"/>
    <s v="cdjianli"/>
    <n v="73082729"/>
    <s v="成都"/>
  </r>
  <r>
    <n v="2018"/>
    <x v="2"/>
    <n v="59"/>
    <n v="9935760614"/>
    <s v="186xxxx7332"/>
    <d v="2018-06-11T00:00:00"/>
    <d v="1899-12-30T15:50:38"/>
    <x v="11"/>
    <n v="188"/>
    <n v="129"/>
    <n v="169.2"/>
    <s v="成都健丽医疗美容"/>
    <s v="cdjianli"/>
    <n v="73082729"/>
    <s v="成都"/>
  </r>
  <r>
    <n v="2018"/>
    <x v="2"/>
    <n v="10"/>
    <n v="4812508610"/>
    <s v="186xxxx7332"/>
    <d v="2018-06-11T00:00:00"/>
    <d v="1899-12-30T15:50:26"/>
    <x v="13"/>
    <n v="18"/>
    <n v="8"/>
    <n v="16.2"/>
    <s v="成都健丽医疗美容"/>
    <s v="cdjianli"/>
    <n v="73082729"/>
    <s v="成都"/>
  </r>
  <r>
    <n v="2018"/>
    <x v="2"/>
    <n v="10"/>
    <n v="9244891961"/>
    <s v="186xxxx7332"/>
    <d v="2018-06-11T00:00:00"/>
    <d v="1899-12-30T15:50:15"/>
    <x v="10"/>
    <n v="98"/>
    <n v="88"/>
    <n v="88.2"/>
    <s v="成都健丽医疗美容"/>
    <s v="cdjianli"/>
    <n v="73082729"/>
    <s v="成都"/>
  </r>
  <r>
    <n v="2018"/>
    <x v="2"/>
    <n v="198"/>
    <n v="1728719080"/>
    <s v="139xxxx9678"/>
    <d v="2018-06-15T00:00:00"/>
    <d v="1899-12-30T16:31:35"/>
    <x v="15"/>
    <n v="398"/>
    <n v="200"/>
    <n v="358.2"/>
    <s v="成都健丽医疗美容"/>
    <s v="cdjianli"/>
    <n v="73082729"/>
    <s v="成都"/>
  </r>
  <r>
    <n v="2018"/>
    <x v="2"/>
    <n v="59"/>
    <n v="9017804251"/>
    <s v="139xxxx9678"/>
    <d v="2018-06-15T00:00:00"/>
    <d v="1899-12-30T16:31:11"/>
    <x v="11"/>
    <n v="188"/>
    <n v="129"/>
    <n v="169.2"/>
    <s v="成都健丽医疗美容"/>
    <s v="cdjianli"/>
    <n v="73082729"/>
    <s v="成都"/>
  </r>
  <r>
    <n v="2018"/>
    <x v="2"/>
    <n v="10"/>
    <n v="9048834100"/>
    <s v="177xxxx8085"/>
    <d v="2018-06-18T00:00:00"/>
    <d v="1899-12-30T14:03:39"/>
    <x v="10"/>
    <n v="98"/>
    <n v="88"/>
    <n v="88.2"/>
    <s v="成都健丽医疗美容"/>
    <s v="cdjianli"/>
    <n v="73082729"/>
    <s v="成都"/>
  </r>
  <r>
    <n v="2018"/>
    <x v="2"/>
    <n v="38"/>
    <n v="9636300802"/>
    <s v="159xxxx5490"/>
    <d v="2018-06-18T00:00:00"/>
    <d v="1899-12-30T13:34:28"/>
    <x v="10"/>
    <n v="98"/>
    <n v="60"/>
    <n v="88.2"/>
    <s v="成都健丽医疗美容"/>
    <s v="cdjianli"/>
    <n v="73082729"/>
    <s v="成都"/>
  </r>
  <r>
    <n v="2018"/>
    <x v="2"/>
    <n v="128"/>
    <n v="5239362808"/>
    <s v="159xxxx5490"/>
    <d v="2018-06-18T00:00:00"/>
    <d v="1899-12-30T13:33:50"/>
    <x v="12"/>
    <n v="298"/>
    <n v="170"/>
    <n v="268.2"/>
    <s v="成都健丽医疗美容"/>
    <s v="cdjianli"/>
    <n v="73082729"/>
    <s v="成都"/>
  </r>
  <r>
    <n v="2018"/>
    <x v="2"/>
    <n v="10"/>
    <n v="9849035401"/>
    <s v="151xxxx1212"/>
    <d v="2018-06-19T00:00:00"/>
    <d v="1899-12-30T11:10:09"/>
    <x v="10"/>
    <n v="98"/>
    <n v="88"/>
    <n v="88.2"/>
    <s v="成都健丽医疗美容"/>
    <s v="cdjianli"/>
    <n v="73082729"/>
    <s v="成都"/>
  </r>
  <r>
    <n v="2018"/>
    <x v="2"/>
    <n v="10"/>
    <n v="9752565566"/>
    <s v="183xxxx3762"/>
    <d v="2018-06-19T00:00:00"/>
    <d v="1899-12-30T11:09:58"/>
    <x v="10"/>
    <n v="98"/>
    <n v="88"/>
    <n v="88.2"/>
    <s v="成都健丽医疗美容"/>
    <s v="cdjianli"/>
    <n v="73082729"/>
    <s v="成都"/>
  </r>
  <r>
    <n v="2018"/>
    <x v="2"/>
    <n v="13"/>
    <n v="4978378144"/>
    <s v="136xxxx0985"/>
    <d v="2018-06-19T00:00:00"/>
    <d v="1899-12-30T11:09:48"/>
    <x v="13"/>
    <n v="18"/>
    <n v="5"/>
    <n v="16.2"/>
    <s v="成都健丽医疗美容"/>
    <s v="cdjianli"/>
    <n v="73082729"/>
    <s v="成都"/>
  </r>
  <r>
    <n v="2018"/>
    <x v="2"/>
    <n v="59"/>
    <n v="9623551493"/>
    <s v="136xxxx0985"/>
    <d v="2018-06-19T00:00:00"/>
    <d v="1899-12-30T11:08:29"/>
    <x v="11"/>
    <n v="188"/>
    <n v="129"/>
    <n v="169.2"/>
    <s v="成都健丽医疗美容"/>
    <s v="cdjianli"/>
    <n v="73082729"/>
    <s v="成都"/>
  </r>
  <r>
    <n v="2018"/>
    <x v="2"/>
    <n v="59"/>
    <n v="9671096519"/>
    <s v="135xxxx3264"/>
    <d v="2018-06-20T00:00:00"/>
    <d v="1899-12-30T20:03:02"/>
    <x v="11"/>
    <n v="188"/>
    <n v="129"/>
    <n v="169.2"/>
    <s v="成都健丽医疗美容"/>
    <s v="cdjianli"/>
    <n v="73082729"/>
    <s v="成都"/>
  </r>
  <r>
    <n v="2018"/>
    <x v="2"/>
    <n v="38"/>
    <n v="9265571442"/>
    <s v="181xxxx9952"/>
    <d v="2018-06-20T00:00:00"/>
    <d v="1899-12-30T13:01:45"/>
    <x v="10"/>
    <n v="98"/>
    <n v="60"/>
    <n v="88.2"/>
    <s v="成都健丽医疗美容"/>
    <s v="cdjianli"/>
    <n v="73082729"/>
    <s v="成都"/>
  </r>
  <r>
    <n v="2018"/>
    <x v="2"/>
    <n v="59"/>
    <n v="9612014066"/>
    <s v="139xxxx2630"/>
    <d v="2018-06-21T00:00:00"/>
    <d v="1899-12-30T17:04:40"/>
    <x v="11"/>
    <n v="188"/>
    <n v="129"/>
    <n v="169.2"/>
    <s v="成都健丽医疗美容"/>
    <s v="cdjianli"/>
    <n v="73082729"/>
    <s v="成都"/>
  </r>
  <r>
    <n v="2018"/>
    <x v="2"/>
    <n v="198"/>
    <n v="1252806153"/>
    <s v="139xxxx2630"/>
    <d v="2018-06-21T00:00:00"/>
    <d v="1899-12-30T17:04:30"/>
    <x v="15"/>
    <n v="398"/>
    <n v="200"/>
    <n v="358.2"/>
    <s v="成都健丽医疗美容"/>
    <s v="cdjianli"/>
    <n v="73082729"/>
    <s v="成都"/>
  </r>
  <r>
    <n v="2018"/>
    <x v="2"/>
    <n v="58"/>
    <n v="782451489"/>
    <s v="139xxxx2630"/>
    <d v="2018-06-21T00:00:00"/>
    <d v="1899-12-30T17:04:19"/>
    <x v="16"/>
    <n v="188"/>
    <n v="130"/>
    <n v="169.2"/>
    <s v="成都健丽医疗美容"/>
    <s v="cdjianli"/>
    <n v="73082729"/>
    <s v="成都"/>
  </r>
  <r>
    <n v="2018"/>
    <x v="2"/>
    <n v="38"/>
    <n v="80531203118"/>
    <s v="158xxxx1758"/>
    <d v="2018-06-22T00:00:00"/>
    <d v="1899-12-30T10:02:29"/>
    <x v="17"/>
    <n v="38"/>
    <m/>
    <s v="以账单为准"/>
    <s v="成都健丽医疗美容"/>
    <s v="cdjianli"/>
    <n v="73082729"/>
    <s v="成都"/>
  </r>
  <r>
    <n v="2018"/>
    <x v="2"/>
    <n v="59"/>
    <n v="17637375998"/>
    <s v="151xxxx8606"/>
    <d v="2018-06-22T00:00:00"/>
    <d v="1899-12-30T16:56:31"/>
    <x v="18"/>
    <n v="59"/>
    <m/>
    <s v="以账单为准"/>
    <s v="成都健丽医疗美容"/>
    <s v="cdjianli"/>
    <n v="73082729"/>
    <s v="成都"/>
  </r>
  <r>
    <n v="2018"/>
    <x v="2"/>
    <n v="38"/>
    <n v="80478716700"/>
    <s v="189xxxx6313"/>
    <d v="2018-06-23T00:00:00"/>
    <d v="1899-12-30T17:19:01"/>
    <x v="17"/>
    <n v="38"/>
    <m/>
    <s v="以账单为准"/>
    <s v="成都健丽医疗美容"/>
    <s v="cdjianli004"/>
    <n v="73082729"/>
    <s v="成都"/>
  </r>
  <r>
    <n v="2018"/>
    <x v="2"/>
    <n v="128"/>
    <n v="85315164004"/>
    <s v="189xxxx6313"/>
    <d v="2018-06-23T00:00:00"/>
    <d v="1899-12-30T17:18:40"/>
    <x v="19"/>
    <n v="128"/>
    <m/>
    <s v="以账单为准"/>
    <s v="成都健丽医疗美容"/>
    <s v="cdjianli004"/>
    <n v="73082729"/>
    <s v="成都"/>
  </r>
  <r>
    <n v="2018"/>
    <x v="2"/>
    <n v="38"/>
    <n v="97081279073"/>
    <s v="159xxxx2313"/>
    <d v="2018-06-23T00:00:00"/>
    <d v="1899-12-30T17:05:39"/>
    <x v="17"/>
    <n v="38"/>
    <m/>
    <s v="以账单为准"/>
    <s v="成都健丽医疗美容"/>
    <s v="cdjianli"/>
    <n v="73082729"/>
    <s v="成都"/>
  </r>
  <r>
    <n v="2018"/>
    <x v="2"/>
    <n v="799"/>
    <n v="95104261841"/>
    <s v="139xxxx3947"/>
    <d v="2018-06-23T00:00:00"/>
    <d v="1899-12-30T15:17:57"/>
    <x v="20"/>
    <n v="799"/>
    <m/>
    <s v="以账单为准"/>
    <s v="成都健丽医疗美容"/>
    <s v="cdjianli004"/>
    <n v="73082729"/>
    <s v="成都"/>
  </r>
  <r>
    <n v="2018"/>
    <x v="2"/>
    <n v="59"/>
    <n v="9944582719"/>
    <s v="187xxxx9688"/>
    <d v="2018-06-23T00:00:00"/>
    <d v="1899-12-30T15:38:38"/>
    <x v="11"/>
    <n v="188"/>
    <n v="129"/>
    <n v="169.2"/>
    <s v="成都健丽医疗美容"/>
    <s v="cdjianli004"/>
    <n v="73082729"/>
    <s v="成都"/>
  </r>
  <r>
    <n v="2018"/>
    <x v="2"/>
    <n v="38"/>
    <n v="9047612414"/>
    <s v="139xxxx3947"/>
    <d v="2018-06-23T00:00:00"/>
    <d v="1899-12-30T15:17:38"/>
    <x v="10"/>
    <n v="98"/>
    <n v="60"/>
    <n v="88.2"/>
    <s v="成都健丽医疗美容"/>
    <s v="cdjianli004"/>
    <n v="73082729"/>
    <s v="成都"/>
  </r>
  <r>
    <n v="2018"/>
    <x v="2"/>
    <n v="128"/>
    <n v="6055302137"/>
    <s v="139xxxx3947"/>
    <d v="2018-06-23T00:00:00"/>
    <d v="1899-12-30T15:17:22"/>
    <x v="21"/>
    <n v="298"/>
    <n v="170"/>
    <n v="268.2"/>
    <s v="成都健丽医疗美容"/>
    <s v="cdjianli004"/>
    <n v="73082729"/>
    <s v="成都"/>
  </r>
  <r>
    <n v="2018"/>
    <x v="2"/>
    <n v="128"/>
    <n v="5554628554"/>
    <s v="139xxxx3947"/>
    <d v="2018-06-23T00:00:00"/>
    <d v="1899-12-30T15:17:04"/>
    <x v="12"/>
    <n v="298"/>
    <n v="170"/>
    <n v="268.2"/>
    <s v="成都健丽医疗美容"/>
    <s v="cdjianli004"/>
    <n v="73082729"/>
    <s v="成都"/>
  </r>
  <r>
    <n v="2018"/>
    <x v="2"/>
    <n v="193"/>
    <n v="76003309277"/>
    <s v="132xxxx6390"/>
    <d v="2018-06-24T00:00:00"/>
    <d v="1899-12-30T17:23:11"/>
    <x v="22"/>
    <n v="193"/>
    <m/>
    <s v="以账单为准"/>
    <s v="成都健丽医疗美容"/>
    <s v="cdjianli004"/>
    <n v="73082729"/>
    <s v="成都"/>
  </r>
  <r>
    <n v="2018"/>
    <x v="2"/>
    <n v="13"/>
    <n v="58598568972"/>
    <s v="150xxxx0927"/>
    <d v="2018-06-24T00:00:00"/>
    <d v="1899-12-30T13:40:38"/>
    <x v="23"/>
    <n v="13"/>
    <m/>
    <s v="以账单为准"/>
    <s v="成都健丽医疗美容"/>
    <s v="cdjianli004"/>
    <n v="73082729"/>
    <s v="成都"/>
  </r>
  <r>
    <n v="2018"/>
    <x v="2"/>
    <n v="266"/>
    <n v="23367589226"/>
    <s v="150xxxx0927"/>
    <d v="2018-06-24T00:00:00"/>
    <d v="1899-12-30T13:40:10"/>
    <x v="24"/>
    <n v="266"/>
    <m/>
    <s v="以账单为准"/>
    <s v="成都健丽医疗美容"/>
    <s v="cdjianli004"/>
    <n v="73082729"/>
    <s v="成都"/>
  </r>
  <r>
    <n v="2018"/>
    <x v="2"/>
    <n v="298"/>
    <n v="57133472362"/>
    <s v="135xxxx9981"/>
    <d v="2018-06-25T00:00:00"/>
    <d v="1899-12-30T19:09:12"/>
    <x v="19"/>
    <n v="298"/>
    <m/>
    <s v="以账单为准"/>
    <s v="成都健丽医疗美容"/>
    <s v="cdjianli"/>
    <n v="73082729"/>
    <s v="成都"/>
  </r>
  <r>
    <n v="2018"/>
    <x v="2"/>
    <n v="266"/>
    <n v="60283564863"/>
    <s v="159xxxx8997"/>
    <d v="2018-06-25T00:00:00"/>
    <d v="1899-12-30T15:54:30"/>
    <x v="24"/>
    <n v="266"/>
    <m/>
    <s v="以账单为准"/>
    <s v="成都健丽医疗美容"/>
    <s v="cdjianli004"/>
    <n v="73082729"/>
    <s v="成都"/>
  </r>
  <r>
    <n v="2018"/>
    <x v="2"/>
    <n v="38"/>
    <n v="9613256557"/>
    <s v="159xxxx9151"/>
    <d v="2018-06-25T00:00:00"/>
    <d v="1899-12-30T10:06:12"/>
    <x v="10"/>
    <n v="98"/>
    <n v="60"/>
    <n v="88.2"/>
    <s v="成都健丽医疗美容"/>
    <s v="cdjianli"/>
    <n v="73082729"/>
    <s v="成都"/>
  </r>
  <r>
    <n v="2018"/>
    <x v="2"/>
    <n v="13"/>
    <n v="20011167371"/>
    <s v="136xxxx5666"/>
    <d v="2018-06-26T00:00:00"/>
    <d v="1899-12-30T14:22:35"/>
    <x v="23"/>
    <n v="13"/>
    <m/>
    <s v="以账单为准"/>
    <s v="成都健丽医疗美容"/>
    <s v="cdjianli"/>
    <n v="73082729"/>
    <s v="成都"/>
  </r>
  <r>
    <n v="2018"/>
    <x v="2"/>
    <n v="13"/>
    <n v="4118073460"/>
    <s v="135xxxx2299"/>
    <d v="2018-06-26T00:00:00"/>
    <d v="1899-12-30T14:23:53"/>
    <x v="13"/>
    <n v="18"/>
    <n v="5"/>
    <n v="16.2"/>
    <s v="成都健丽医疗美容"/>
    <s v="cdjianli"/>
    <n v="73082729"/>
    <s v="成都"/>
  </r>
  <r>
    <n v="2018"/>
    <x v="2"/>
    <n v="94"/>
    <n v="9323185844"/>
    <s v="135xxxx1733"/>
    <d v="2018-06-26T00:00:00"/>
    <d v="1899-12-30T14:23:40"/>
    <x v="2"/>
    <n v="188"/>
    <n v="94"/>
    <n v="169.2"/>
    <s v="成都健丽医疗美容"/>
    <s v="cdjianli"/>
    <n v="73082729"/>
    <s v="成都"/>
  </r>
  <r>
    <n v="2018"/>
    <x v="2"/>
    <n v="94"/>
    <n v="9598117149"/>
    <s v="136xxxx5666"/>
    <d v="2018-06-26T00:00:00"/>
    <d v="1899-12-30T14:22:22"/>
    <x v="2"/>
    <n v="188"/>
    <n v="94"/>
    <n v="169.2"/>
    <s v="成都健丽医疗美容"/>
    <s v="cdjianli"/>
    <n v="73082729"/>
    <s v="成都"/>
  </r>
  <r>
    <n v="2018"/>
    <x v="2"/>
    <n v="10"/>
    <n v="9224197963"/>
    <s v="182xxxx2017"/>
    <d v="2018-06-26T00:00:00"/>
    <d v="1899-12-30T13:58:37"/>
    <x v="10"/>
    <n v="98"/>
    <n v="88"/>
    <n v="88.2"/>
    <s v="成都健丽医疗美容"/>
    <s v="cdjianli"/>
    <n v="73082729"/>
    <s v="成都"/>
  </r>
  <r>
    <n v="2018"/>
    <x v="2"/>
    <n v="880"/>
    <n v="51900245579"/>
    <s v="152xxxx6940"/>
    <d v="2018-06-27T00:00:00"/>
    <d v="1899-12-30T15:17:56"/>
    <x v="25"/>
    <n v="880"/>
    <m/>
    <s v="以账单为准"/>
    <s v="成都健丽医疗美容"/>
    <s v="cdjianli"/>
    <n v="73082729"/>
    <s v="成都"/>
  </r>
  <r>
    <n v="2018"/>
    <x v="2"/>
    <n v="38"/>
    <n v="15184613165"/>
    <s v="187xxxx0255"/>
    <d v="2018-06-27T00:00:00"/>
    <d v="1899-12-30T14:57:12"/>
    <x v="17"/>
    <n v="38"/>
    <m/>
    <s v="以账单为准"/>
    <s v="成都健丽医疗美容"/>
    <s v="cdjianli"/>
    <n v="73082729"/>
    <s v="成都"/>
  </r>
  <r>
    <n v="2018"/>
    <x v="2"/>
    <n v="188"/>
    <n v="94812571425"/>
    <s v="187xxxx0255"/>
    <d v="2018-06-27T00:00:00"/>
    <d v="1899-12-30T14:56:37"/>
    <x v="26"/>
    <n v="188"/>
    <m/>
    <s v="以账单为准"/>
    <s v="成都健丽医疗美容"/>
    <s v="cdjianli"/>
    <n v="73082729"/>
    <s v="成都"/>
  </r>
  <r>
    <n v="2018"/>
    <x v="2"/>
    <n v="198"/>
    <n v="27547475652"/>
    <s v="159xxxx5573"/>
    <d v="2018-06-28T00:00:00"/>
    <d v="1899-12-30T15:57:46"/>
    <x v="22"/>
    <n v="198"/>
    <m/>
    <s v="以账单为准"/>
    <s v="成都健丽医疗美容"/>
    <s v="cdjianli004"/>
    <n v="73082729"/>
    <s v="成都"/>
  </r>
  <r>
    <n v="2018"/>
    <x v="2"/>
    <n v="13"/>
    <n v="51762229263"/>
    <s v="159xxxx5573"/>
    <d v="2018-06-28T00:00:00"/>
    <d v="1899-12-30T15:57:28"/>
    <x v="23"/>
    <n v="13"/>
    <m/>
    <s v="以账单为准"/>
    <s v="成都健丽医疗美容"/>
    <s v="cdjianli004"/>
    <n v="73082729"/>
    <s v="成都"/>
  </r>
  <r>
    <n v="2018"/>
    <x v="2"/>
    <n v="58"/>
    <n v="99558655001"/>
    <s v="159xxxx5573"/>
    <d v="2018-06-28T00:00:00"/>
    <d v="1899-12-30T15:57:12"/>
    <x v="26"/>
    <n v="58"/>
    <m/>
    <s v="以账单为准"/>
    <s v="成都健丽医疗美容"/>
    <s v="cdjianli004"/>
    <n v="73082729"/>
    <s v="成都"/>
  </r>
  <r>
    <n v="2018"/>
    <x v="2"/>
    <n v="13"/>
    <n v="81948430169"/>
    <s v="173xxxx2011"/>
    <d v="2018-06-28T00:00:00"/>
    <d v="1899-12-30T14:07:07"/>
    <x v="23"/>
    <n v="13"/>
    <m/>
    <s v="以账单为准"/>
    <s v="成都健丽医疗美容"/>
    <s v="cdjianli"/>
    <n v="73082729"/>
    <s v="成都"/>
  </r>
  <r>
    <n v="2018"/>
    <x v="2"/>
    <n v="799"/>
    <n v="70044309994"/>
    <s v="180xxxx1121"/>
    <d v="2018-06-29T00:00:00"/>
    <d v="1899-12-30T14:59:01"/>
    <x v="27"/>
    <n v="799"/>
    <m/>
    <s v="请至预付订单管理查看"/>
    <s v="成都健丽医疗美容"/>
    <s v="cdjianli"/>
    <n v="73082729"/>
    <s v="成都"/>
  </r>
  <r>
    <n v="2018"/>
    <x v="2"/>
    <n v="59"/>
    <n v="32390362644"/>
    <s v="136xxxx2771"/>
    <d v="2018-06-30T00:00:00"/>
    <d v="1899-12-30T16:36:40"/>
    <x v="28"/>
    <n v="59"/>
    <m/>
    <s v="请至预付订单管理查看"/>
    <s v="成都健丽医疗美容"/>
    <s v="cdjianli"/>
    <n v="73082729"/>
    <s v="成都"/>
  </r>
  <r>
    <n v="2018"/>
    <x v="3"/>
    <n v="38"/>
    <n v="77066233490"/>
    <s v="183xxxx5035"/>
    <d v="2018-07-02T00:00:00"/>
    <d v="1899-12-30T15:06:13"/>
    <x v="29"/>
    <n v="38"/>
    <m/>
    <s v="请至预付订单管理查看"/>
    <s v="成都健丽医疗美容"/>
    <s v="cdjianli"/>
    <n v="73082729"/>
    <s v="成都"/>
  </r>
  <r>
    <n v="2018"/>
    <x v="3"/>
    <n v="13"/>
    <n v="68678421080"/>
    <s v="151xxxx0810"/>
    <d v="2018-07-03T00:00:00"/>
    <d v="1899-12-30T18:51:25"/>
    <x v="30"/>
    <n v="13"/>
    <m/>
    <s v="请至预付订单管理查看"/>
    <s v="成都健丽医疗美容"/>
    <s v="cdjianli"/>
    <n v="73082729"/>
    <s v="成都"/>
  </r>
  <r>
    <n v="2018"/>
    <x v="3"/>
    <n v="38"/>
    <n v="68584667439"/>
    <s v="158xxxx4312"/>
    <d v="2018-07-06T00:00:00"/>
    <d v="1899-12-30T18:19:01"/>
    <x v="29"/>
    <n v="38"/>
    <m/>
    <s v="请至预付订单管理查看"/>
    <s v="成都健丽医疗美容"/>
    <s v="cdjianli"/>
    <n v="73082729"/>
    <s v="成都"/>
  </r>
  <r>
    <n v="2018"/>
    <x v="3"/>
    <n v="38"/>
    <n v="77519935340"/>
    <s v="176xxxx6375"/>
    <d v="2018-07-06T00:00:00"/>
    <d v="1899-12-30T18:13:36"/>
    <x v="29"/>
    <n v="38"/>
    <m/>
    <s v="请至预付订单管理查看"/>
    <s v="成都健丽医疗美容"/>
    <s v="cdjianli"/>
    <n v="73082729"/>
    <s v="成都"/>
  </r>
  <r>
    <n v="2018"/>
    <x v="3"/>
    <n v="38"/>
    <n v="51980884588"/>
    <s v="134xxxx4224"/>
    <d v="2018-07-06T00:00:00"/>
    <d v="1899-12-30T18:12:31"/>
    <x v="29"/>
    <n v="38"/>
    <m/>
    <s v="请至预付订单管理查看"/>
    <s v="成都健丽医疗美容"/>
    <s v="cdjianli"/>
    <n v="73082729"/>
    <s v="成都"/>
  </r>
  <r>
    <n v="2018"/>
    <x v="3"/>
    <n v="198"/>
    <n v="13731756966"/>
    <s v="152xxxx3977"/>
    <d v="2018-07-07T00:00:00"/>
    <d v="1899-12-30T13:40:51"/>
    <x v="31"/>
    <n v="198"/>
    <m/>
    <s v="请至预付订单管理查看"/>
    <s v="成都健丽医疗美容"/>
    <s v="cdjianli"/>
    <n v="73082729"/>
    <s v="成都"/>
  </r>
  <r>
    <n v="2018"/>
    <x v="3"/>
    <n v="59"/>
    <n v="9559905249"/>
    <s v="189xxxx6780"/>
    <d v="2018-07-07T00:00:00"/>
    <d v="1899-12-30T13:40:33"/>
    <x v="11"/>
    <n v="188"/>
    <n v="129"/>
    <n v="169.2"/>
    <s v="成都健丽医疗美容"/>
    <s v="cdjianli"/>
    <n v="73082729"/>
    <s v="成都"/>
  </r>
  <r>
    <n v="2018"/>
    <x v="3"/>
    <n v="59"/>
    <n v="9998623910"/>
    <s v="136xxxx9864"/>
    <d v="2018-07-07T00:00:00"/>
    <d v="1899-12-30T13:40:22"/>
    <x v="11"/>
    <n v="188"/>
    <n v="129"/>
    <n v="169.2"/>
    <s v="成都健丽医疗美容"/>
    <s v="cdjianli"/>
    <n v="73082729"/>
    <s v="成都"/>
  </r>
  <r>
    <n v="2018"/>
    <x v="3"/>
    <n v="59"/>
    <n v="9305405869"/>
    <s v="158xxxx4931"/>
    <d v="2018-07-07T00:00:00"/>
    <d v="1899-12-30T13:39:45"/>
    <x v="11"/>
    <n v="188"/>
    <n v="129"/>
    <n v="169.2"/>
    <s v="成都健丽医疗美容"/>
    <s v="cdjianli"/>
    <n v="73082729"/>
    <s v="成都"/>
  </r>
  <r>
    <n v="2018"/>
    <x v="3"/>
    <n v="13"/>
    <n v="77323537038"/>
    <s v="135xxxx3586"/>
    <d v="2018-07-10T00:00:00"/>
    <d v="1899-12-30T15:19:09"/>
    <x v="32"/>
    <n v="13"/>
    <m/>
    <s v="请至预付订单管理查看"/>
    <s v="成都健丽医疗美容"/>
    <s v="cdjianli"/>
    <n v="73082729"/>
    <s v="成都"/>
  </r>
  <r>
    <n v="2018"/>
    <x v="3"/>
    <n v="59"/>
    <n v="9873030217"/>
    <s v="138xxxx6566"/>
    <d v="2018-07-13T00:00:00"/>
    <d v="1899-12-30T16:59:55"/>
    <x v="11"/>
    <n v="188"/>
    <n v="129"/>
    <n v="169.2"/>
    <s v="成都健丽医疗美容"/>
    <s v="cdjianli"/>
    <n v="73082729"/>
    <s v="成都"/>
  </r>
  <r>
    <n v="2018"/>
    <x v="3"/>
    <n v="18"/>
    <n v="4606563883"/>
    <s v="139xxxx9149"/>
    <d v="2018-07-13T00:00:00"/>
    <d v="1899-12-30T12:08:28"/>
    <x v="13"/>
    <n v="18"/>
    <m/>
    <n v="16.2"/>
    <s v="成都健丽医疗美容"/>
    <s v="cdjianli"/>
    <n v="73082729"/>
    <s v="成都"/>
  </r>
  <r>
    <n v="2018"/>
    <x v="3"/>
    <n v="18"/>
    <n v="4283334948"/>
    <s v="135xxxx1306"/>
    <d v="2018-07-13T00:00:00"/>
    <d v="1899-12-30T12:08:15"/>
    <x v="13"/>
    <n v="18"/>
    <m/>
    <n v="16.2"/>
    <s v="成都健丽医疗美容"/>
    <s v="cdjianli"/>
    <n v="73082729"/>
    <s v="成都"/>
  </r>
  <r>
    <n v="2018"/>
    <x v="3"/>
    <n v="128"/>
    <n v="14796752035"/>
    <s v="183xxxx7707"/>
    <d v="2018-07-14T00:00:00"/>
    <d v="1899-12-30T19:17:38"/>
    <x v="33"/>
    <n v="298"/>
    <n v="170"/>
    <s v="请至预付订单管理查看"/>
    <s v="成都健丽医疗美容"/>
    <s v="cdjianli"/>
    <n v="73082729"/>
    <s v="成都"/>
  </r>
  <r>
    <n v="2018"/>
    <x v="3"/>
    <n v="13"/>
    <n v="59334583911"/>
    <s v="186xxxx7310"/>
    <d v="2018-07-15T00:00:00"/>
    <d v="1899-12-30T18:10:41"/>
    <x v="32"/>
    <n v="25"/>
    <n v="12"/>
    <s v="请至预付订单管理查看"/>
    <s v="成都健丽医疗美容"/>
    <s v="cdjianli"/>
    <n v="73082729"/>
    <s v="成都"/>
  </r>
  <r>
    <n v="2018"/>
    <x v="3"/>
    <n v="266"/>
    <n v="33904223052"/>
    <s v="181xxxx8520"/>
    <d v="2018-07-15T00:00:00"/>
    <d v="1899-12-30T16:12:20"/>
    <x v="34"/>
    <n v="466"/>
    <n v="200"/>
    <s v="请至预付订单管理查看"/>
    <s v="成都健丽医疗美容"/>
    <s v="cdjianli"/>
    <n v="73082729"/>
    <s v="成都"/>
  </r>
  <r>
    <n v="2018"/>
    <x v="3"/>
    <n v="457"/>
    <n v="19961483034"/>
    <s v="186xxxx0623"/>
    <d v="2018-07-15T00:00:00"/>
    <d v="1899-12-30T11:57:35"/>
    <x v="34"/>
    <n v="466"/>
    <n v="9"/>
    <s v="请至预付订单管理查看"/>
    <s v="成都健丽医疗美容"/>
    <s v="cdjianli"/>
    <n v="73082729"/>
    <s v="成都"/>
  </r>
  <r>
    <n v="2018"/>
    <x v="3"/>
    <n v="13"/>
    <n v="89815268641"/>
    <s v="159xxxx3280"/>
    <d v="2018-07-16T00:00:00"/>
    <d v="1899-12-30T17:10:38"/>
    <x v="32"/>
    <n v="25"/>
    <n v="12"/>
    <s v="请至预付订单管理查看"/>
    <s v="成都健丽医疗美容"/>
    <s v="cdjianli004"/>
    <n v="73082729"/>
    <s v="成都"/>
  </r>
  <r>
    <n v="2018"/>
    <x v="3"/>
    <n v="13"/>
    <n v="69054212900"/>
    <s v="136xxxx7898"/>
    <d v="2018-07-16T00:00:00"/>
    <d v="1899-12-30T17:10:13"/>
    <x v="32"/>
    <n v="25"/>
    <n v="12"/>
    <s v="请至预付订单管理查看"/>
    <s v="成都健丽医疗美容"/>
    <s v="cdjianli004"/>
    <n v="73082729"/>
    <s v="成都"/>
  </r>
  <r>
    <n v="2018"/>
    <x v="3"/>
    <n v="58"/>
    <n v="10325244107"/>
    <s v="136xxxx7898"/>
    <d v="2018-07-16T00:00:00"/>
    <d v="1899-12-30T17:10:00"/>
    <x v="35"/>
    <n v="188"/>
    <n v="130"/>
    <s v="请至预付订单管理查看"/>
    <s v="成都健丽医疗美容"/>
    <s v="cdjianli004"/>
    <n v="73082729"/>
    <s v="成都"/>
  </r>
  <r>
    <n v="2018"/>
    <x v="3"/>
    <n v="58"/>
    <n v="40548377764"/>
    <s v="159xxxx3280"/>
    <d v="2018-07-16T00:00:00"/>
    <d v="1899-12-30T17:09:54"/>
    <x v="35"/>
    <n v="188"/>
    <n v="130"/>
    <s v="请至预付订单管理查看"/>
    <s v="成都健丽医疗美容"/>
    <s v="cdjianli004"/>
    <n v="73082729"/>
    <s v="成都"/>
  </r>
  <r>
    <n v="2018"/>
    <x v="3"/>
    <n v="18"/>
    <n v="4288527358"/>
    <s v="187xxxx9414"/>
    <d v="2018-07-16T00:00:00"/>
    <d v="1899-12-30T17:12:27"/>
    <x v="13"/>
    <n v="18"/>
    <m/>
    <n v="16.2"/>
    <s v="成都健丽医疗美容"/>
    <s v="cdjianli004"/>
    <n v="73082729"/>
    <s v="成都"/>
  </r>
  <r>
    <n v="2018"/>
    <x v="3"/>
    <n v="188"/>
    <n v="6348394"/>
    <s v="187xxxx9414"/>
    <d v="2018-07-16T00:00:00"/>
    <d v="1899-12-30T17:12:13"/>
    <x v="16"/>
    <n v="188"/>
    <m/>
    <n v="169.2"/>
    <s v="成都健丽医疗美容"/>
    <s v="cdjianli004"/>
    <n v="73082729"/>
    <s v="成都"/>
  </r>
  <r>
    <n v="2018"/>
    <x v="3"/>
    <n v="980"/>
    <n v="45120992156"/>
    <s v="177xxxx9155"/>
    <d v="2018-07-17T00:00:00"/>
    <d v="1899-12-30T15:22:31"/>
    <x v="36"/>
    <n v="1080"/>
    <n v="100"/>
    <s v="请至预付订单管理查看"/>
    <s v="成都健丽医疗美容"/>
    <s v="cdjianli"/>
    <n v="73082729"/>
    <s v="成都"/>
  </r>
  <r>
    <n v="2018"/>
    <x v="3"/>
    <n v="59"/>
    <n v="22108419186"/>
    <s v="132xxxx0079"/>
    <d v="2018-07-19T00:00:00"/>
    <d v="1899-12-30T15:28:11"/>
    <x v="28"/>
    <n v="188"/>
    <n v="129"/>
    <s v="请至预付订单管理查看"/>
    <s v="成都健丽医疗美容"/>
    <s v="cdjianli"/>
    <n v="73082729"/>
    <s v="成都"/>
  </r>
  <r>
    <n v="2018"/>
    <x v="3"/>
    <n v="128"/>
    <n v="75313474294"/>
    <s v="159xxxx7887"/>
    <d v="2018-07-20T00:00:00"/>
    <d v="1899-12-30T11:34:20"/>
    <x v="33"/>
    <n v="298"/>
    <n v="170"/>
    <s v="请至预付订单管理查看"/>
    <s v="成都健丽医疗美容"/>
    <s v="cdjianli"/>
    <n v="73082729"/>
    <s v="成都"/>
  </r>
  <r>
    <n v="2018"/>
    <x v="3"/>
    <n v="38"/>
    <n v="9211218107"/>
    <s v="134xxxx0341"/>
    <d v="2018-07-20T00:00:00"/>
    <d v="1899-12-30T12:55:02"/>
    <x v="10"/>
    <n v="98"/>
    <n v="60"/>
    <n v="88.2"/>
    <s v="成都健丽医疗美容"/>
    <s v="cdjianli"/>
    <n v="73082729"/>
    <s v="成都"/>
  </r>
  <r>
    <n v="2018"/>
    <x v="3"/>
    <n v="128"/>
    <n v="91157576743"/>
    <s v="173xxxx6834"/>
    <d v="2018-07-21T00:00:00"/>
    <d v="1899-12-30T13:50:42"/>
    <x v="33"/>
    <n v="298"/>
    <n v="170"/>
    <s v="请至预付订单管理查看"/>
    <s v="成都健丽医疗美容"/>
    <s v="cdjianli004"/>
    <n v="73082729"/>
    <s v="成都"/>
  </r>
  <r>
    <n v="2018"/>
    <x v="3"/>
    <n v="128"/>
    <n v="86208278038"/>
    <s v="173xxxx6834"/>
    <d v="2018-07-21T00:00:00"/>
    <d v="1899-12-30T13:50:28"/>
    <x v="33"/>
    <n v="298"/>
    <n v="170"/>
    <s v="请至预付订单管理查看"/>
    <s v="成都健丽医疗美容"/>
    <s v="cdjianli004"/>
    <n v="73082729"/>
    <s v="成都"/>
  </r>
  <r>
    <n v="2018"/>
    <x v="3"/>
    <n v="98"/>
    <n v="44159414570"/>
    <s v="173xxxx6834"/>
    <d v="2018-07-21T00:00:00"/>
    <d v="1899-12-30T13:50:12"/>
    <x v="37"/>
    <n v="298"/>
    <n v="200"/>
    <s v="请至预付订单管理查看"/>
    <s v="成都健丽医疗美容"/>
    <s v="cdjianli004"/>
    <n v="73082729"/>
    <s v="成都"/>
  </r>
  <r>
    <n v="2018"/>
    <x v="3"/>
    <n v="98"/>
    <n v="18103202447"/>
    <s v="187xxxx2148"/>
    <d v="2018-07-21T00:00:00"/>
    <d v="1899-12-30T13:16:28"/>
    <x v="37"/>
    <n v="298"/>
    <n v="200"/>
    <s v="请至预付订单管理查看"/>
    <s v="成都健丽医疗美容"/>
    <s v="cdjianli004"/>
    <n v="73082729"/>
    <s v="成都"/>
  </r>
  <r>
    <n v="2018"/>
    <x v="3"/>
    <n v="128"/>
    <n v="53664985896"/>
    <s v="187xxxx2148"/>
    <d v="2018-07-21T00:00:00"/>
    <d v="1899-12-30T13:16:15"/>
    <x v="33"/>
    <n v="298"/>
    <n v="170"/>
    <s v="请至预付订单管理查看"/>
    <s v="成都健丽医疗美容"/>
    <s v="cdjianli004"/>
    <n v="73082729"/>
    <s v="成都"/>
  </r>
  <r>
    <n v="2018"/>
    <x v="3"/>
    <n v="98"/>
    <n v="88883477832"/>
    <s v="183xxxx7833"/>
    <d v="2018-07-21T00:00:00"/>
    <d v="1899-12-30T13:11:30"/>
    <x v="37"/>
    <n v="298"/>
    <n v="200"/>
    <s v="请至预付订单管理查看"/>
    <s v="成都健丽医疗美容"/>
    <s v="cdjianli"/>
    <n v="73082729"/>
    <s v="成都"/>
  </r>
  <r>
    <n v="2018"/>
    <x v="3"/>
    <n v="38"/>
    <n v="76602362553"/>
    <s v="183xxxx7833"/>
    <d v="2018-07-21T00:00:00"/>
    <d v="1899-12-30T13:10:28"/>
    <x v="29"/>
    <n v="98"/>
    <n v="60"/>
    <s v="请至预付订单管理查看"/>
    <s v="成都健丽医疗美容"/>
    <s v="cdjianli"/>
    <n v="73082729"/>
    <s v="成都"/>
  </r>
  <r>
    <n v="2018"/>
    <x v="3"/>
    <n v="13"/>
    <n v="13867876027"/>
    <s v="183xxxx7833"/>
    <d v="2018-07-21T00:00:00"/>
    <d v="1899-12-30T13:09:58"/>
    <x v="32"/>
    <n v="25"/>
    <n v="12"/>
    <s v="请至预付订单管理查看"/>
    <s v="成都健丽医疗美容"/>
    <s v="cdjianli"/>
    <n v="73082729"/>
    <s v="成都"/>
  </r>
  <r>
    <n v="2018"/>
    <x v="3"/>
    <n v="128"/>
    <n v="96046053452"/>
    <s v="183xxxx7833"/>
    <d v="2018-07-21T00:00:00"/>
    <d v="1899-12-30T13:09:23"/>
    <x v="33"/>
    <n v="298"/>
    <n v="170"/>
    <s v="请至预付订单管理查看"/>
    <s v="成都健丽医疗美容"/>
    <s v="cdjianli"/>
    <n v="73082729"/>
    <s v="成都"/>
  </r>
  <r>
    <n v="2018"/>
    <x v="3"/>
    <n v="59"/>
    <n v="76391539988"/>
    <s v="183xxxx7833"/>
    <d v="2018-07-21T00:00:00"/>
    <d v="1899-12-30T13:09:04"/>
    <x v="28"/>
    <n v="188"/>
    <n v="129"/>
    <s v="请至预付订单管理查看"/>
    <s v="成都健丽医疗美容"/>
    <s v="cdjianli"/>
    <n v="73082729"/>
    <s v="成都"/>
  </r>
  <r>
    <n v="2018"/>
    <x v="3"/>
    <n v="799"/>
    <n v="9346446546"/>
    <s v="152xxxx3925"/>
    <d v="2018-07-21T00:00:00"/>
    <d v="1899-12-30T12:45:06"/>
    <x v="38"/>
    <n v="799"/>
    <m/>
    <s v="请至预付订单管理查看"/>
    <s v="成都健丽医疗美容"/>
    <s v="cdjianli004"/>
    <n v="73082729"/>
    <s v="成都"/>
  </r>
  <r>
    <n v="2018"/>
    <x v="3"/>
    <n v="38"/>
    <n v="81822114435"/>
    <s v="159xxxx0853"/>
    <d v="2018-07-26T00:00:00"/>
    <d v="1899-12-30T10:37:44"/>
    <x v="29"/>
    <n v="98"/>
    <n v="60"/>
    <m/>
    <s v="单张券尾款：0.00元"/>
    <s v="成都健丽医疗美容"/>
    <s v="cdjianli"/>
    <n v="73082729"/>
  </r>
  <r>
    <n v="2018"/>
    <x v="3"/>
    <n v="59"/>
    <n v="55076296868"/>
    <s v="150xxxx0325"/>
    <d v="2018-07-28T00:00:00"/>
    <d v="1899-12-30T18:20:52"/>
    <x v="28"/>
    <n v="188"/>
    <n v="129"/>
    <m/>
    <s v="单张券尾款：0.00元"/>
    <s v="成都健丽医疗美容"/>
    <s v="cdjianli"/>
    <n v="73082729"/>
  </r>
  <r>
    <n v="2018"/>
    <x v="3"/>
    <n v="118"/>
    <n v="14284201698"/>
    <s v="135xxxx3016"/>
    <d v="2018-07-28T00:00:00"/>
    <d v="1899-12-30T16:00:32"/>
    <x v="31"/>
    <n v="398"/>
    <n v="280"/>
    <m/>
    <s v="单张券尾款：0.00元"/>
    <s v="成都健丽医疗美容"/>
    <s v="cdjianli"/>
    <n v="73082729"/>
  </r>
  <r>
    <n v="2018"/>
    <x v="3"/>
    <n v="12"/>
    <n v="44912659404"/>
    <s v="186xxxx2741"/>
    <d v="2018-07-28T00:00:00"/>
    <d v="1899-12-30T12:25:15"/>
    <x v="32"/>
    <n v="25"/>
    <n v="13"/>
    <m/>
    <s v="单张券尾款：0.00元"/>
    <s v="成都健丽医疗美容"/>
    <s v="cdjianli"/>
    <n v="73082729"/>
  </r>
  <r>
    <n v="2018"/>
    <x v="3"/>
    <n v="18"/>
    <n v="4851054052"/>
    <s v="180xxxx1201"/>
    <d v="2018-07-28T00:00:00"/>
    <d v="1899-12-30T17:27:37"/>
    <x v="13"/>
    <n v="18"/>
    <m/>
    <n v="16.2"/>
    <s v="-"/>
    <s v="成都健丽医疗美容"/>
    <s v="cdjianli"/>
    <n v="73082729"/>
  </r>
  <r>
    <n v="2018"/>
    <x v="3"/>
    <n v="59"/>
    <n v="16661318716"/>
    <s v="137xxxx6897"/>
    <d v="2018-07-29T00:00:00"/>
    <d v="1899-12-30T17:56:46"/>
    <x v="28"/>
    <n v="188"/>
    <n v="129"/>
    <m/>
    <s v="单张券尾款：0.00元"/>
    <s v="成都健丽医疗美容"/>
    <s v="cdjianli"/>
    <n v="73082729"/>
  </r>
  <r>
    <n v="2018"/>
    <x v="3"/>
    <n v="59"/>
    <n v="26247814325"/>
    <s v="182xxxx4129"/>
    <d v="2018-07-29T00:00:00"/>
    <d v="1899-12-30T17:56:40"/>
    <x v="28"/>
    <n v="188"/>
    <n v="129"/>
    <m/>
    <s v="单张券尾款：0.00元"/>
    <s v="成都健丽医疗美容"/>
    <s v="cdjianli"/>
    <n v="73082729"/>
  </r>
  <r>
    <n v="2018"/>
    <x v="3"/>
    <n v="12"/>
    <n v="46930953427"/>
    <s v="152xxxx0011"/>
    <d v="2018-07-29T00:00:00"/>
    <d v="1899-12-30T17:56:30"/>
    <x v="32"/>
    <n v="25"/>
    <n v="13"/>
    <m/>
    <s v="单张券尾款：0.00元"/>
    <s v="成都健丽医疗美容"/>
    <s v="cdjianli"/>
    <n v="73082729"/>
  </r>
  <r>
    <n v="2018"/>
    <x v="3"/>
    <n v="59"/>
    <n v="30040741360"/>
    <s v="181xxxx4986"/>
    <d v="2018-07-29T00:00:00"/>
    <d v="1899-12-30T14:57:19"/>
    <x v="28"/>
    <n v="188"/>
    <n v="129"/>
    <m/>
    <s v="单张券尾款：0.00元"/>
    <s v="成都健丽医疗美容"/>
    <s v="cdjianli"/>
    <n v="73082729"/>
  </r>
  <r>
    <n v="2018"/>
    <x v="3"/>
    <n v="12"/>
    <n v="23535634717"/>
    <s v="189xxxx0649"/>
    <d v="2018-07-29T00:00:00"/>
    <d v="1899-12-30T11:24:50"/>
    <x v="32"/>
    <n v="25"/>
    <n v="13"/>
    <m/>
    <s v="单张券尾款：0.00元"/>
    <s v="成都健丽医疗美容"/>
    <s v="cdjianli"/>
    <n v="73082729"/>
  </r>
  <r>
    <n v="2018"/>
    <x v="3"/>
    <n v="98"/>
    <n v="9156502077"/>
    <s v="152xxxx1158"/>
    <d v="2018-07-29T00:00:00"/>
    <d v="1899-12-30T16:06:31"/>
    <x v="10"/>
    <n v="98"/>
    <m/>
    <n v="88.2"/>
    <s v="-"/>
    <s v="成都健丽医疗美容"/>
    <s v="cdjianli"/>
    <n v="73082729"/>
  </r>
  <r>
    <n v="2018"/>
    <x v="3"/>
    <n v="188"/>
    <n v="9275664418"/>
    <s v="189xxxx9889"/>
    <d v="2018-07-29T00:00:00"/>
    <d v="1899-12-30T10:59:42"/>
    <x v="11"/>
    <n v="188"/>
    <m/>
    <n v="169.2"/>
    <s v="-"/>
    <s v="成都健丽医疗美容"/>
    <s v="cdjianli"/>
    <n v="73082729"/>
  </r>
  <r>
    <n v="2018"/>
    <x v="3"/>
    <n v="18"/>
    <n v="4783649015"/>
    <s v="153xxxx6693"/>
    <d v="2018-07-29T00:00:00"/>
    <d v="1899-12-30T10:59:04"/>
    <x v="13"/>
    <n v="18"/>
    <m/>
    <n v="16.2"/>
    <s v="-"/>
    <s v="成都健丽医疗美容"/>
    <s v="cdjianli"/>
    <n v="73082729"/>
  </r>
  <r>
    <n v="2018"/>
    <x v="3"/>
    <n v="38"/>
    <n v="10032843176"/>
    <s v="136xxxx0219"/>
    <d v="2018-07-30T00:00:00"/>
    <d v="1899-12-30T16:02:36"/>
    <x v="29"/>
    <n v="98"/>
    <n v="60"/>
    <m/>
    <s v="单张券尾款：0.00元"/>
    <s v="成都健丽医疗美容"/>
    <s v="cdjianli004"/>
    <n v="73082729"/>
  </r>
  <r>
    <n v="2018"/>
    <x v="3"/>
    <n v="38"/>
    <n v="79763260758"/>
    <s v="159xxxx3842"/>
    <d v="2018-07-30T00:00:00"/>
    <d v="1899-12-30T16:00:34"/>
    <x v="29"/>
    <n v="98"/>
    <n v="60"/>
    <m/>
    <s v="单张券尾款：0.00元"/>
    <s v="成都健丽医疗美容"/>
    <s v="cdjianli004"/>
    <n v="73082729"/>
  </r>
  <r>
    <n v="2018"/>
    <x v="3"/>
    <n v="98"/>
    <n v="12482854284"/>
    <s v="138xxxx3663"/>
    <d v="2018-07-30T00:00:00"/>
    <d v="1899-12-30T15:17:51"/>
    <x v="37"/>
    <n v="298"/>
    <n v="200"/>
    <m/>
    <s v="单张券尾款：0.00元"/>
    <s v="成都健丽医疗美容"/>
    <s v="cdjianli"/>
    <n v="73082729"/>
  </r>
  <r>
    <n v="2018"/>
    <x v="3"/>
    <n v="38"/>
    <n v="59862153113"/>
    <s v="138xxxx3663"/>
    <d v="2018-07-30T00:00:00"/>
    <d v="1899-12-30T15:17:35"/>
    <x v="29"/>
    <n v="98"/>
    <n v="60"/>
    <m/>
    <s v="单张券尾款：0.00元"/>
    <s v="成都健丽医疗美容"/>
    <s v="cdjianli"/>
    <n v="73082729"/>
  </r>
  <r>
    <n v="2018"/>
    <x v="3"/>
    <n v="59"/>
    <n v="31595774843"/>
    <s v="151xxxx0874"/>
    <d v="2018-07-30T00:00:00"/>
    <d v="1899-12-30T12:49:56"/>
    <x v="28"/>
    <n v="188"/>
    <n v="129"/>
    <m/>
    <s v="单张券尾款：0.00元"/>
    <s v="成都健丽医疗美容"/>
    <s v="cdjianli"/>
    <n v="73082729"/>
  </r>
  <r>
    <n v="2018"/>
    <x v="3"/>
    <n v="25"/>
    <n v="30832035289"/>
    <s v="177xxxx8567"/>
    <d v="2018-07-31T00:00:00"/>
    <d v="1899-12-30T17:29:09"/>
    <x v="32"/>
    <n v="25"/>
    <m/>
    <m/>
    <s v="单张券尾款：0.00元"/>
    <s v="成都健丽医疗美容"/>
    <s v="cdjianli"/>
    <n v="73082729"/>
  </r>
  <r>
    <n v="2018"/>
    <x v="4"/>
    <n v="790"/>
    <n v="86138030733"/>
    <s v="136xxxx6576"/>
    <d v="2018-08-04T00:00:00"/>
    <d v="1899-12-30T17:03:49"/>
    <x v="38"/>
    <n v="799"/>
    <n v="9"/>
    <m/>
    <s v="单张券尾款：702.00元"/>
    <s v="成都健丽医疗美容"/>
    <s v="cdjianli"/>
    <n v="73082729"/>
  </r>
  <r>
    <n v="2018"/>
    <x v="4"/>
    <n v="59"/>
    <n v="82140460071"/>
    <s v="158xxxx4312"/>
    <d v="2018-08-04T00:00:00"/>
    <d v="1899-12-30T16:51:39"/>
    <x v="39"/>
    <n v="188"/>
    <n v="129"/>
    <m/>
    <s v="单张券尾款：0.00元"/>
    <s v="成都健丽医疗美容"/>
    <s v="cdjianli"/>
    <n v="73082729"/>
  </r>
  <r>
    <n v="2018"/>
    <x v="4"/>
    <n v="38"/>
    <n v="75980731383"/>
    <s v="136xxxx6576"/>
    <d v="2018-08-04T00:00:00"/>
    <d v="1899-12-30T17:52:19"/>
    <x v="40"/>
    <n v="98"/>
    <n v="60"/>
    <m/>
    <s v="单张券尾款：0.00元"/>
    <s v="成都健丽医疗美容"/>
    <s v="cdjianli"/>
    <n v="73082729"/>
  </r>
  <r>
    <n v="2018"/>
    <x v="4"/>
    <n v="12"/>
    <n v="5033878504"/>
    <s v="158xxxx9590"/>
    <d v="2018-08-06T00:00:00"/>
    <d v="1899-12-30T17:16:24"/>
    <x v="32"/>
    <n v="25"/>
    <n v="13"/>
    <m/>
    <s v="单张券尾款：0.00元"/>
    <s v="成都健丽医疗美容"/>
    <s v="cdjianli"/>
    <n v="73082729"/>
  </r>
  <r>
    <n v="2018"/>
    <x v="4"/>
    <n v="12"/>
    <n v="12326447484"/>
    <s v="135xxxx9360"/>
    <d v="2018-08-06T00:00:00"/>
    <d v="1899-12-30T17:16:12"/>
    <x v="32"/>
    <n v="25"/>
    <n v="13"/>
    <m/>
    <s v="单张券尾款：0.00元"/>
    <s v="成都健丽医疗美容"/>
    <s v="cdjianli"/>
    <n v="73082729"/>
  </r>
  <r>
    <n v="2018"/>
    <x v="4"/>
    <n v="128"/>
    <n v="87546044370"/>
    <s v="151xxxx9225"/>
    <d v="2018-08-06T00:00:00"/>
    <d v="1899-12-30T15:55:26"/>
    <x v="33"/>
    <n v="298"/>
    <n v="170"/>
    <m/>
    <s v="单张券尾款：0.00元"/>
    <s v="成都健丽医疗美容"/>
    <s v="cdjianli"/>
    <n v="73082729"/>
  </r>
  <r>
    <n v="2018"/>
    <x v="4"/>
    <n v="59"/>
    <n v="34163236315"/>
    <s v="136xxxx7400"/>
    <d v="2018-08-06T00:00:00"/>
    <d v="1899-12-30T11:04:45"/>
    <x v="39"/>
    <n v="188"/>
    <n v="129"/>
    <m/>
    <s v="单张券尾款：0.00元"/>
    <s v="成都健丽医疗美容"/>
    <s v="cdjianli"/>
    <n v="73082729"/>
  </r>
  <r>
    <n v="2018"/>
    <x v="4"/>
    <n v="38"/>
    <n v="64969647290"/>
    <s v="136xxxx7400"/>
    <d v="2018-08-06T00:00:00"/>
    <d v="1899-12-30T10:21:37"/>
    <x v="40"/>
    <n v="98"/>
    <n v="60"/>
    <m/>
    <s v="单张券尾款：0.00元"/>
    <s v="成都健丽医疗美容"/>
    <s v="cdjianli"/>
    <n v="73082729"/>
  </r>
  <r>
    <n v="2018"/>
    <x v="4"/>
    <n v="13"/>
    <n v="70391478418"/>
    <s v="136xxxx7400"/>
    <d v="2018-08-06T00:00:00"/>
    <d v="1899-12-30T10:19:34"/>
    <x v="32"/>
    <n v="25"/>
    <n v="12"/>
    <m/>
    <s v="单张券尾款：0.00元"/>
    <s v="成都健丽医疗美容"/>
    <s v="cdjianli"/>
    <n v="73082729"/>
  </r>
  <r>
    <n v="2018"/>
    <x v="4"/>
    <n v="198"/>
    <n v="29416044530"/>
    <s v="188xxxx2541"/>
    <d v="2018-08-07T00:00:00"/>
    <d v="1899-12-30T16:04:00"/>
    <x v="31"/>
    <n v="398"/>
    <n v="200"/>
    <m/>
    <s v="单张券尾款：0.00元"/>
    <s v="成都健丽医疗美容"/>
    <s v="cdjianli004"/>
    <n v="73082729"/>
  </r>
  <r>
    <n v="2018"/>
    <x v="4"/>
    <n v="460"/>
    <n v="34488562114"/>
    <s v="138xxxx2326"/>
    <d v="2018-08-07T00:00:00"/>
    <d v="1899-12-30T13:09:29"/>
    <x v="41"/>
    <n v="880"/>
    <n v="420"/>
    <m/>
    <s v="单张券尾款：363.00元"/>
    <s v="成都健丽医疗美容"/>
    <s v="cdjianli004"/>
    <n v="73082729"/>
  </r>
  <r>
    <n v="2018"/>
    <x v="4"/>
    <n v="426"/>
    <n v="65874084296"/>
    <s v="183xxxx8351"/>
    <d v="2018-08-08T00:00:00"/>
    <d v="1899-12-30T10:36:10"/>
    <x v="41"/>
    <n v="880"/>
    <n v="454"/>
    <m/>
    <s v="单张券尾款：329.00元"/>
    <s v="成都健丽医疗美容"/>
    <s v="cdjianli"/>
    <n v="73082729"/>
  </r>
  <r>
    <n v="2018"/>
    <x v="4"/>
    <n v="38"/>
    <n v="59508903927"/>
    <s v="188xxxx4833"/>
    <d v="2018-08-09T00:00:00"/>
    <d v="1899-12-30T16:33:22"/>
    <x v="40"/>
    <n v="98"/>
    <n v="60"/>
    <m/>
    <s v="单张券尾款：0.00元"/>
    <s v="成都健丽医疗美容"/>
    <s v="cdjianli"/>
    <n v="73082729"/>
  </r>
  <r>
    <n v="2018"/>
    <x v="4"/>
    <n v="266"/>
    <n v="96660901339"/>
    <s v="189xxxx2858"/>
    <d v="2018-08-09T00:00:00"/>
    <d v="1899-12-30T16:20:55"/>
    <x v="42"/>
    <n v="466"/>
    <n v="200"/>
    <m/>
    <s v="单张券尾款：0.00元"/>
    <s v="成都健丽医疗美容"/>
    <s v="cdjianli"/>
    <n v="73082729"/>
  </r>
  <r>
    <n v="2018"/>
    <x v="4"/>
    <n v="58"/>
    <n v="70249077885"/>
    <s v="189xxxx2858"/>
    <d v="2018-08-09T00:00:00"/>
    <d v="1899-12-30T15:00:38"/>
    <x v="35"/>
    <n v="188"/>
    <n v="130"/>
    <m/>
    <s v="单张券尾款：0.00元"/>
    <s v="成都健丽医疗美容"/>
    <s v="cdjianli"/>
    <n v="73082729"/>
  </r>
  <r>
    <n v="2018"/>
    <x v="4"/>
    <n v="13"/>
    <n v="2349706560"/>
    <s v="138xxxx0308"/>
    <d v="2018-08-10T00:00:00"/>
    <d v="1899-12-30T16:22:19"/>
    <x v="32"/>
    <n v="25"/>
    <n v="12"/>
    <m/>
    <s v="单张券尾款：0.00元"/>
    <s v="成都健丽医疗美容"/>
    <s v="cdjianli"/>
    <n v="73082729"/>
  </r>
  <r>
    <n v="2018"/>
    <x v="4"/>
    <n v="13"/>
    <n v="64449615665"/>
    <s v="157xxxx9116"/>
    <d v="2018-08-10T00:00:00"/>
    <d v="1899-12-30T14:46:02"/>
    <x v="32"/>
    <n v="25"/>
    <n v="12"/>
    <m/>
    <s v="单张券尾款：0.00元"/>
    <s v="成都健丽医疗美容"/>
    <s v="cdjianli004"/>
    <n v="73082729"/>
  </r>
  <r>
    <n v="2018"/>
    <x v="4"/>
    <n v="59"/>
    <n v="22437823325"/>
    <s v="182xxxx8858"/>
    <d v="2018-08-12T00:00:00"/>
    <d v="1899-12-30T14:21:44"/>
    <x v="39"/>
    <n v="188"/>
    <n v="129"/>
    <m/>
    <s v="单张券尾款：0.00元"/>
    <s v="成都健丽医疗美容"/>
    <s v="cdjianli"/>
    <n v="73082729"/>
  </r>
  <r>
    <n v="2018"/>
    <x v="4"/>
    <n v="13"/>
    <n v="51217609074"/>
    <s v="158xxxx8755"/>
    <d v="2018-08-12T00:00:00"/>
    <d v="1899-12-30T08:52:21"/>
    <x v="32"/>
    <n v="25"/>
    <n v="12"/>
    <m/>
    <s v="单张券尾款：0.00元"/>
    <s v="成都健丽医疗美容"/>
    <s v="cdjianli"/>
    <n v="73082729"/>
  </r>
  <r>
    <n v="2018"/>
    <x v="4"/>
    <n v="38"/>
    <n v="42072179607"/>
    <s v="182xxxx1650"/>
    <d v="2018-08-13T00:00:00"/>
    <d v="1899-12-30T15:41:38"/>
    <x v="40"/>
    <n v="98"/>
    <n v="60"/>
    <m/>
    <s v="单张券尾款：0.00元"/>
    <s v="成都健丽医疗美容"/>
    <s v="cdjianli"/>
    <n v="73082730"/>
  </r>
  <r>
    <n v="2018"/>
    <x v="4"/>
    <n v="38"/>
    <n v="7995480874"/>
    <s v="182xxxx1650"/>
    <d v="2018-08-13T00:00:00"/>
    <d v="1899-12-30T15:41:23"/>
    <x v="40"/>
    <n v="98"/>
    <n v="60"/>
    <m/>
    <s v="单张券尾款：0.00元"/>
    <s v="成都健丽医疗美容"/>
    <s v="cdjianli"/>
    <n v="73082731"/>
  </r>
  <r>
    <n v="2018"/>
    <x v="4"/>
    <n v="159"/>
    <n v="7075044252"/>
    <s v="152xxxx3925"/>
    <d v="2018-08-14T00:00:00"/>
    <d v="1899-12-30T16:20:31"/>
    <x v="43"/>
    <n v="168"/>
    <n v="9"/>
    <m/>
    <s v="单张券尾款：0.00元"/>
    <s v="成都健丽医疗美容"/>
    <s v="cdjianli004"/>
    <n v="73082729"/>
  </r>
  <r>
    <n v="2018"/>
    <x v="4"/>
    <n v="18"/>
    <n v="4337994335"/>
    <s v="138xxxx4609"/>
    <d v="2018-08-14T00:00:00"/>
    <d v="1899-12-30T16:35:24"/>
    <x v="13"/>
    <n v="18"/>
    <m/>
    <n v="16.2"/>
    <s v="-"/>
    <s v="成都健丽医疗美容"/>
    <s v="cdjianli"/>
    <n v="73082729"/>
  </r>
  <r>
    <n v="2018"/>
    <x v="4"/>
    <n v="198"/>
    <n v="85825744959"/>
    <s v="135xxxx8059"/>
    <d v="2018-08-17T00:00:00"/>
    <d v="1899-12-30T16:52:11"/>
    <x v="31"/>
    <n v="398"/>
    <n v="200"/>
    <m/>
    <s v="单张券尾款：0.00元"/>
    <s v="成都健丽医疗美容"/>
    <s v="cdjianli"/>
    <n v="73082729"/>
  </r>
  <r>
    <n v="2018"/>
    <x v="4"/>
    <n v="198"/>
    <n v="31052759591"/>
    <s v="183xxxx6602"/>
    <d v="2018-08-17T00:00:00"/>
    <d v="1899-12-30T13:56:21"/>
    <x v="31"/>
    <n v="398"/>
    <n v="200"/>
    <m/>
    <s v="单张券尾款：0.00元"/>
    <s v="成都健丽医疗美容"/>
    <s v="cdjianli"/>
    <n v="73082729"/>
  </r>
  <r>
    <n v="2018"/>
    <x v="4"/>
    <n v="118"/>
    <n v="32758819115"/>
    <s v="138xxxx2326"/>
    <d v="2018-08-19T00:00:00"/>
    <d v="1899-12-30T13:09:43"/>
    <x v="31"/>
    <n v="398"/>
    <n v="280"/>
    <m/>
    <s v="单张券尾款：0.00元"/>
    <s v="成都健丽医疗美容"/>
    <s v="cdjianli"/>
    <n v="73082729"/>
  </r>
  <r>
    <n v="2018"/>
    <x v="4"/>
    <n v="13"/>
    <n v="4403947697"/>
    <s v="135xxxx3942"/>
    <d v="2018-08-19T00:00:00"/>
    <d v="1899-12-30T18:36:33"/>
    <x v="13"/>
    <n v="18"/>
    <n v="5"/>
    <n v="16.2"/>
    <s v="-"/>
    <s v="成都健丽医疗美容"/>
    <s v="cdjianli"/>
    <n v="73082729"/>
  </r>
  <r>
    <n v="2018"/>
    <x v="4"/>
    <n v="59"/>
    <n v="9266179793"/>
    <s v="135xxxx3942"/>
    <d v="2018-08-19T00:00:00"/>
    <d v="1899-12-30T18:36:10"/>
    <x v="11"/>
    <n v="188"/>
    <n v="129"/>
    <n v="169.2"/>
    <s v="-"/>
    <s v="成都健丽医疗美容"/>
    <s v="cdjianli"/>
    <n v="73082729"/>
  </r>
  <r>
    <n v="2018"/>
    <x v="4"/>
    <n v="7.699999999999999"/>
    <n v="73562803703"/>
    <s v="135xxxx1395"/>
    <d v="2018-08-20T00:00:00"/>
    <d v="1899-12-30T16:53:21"/>
    <x v="32"/>
    <n v="25"/>
    <n v="17.3"/>
    <m/>
    <s v="单张券尾款：0.00元"/>
    <s v="成都健丽医疗美容"/>
    <s v="cdjianli"/>
    <n v="73082729"/>
  </r>
  <r>
    <n v="2018"/>
    <x v="4"/>
    <n v="59"/>
    <n v="65983729636"/>
    <s v="135xxxx1612"/>
    <d v="2018-08-20T00:00:00"/>
    <d v="1899-12-30T14:13:39"/>
    <x v="39"/>
    <n v="188"/>
    <n v="129"/>
    <m/>
    <s v="单张券尾款：0.00元"/>
    <s v="成都健丽医疗美容"/>
    <s v="cdjianli004"/>
    <n v="73082729"/>
  </r>
  <r>
    <n v="2018"/>
    <x v="4"/>
    <n v="266"/>
    <n v="41535613579"/>
    <s v="135xxxx1612"/>
    <d v="2018-08-20T00:00:00"/>
    <d v="1899-12-30T14:13:26"/>
    <x v="42"/>
    <n v="466"/>
    <n v="200"/>
    <m/>
    <s v="单张券尾款：0.00元"/>
    <s v="成都健丽医疗美容"/>
    <s v="cdjianli004"/>
    <n v="73082729"/>
  </r>
  <r>
    <n v="2018"/>
    <x v="4"/>
    <n v="266"/>
    <n v="805690710"/>
    <s v="136xxxx5666"/>
    <d v="2018-08-20T00:00:00"/>
    <d v="1899-12-30T14:12:56"/>
    <x v="42"/>
    <n v="466"/>
    <n v="200"/>
    <m/>
    <s v="单张券尾款：0.00元"/>
    <s v="成都健丽医疗美容"/>
    <s v="cdjianli004"/>
    <n v="73082729"/>
  </r>
  <r>
    <n v="2018"/>
    <x v="4"/>
    <n v="59"/>
    <n v="74462192508"/>
    <s v="136xxxx5666"/>
    <d v="2018-08-20T00:00:00"/>
    <d v="1899-12-30T14:12:22"/>
    <x v="39"/>
    <n v="188"/>
    <n v="129"/>
    <m/>
    <s v="单张券尾款：0.00元"/>
    <s v="成都健丽医疗美容"/>
    <s v="cdjianli"/>
    <n v="73082729"/>
  </r>
  <r>
    <n v="2018"/>
    <x v="4"/>
    <n v="58"/>
    <n v="49054211042"/>
    <s v="187xxxx5777"/>
    <d v="2018-08-21T00:00:00"/>
    <d v="1899-12-30T11:12:12"/>
    <x v="44"/>
    <n v="98"/>
    <n v="40"/>
    <m/>
    <s v="单张券尾款：0.00元"/>
    <s v="成都健丽医疗美容"/>
    <s v="cdjianli"/>
    <n v="73082729"/>
  </r>
  <r>
    <n v="2018"/>
    <x v="4"/>
    <n v="188"/>
    <n v="508334625"/>
    <s v="139xxxx3841"/>
    <d v="2018-08-22T00:00:00"/>
    <d v="1899-12-30T10:46:20"/>
    <x v="16"/>
    <n v="188"/>
    <m/>
    <n v="169.2"/>
    <s v="-"/>
    <s v="成都健丽医疗美容"/>
    <s v="cdjianli"/>
    <n v="73082729"/>
  </r>
  <r>
    <n v="2018"/>
    <x v="4"/>
    <n v="159"/>
    <n v="92112331950"/>
    <s v="134xxxx2087"/>
    <d v="2018-08-23T00:00:00"/>
    <d v="1899-12-30T16:40:12"/>
    <x v="43"/>
    <n v="168"/>
    <n v="9"/>
    <m/>
    <s v="单张券尾款：0.00元"/>
    <s v="成都健丽医疗美容"/>
    <s v="cdjianli"/>
    <n v="73082729"/>
  </r>
  <r>
    <n v="2018"/>
    <x v="4"/>
    <n v="38"/>
    <n v="39313426998"/>
    <s v="136xxxx5666"/>
    <d v="2018-08-23T00:00:00"/>
    <d v="1899-12-30T15:45:24"/>
    <x v="44"/>
    <n v="98"/>
    <n v="60"/>
    <m/>
    <s v="单张券尾款：0.00元"/>
    <s v="成都健丽医疗美容"/>
    <s v="cdjianli"/>
    <n v="73082729"/>
  </r>
  <r>
    <n v="2018"/>
    <x v="4"/>
    <n v="59"/>
    <n v="73803653842"/>
    <s v="156xxxx6266"/>
    <d v="2018-08-23T00:00:00"/>
    <d v="1899-12-30T15:43:05"/>
    <x v="39"/>
    <n v="188"/>
    <n v="129"/>
    <m/>
    <s v="单张券尾款：0.00元"/>
    <s v="成都健丽医疗美容"/>
    <s v="cdjianli"/>
    <n v="73082729"/>
  </r>
  <r>
    <n v="2018"/>
    <x v="4"/>
    <n v="266"/>
    <n v="43960520315"/>
    <s v="156xxxx6266"/>
    <d v="2018-08-23T00:00:00"/>
    <d v="1899-12-30T15:42:50"/>
    <x v="45"/>
    <n v="466"/>
    <n v="200"/>
    <m/>
    <s v="单张券尾款：0.00元"/>
    <s v="成都健丽医疗美容"/>
    <s v="cdjianli"/>
    <n v="73082729"/>
  </r>
  <r>
    <n v="2018"/>
    <x v="4"/>
    <n v="18"/>
    <n v="4913464163"/>
    <s v="156xxxx6266"/>
    <d v="2018-08-23T00:00:00"/>
    <d v="1899-12-30T15:43:36"/>
    <x v="13"/>
    <n v="18"/>
    <m/>
    <n v="16.2"/>
    <s v="-"/>
    <s v="成都健丽医疗美容"/>
    <s v="cdjianli"/>
    <n v="73082729"/>
  </r>
  <r>
    <n v="2018"/>
    <x v="4"/>
    <n v="13"/>
    <n v="63835245309"/>
    <s v="187xxxx1778"/>
    <d v="2018-08-24T00:00:00"/>
    <d v="1899-12-30T17:13:30"/>
    <x v="46"/>
    <n v="25"/>
    <n v="12"/>
    <m/>
    <s v="单张券尾款：0.00元"/>
    <s v="成都健丽医疗美容"/>
    <s v="cdjianli004"/>
    <n v="73082729"/>
  </r>
  <r>
    <n v="2018"/>
    <x v="4"/>
    <n v="13"/>
    <n v="76438088082"/>
    <s v="156xxxx4536"/>
    <d v="2018-08-24T00:00:00"/>
    <d v="1899-12-30T16:59:18"/>
    <x v="46"/>
    <n v="25"/>
    <n v="12"/>
    <m/>
    <s v="单张券尾款：0.00元"/>
    <s v="成都健丽医疗美容"/>
    <s v="cdjianli"/>
    <n v="73082729"/>
  </r>
  <r>
    <n v="2018"/>
    <x v="4"/>
    <n v="128"/>
    <n v="12155798550"/>
    <s v="183xxxx6435"/>
    <d v="2018-08-25T00:00:00"/>
    <d v="1899-12-30T18:35:30"/>
    <x v="33"/>
    <n v="298"/>
    <n v="170"/>
    <m/>
    <s v="单张券尾款：0.00元"/>
    <s v="成都健丽医疗美容"/>
    <s v="cdjianli004"/>
    <n v="73082729"/>
  </r>
  <r>
    <n v="2018"/>
    <x v="4"/>
    <n v="58"/>
    <n v="35804408403"/>
    <s v="183xxxx6435"/>
    <d v="2018-08-25T00:00:00"/>
    <d v="1899-12-30T18:35:21"/>
    <x v="44"/>
    <n v="98"/>
    <n v="40"/>
    <m/>
    <s v="单张券尾款：0.00元"/>
    <s v="成都健丽医疗美容"/>
    <s v="cdjianli004"/>
    <n v="73082729"/>
  </r>
  <r>
    <n v="2018"/>
    <x v="4"/>
    <n v="168"/>
    <n v="22783474106"/>
    <s v="157xxxx6242"/>
    <d v="2018-08-25T00:00:00"/>
    <d v="1899-12-30T15:20:24"/>
    <x v="43"/>
    <n v="168"/>
    <m/>
    <m/>
    <s v="单张券尾款：0.00元"/>
    <s v="成都健丽医疗美容"/>
    <s v="cdjianli004"/>
    <n v="73082729"/>
  </r>
  <r>
    <n v="2018"/>
    <x v="4"/>
    <n v="13"/>
    <n v="54976390767"/>
    <s v="157xxxx6242"/>
    <d v="2018-08-25T00:00:00"/>
    <d v="1899-12-30T15:20:01"/>
    <x v="46"/>
    <n v="25"/>
    <n v="12"/>
    <m/>
    <s v="单张券尾款：0.00元"/>
    <s v="成都健丽医疗美容"/>
    <s v="cdjianli004"/>
    <n v="73082729"/>
  </r>
  <r>
    <n v="2018"/>
    <x v="4"/>
    <n v="59"/>
    <n v="71574411693"/>
    <s v="185xxxx8546"/>
    <d v="2018-08-25T00:00:00"/>
    <d v="1899-12-30T14:23:32"/>
    <x v="39"/>
    <n v="188"/>
    <n v="129"/>
    <m/>
    <s v="单张券尾款：0.00元"/>
    <s v="成都健丽医疗美容"/>
    <s v="cdjianli004"/>
    <n v="73082729"/>
  </r>
  <r>
    <n v="2018"/>
    <x v="4"/>
    <n v="13"/>
    <n v="94858053730"/>
    <s v="185xxxx8546"/>
    <d v="2018-08-25T00:00:00"/>
    <d v="1899-12-30T14:23:04"/>
    <x v="46"/>
    <n v="25"/>
    <n v="12"/>
    <m/>
    <s v="单张券尾款：0.00元"/>
    <s v="成都健丽医疗美容"/>
    <s v="cdjianli004"/>
    <n v="73082729"/>
  </r>
  <r>
    <n v="2018"/>
    <x v="4"/>
    <n v="128"/>
    <n v="40960682233"/>
    <s v="132xxxx6600"/>
    <d v="2018-08-25T00:00:00"/>
    <d v="1899-12-30T11:38:59"/>
    <x v="47"/>
    <n v="298"/>
    <n v="170"/>
    <m/>
    <s v="单张券尾款：0.00元"/>
    <s v="成都健丽医疗美容"/>
    <s v="cdjianli004"/>
    <n v="73082729"/>
  </r>
  <r>
    <n v="2018"/>
    <x v="4"/>
    <n v="128"/>
    <n v="68986925606"/>
    <s v="132xxxx6600"/>
    <d v="2018-08-25T00:00:00"/>
    <d v="1899-12-30T11:38:43"/>
    <x v="33"/>
    <n v="298"/>
    <n v="170"/>
    <m/>
    <s v="单张券尾款：0.00元"/>
    <s v="成都健丽医疗美容"/>
    <s v="cdjianli004"/>
    <n v="73082729"/>
  </r>
  <r>
    <n v="2018"/>
    <x v="4"/>
    <n v="128"/>
    <n v="85571087060"/>
    <s v="155xxxx5130"/>
    <d v="2018-08-25T00:00:00"/>
    <d v="1899-12-30T11:16:05"/>
    <x v="33"/>
    <n v="298"/>
    <n v="170"/>
    <m/>
    <s v="单张券尾款：0.00元"/>
    <s v="成都健丽医疗美容"/>
    <s v="cdjianli004"/>
    <n v="73082729"/>
  </r>
  <r>
    <n v="2018"/>
    <x v="4"/>
    <n v="58"/>
    <n v="92584947891"/>
    <s v="155xxxx5130"/>
    <d v="2018-08-25T00:00:00"/>
    <d v="1899-12-30T11:15:46"/>
    <x v="44"/>
    <n v="98"/>
    <n v="40"/>
    <m/>
    <s v="单张券尾款：0.00元"/>
    <s v="成都健丽医疗美容"/>
    <s v="cdjianli004"/>
    <n v="73082729"/>
  </r>
  <r>
    <n v="2018"/>
    <x v="4"/>
    <n v="13"/>
    <n v="87952767978"/>
    <s v="178xxxx1151"/>
    <d v="2018-08-26T00:00:00"/>
    <d v="1899-12-30T17:02:10"/>
    <x v="46"/>
    <n v="25"/>
    <n v="12"/>
    <m/>
    <s v="单张券尾款：0.00元"/>
    <s v="成都健丽医疗美容"/>
    <s v="cdjianli"/>
    <n v="73082729"/>
  </r>
  <r>
    <n v="2018"/>
    <x v="4"/>
    <n v="13"/>
    <n v="30360271806"/>
    <s v="155xxxx1673"/>
    <d v="2018-08-26T00:00:00"/>
    <d v="1899-12-30T11:51:34"/>
    <x v="46"/>
    <n v="25"/>
    <n v="12"/>
    <m/>
    <s v="单张券尾款：0.00元"/>
    <s v="成都健丽医疗美容"/>
    <s v="cdjianli"/>
    <n v="73082729"/>
  </r>
  <r>
    <n v="2018"/>
    <x v="4"/>
    <n v="188"/>
    <n v="68009658696"/>
    <s v="151xxxx6197"/>
    <d v="2018-08-27T00:00:00"/>
    <d v="1899-12-30T18:48:50"/>
    <x v="48"/>
    <n v="188"/>
    <m/>
    <m/>
    <s v="单张券尾款：0.00元"/>
    <s v="成都健丽医疗美容"/>
    <s v="cdjianli"/>
    <n v="73082729"/>
  </r>
  <r>
    <n v="2018"/>
    <x v="4"/>
    <n v="298"/>
    <n v="23853138484"/>
    <s v="157xxxx1803"/>
    <d v="2018-08-28T00:00:00"/>
    <d v="1899-12-30T12:34:09"/>
    <x v="33"/>
    <n v="298"/>
    <m/>
    <m/>
    <s v="单张券尾款：0.00元"/>
    <s v="成都健丽医疗美容"/>
    <s v="cdjianli"/>
    <n v="73082729"/>
  </r>
  <r>
    <n v="2018"/>
    <x v="4"/>
    <n v="298"/>
    <n v="60084782674"/>
    <s v="157xxxx9116"/>
    <d v="2018-08-29T00:00:00"/>
    <d v="1899-12-30T14:57:41"/>
    <x v="47"/>
    <n v="298"/>
    <m/>
    <m/>
    <s v="单张券尾款：0.00元"/>
    <s v="成都健丽医疗美容"/>
    <s v="cdjianli004"/>
    <n v="73082729"/>
  </r>
  <r>
    <n v="2018"/>
    <x v="4"/>
    <n v="25"/>
    <n v="22114663742"/>
    <s v="158xxxx9359"/>
    <d v="2018-08-29T00:00:00"/>
    <d v="1899-12-30T14:06:54"/>
    <x v="46"/>
    <n v="25"/>
    <m/>
    <m/>
    <s v="单张券尾款：0.00元"/>
    <s v="成都健丽医疗美容"/>
    <s v="cdjianli"/>
    <n v="73082729"/>
  </r>
  <r>
    <n v="2018"/>
    <x v="4"/>
    <n v="25"/>
    <n v="10142732135"/>
    <s v="138xxxx5670"/>
    <d v="2018-08-29T00:00:00"/>
    <d v="1899-12-30T13:18:52"/>
    <x v="46"/>
    <n v="25"/>
    <m/>
    <m/>
    <s v="单张券尾款：0.00元"/>
    <s v="成都健丽医疗美容"/>
    <s v="cdjianli"/>
    <n v="73082729"/>
  </r>
  <r>
    <n v="2018"/>
    <x v="4"/>
    <n v="25"/>
    <n v="73858932253"/>
    <s v="156xxxx0651"/>
    <d v="2018-08-30T00:00:00"/>
    <d v="1899-12-30T18:04:18"/>
    <x v="46"/>
    <n v="25"/>
    <m/>
    <m/>
    <s v="单张券尾款：0.00元"/>
    <s v="成都健丽医疗美容"/>
    <s v="cdjianli"/>
    <n v="73082729"/>
  </r>
  <r>
    <n v="2018"/>
    <x v="4"/>
    <n v="298"/>
    <n v="3461628029"/>
    <s v="156xxxx0651"/>
    <d v="2018-08-30T00:00:00"/>
    <d v="1899-12-30T18:04:05"/>
    <x v="33"/>
    <n v="298"/>
    <m/>
    <m/>
    <s v="单张券尾款：0.00元"/>
    <s v="成都健丽医疗美容"/>
    <s v="cdjianli"/>
    <n v="73082729"/>
  </r>
  <r>
    <n v="2018"/>
    <x v="4"/>
    <n v="25"/>
    <n v="74595966971"/>
    <s v="136xxxx6575"/>
    <d v="2018-08-30T00:00:00"/>
    <d v="1899-12-30T12:36:20"/>
    <x v="46"/>
    <n v="25"/>
    <m/>
    <m/>
    <s v="单张券尾款：0.00元"/>
    <s v="成都健丽医疗美容"/>
    <s v="cdjianli"/>
    <n v="73082729"/>
  </r>
  <r>
    <n v="2018"/>
    <x v="4"/>
    <n v="25"/>
    <n v="68890441957"/>
    <s v="136xxxx2734"/>
    <d v="2018-08-30T00:00:00"/>
    <d v="1899-12-30T12:35:59"/>
    <x v="46"/>
    <n v="25"/>
    <m/>
    <m/>
    <s v="单张券尾款：0.00元"/>
    <s v="成都健丽医疗美容"/>
    <s v="cdjianli"/>
    <n v="73082729"/>
  </r>
  <r>
    <n v="2018"/>
    <x v="4"/>
    <n v="398"/>
    <n v="6373225187"/>
    <s v="180xxxx0139"/>
    <d v="2018-08-30T00:00:00"/>
    <d v="1899-12-30T12:29:09"/>
    <x v="49"/>
    <n v="398"/>
    <m/>
    <m/>
    <s v="单张券尾款：0.00元"/>
    <s v="成都健丽医疗美容"/>
    <s v="cdjianli"/>
    <n v="73082729"/>
  </r>
  <r>
    <n v="2018"/>
    <x v="4"/>
    <n v="466"/>
    <n v="68273344235"/>
    <s v="183xxxx0083"/>
    <d v="2018-08-31T00:00:00"/>
    <d v="1899-12-30T18:41:42"/>
    <x v="45"/>
    <n v="466"/>
    <m/>
    <m/>
    <s v="单张券尾款：0.00元"/>
    <s v="成都健丽医疗美容"/>
    <s v="cdjianli"/>
    <n v="73082729"/>
  </r>
  <r>
    <n v="2018"/>
    <x v="4"/>
    <n v="466"/>
    <n v="55263333257"/>
    <s v="183xxxx0083"/>
    <d v="2018-08-31T00:00:00"/>
    <d v="1899-12-30T18:01:32"/>
    <x v="45"/>
    <n v="466"/>
    <m/>
    <m/>
    <s v="单张券尾款：0.00元"/>
    <s v="成都健丽医疗美容"/>
    <s v="cdjianli"/>
    <n v="73082729"/>
  </r>
  <r>
    <n v="2018"/>
    <x v="4"/>
    <n v="466"/>
    <n v="76972095766"/>
    <s v="183xxxx0083"/>
    <d v="2018-08-31T00:00:00"/>
    <d v="1899-12-30T18:01:32"/>
    <x v="45"/>
    <n v="466"/>
    <m/>
    <m/>
    <s v="单张券尾款：0.00元"/>
    <s v="成都健丽医疗美容"/>
    <s v="cdjianli"/>
    <n v="73082729"/>
  </r>
  <r>
    <n v="2018"/>
    <x v="4"/>
    <n v="1480"/>
    <n v="18645262005"/>
    <s v="183xxxx0083"/>
    <d v="2018-08-31T00:00:00"/>
    <d v="1899-12-30T18:01:32"/>
    <x v="50"/>
    <n v="1480"/>
    <m/>
    <m/>
    <s v="单张券尾款：1317.00元"/>
    <s v="成都健丽医疗美容"/>
    <s v="cdjianli"/>
    <n v="73082729"/>
  </r>
  <r>
    <n v="2018"/>
    <x v="4"/>
    <n v="25"/>
    <n v="30532132910"/>
    <s v="138xxxx0139"/>
    <d v="2018-08-31T00:00:00"/>
    <d v="1899-12-30T15:58:57"/>
    <x v="46"/>
    <n v="25"/>
    <m/>
    <m/>
    <s v="单张券尾款：0.00元"/>
    <s v="成都健丽医疗美容"/>
    <s v="cdjianli"/>
    <n v="73082729"/>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r>
    <m/>
    <x v="5"/>
    <m/>
    <m/>
    <m/>
    <m/>
    <m/>
    <x v="51"/>
    <m/>
    <m/>
    <m/>
    <m/>
    <m/>
    <m/>
    <m/>
  </r>
</pivotCacheRecords>
</file>

<file path=xl/pivotTables/_rels/pivotTable1.xml.rels><Relationships xmlns="http://schemas.openxmlformats.org/package/2006/relationships"><Relationship Id="rId1" Target="/xl/pivotCache/pivotCacheDefinition1.xml" Type="http://schemas.openxmlformats.org/officeDocument/2006/relationships/pivotCacheDefinition"/></Relationships>
</file>

<file path=xl/pivotTables/_rels/pivotTable2.xml.rels><Relationships xmlns="http://schemas.openxmlformats.org/package/2006/relationships"><Relationship Id="rId1" Target="/xl/pivotCache/pivotCacheDefinition2.xml" Type="http://schemas.openxmlformats.org/officeDocument/2006/relationships/pivotCacheDefinition"/></Relationships>
</file>

<file path=xl/pivotTables/_rels/pivotTable3.xml.rels><Relationships xmlns="http://schemas.openxmlformats.org/package/2006/relationships"><Relationship Id="rId1" Target="/xl/pivotCache/pivotCacheDefinition3.xml" Type="http://schemas.openxmlformats.org/officeDocument/2006/relationships/pivotCacheDefinition"/></Relationships>
</file>

<file path=xl/pivotTables/_rels/pivotTable4.xml.rels><Relationships xmlns="http://schemas.openxmlformats.org/package/2006/relationships"><Relationship Id="rId1" Target="/xl/pivotCache/pivotCacheDefinition3.xml" Type="http://schemas.openxmlformats.org/officeDocument/2006/relationships/pivotCacheDefinition"/></Relationships>
</file>

<file path=xl/pivotTables/_rels/pivotTable5.xml.rels><Relationships xmlns="http://schemas.openxmlformats.org/package/2006/relationships"><Relationship Id="rId1" Target="/xl/pivotCache/pivotCacheDefinition2.xml" Type="http://schemas.openxmlformats.org/officeDocument/2006/relationships/pivotCacheDefinition"/></Relationships>
</file>

<file path=xl/pivotTables/_rels/pivotTable6.xml.rels><Relationships xmlns="http://schemas.openxmlformats.org/package/2006/relationships"><Relationship Id="rId1" Target="/xl/pivotCache/pivotCacheDefinition4.xml" Type="http://schemas.openxmlformats.org/officeDocument/2006/relationships/pivotCacheDefinition"/></Relationships>
</file>

<file path=xl/pivotTables/_rels/pivotTable7.xml.rels><Relationships xmlns="http://schemas.openxmlformats.org/package/2006/relationships"><Relationship Id="rId1" Target="/xl/pivotCache/pivotCacheDefinition5.xml" Type="http://schemas.openxmlformats.org/officeDocument/2006/relationships/pivotCacheDefinition"/></Relationships>
</file>

<file path=xl/pivotTables/_rels/pivotTable8.xml.rels><Relationships xmlns="http://schemas.openxmlformats.org/package/2006/relationships"><Relationship Id="rId1" Target="/xl/pivotCache/pivotCacheDefinition1.xml" Type="http://schemas.openxmlformats.org/officeDocument/2006/relationships/pivotCacheDefinition"/></Relationships>
</file>

<file path=xl/pivotTables/_rels/pivotTable9.xml.rels><Relationships xmlns="http://schemas.openxmlformats.org/package/2006/relationships"><Relationship Id="rId1" Target="/xl/pivotCache/pivotCacheDefinition3.xml" Type="http://schemas.openxmlformats.org/officeDocument/2006/relationships/pivotCacheDefinition"/></Relationships>
</file>

<file path=xl/pivotTables/_rels/pivotTable10.xml.rels><Relationships xmlns="http://schemas.openxmlformats.org/package/2006/relationships"><Relationship Id="rId1" Target="/xl/pivotCache/pivotCacheDefinition6.xml" Type="http://schemas.openxmlformats.org/officeDocument/2006/relationships/pivotCacheDefinition"/></Relationships>
</file>

<file path=xl/pivotTables/_rels/pivotTable11.xml.rels><Relationships xmlns="http://schemas.openxmlformats.org/package/2006/relationships"><Relationship Id="rId1" Target="/xl/pivotCache/pivotCacheDefinition7.xml" Type="http://schemas.openxmlformats.org/officeDocument/2006/relationships/pivotCacheDefinition"/></Relationships>
</file>

<file path=xl/pivotTables/_rels/pivotTable12.xml.rels><Relationships xmlns="http://schemas.openxmlformats.org/package/2006/relationships"><Relationship Id="rId1" Target="/xl/pivotCache/pivotCacheDefinition8.xml" Type="http://schemas.openxmlformats.org/officeDocument/2006/relationships/pivotCacheDefinition"/></Relationships>
</file>

<file path=xl/pivotTables/_rels/pivotTable13.xml.rels><Relationships xmlns="http://schemas.openxmlformats.org/package/2006/relationships"><Relationship Id="rId1" Target="/xl/pivotCache/pivotCacheDefinition6.xml" Type="http://schemas.openxmlformats.org/officeDocument/2006/relationships/pivotCacheDefinition"/></Relationships>
</file>

<file path=xl/pivotTables/_rels/pivotTable14.xml.rels><Relationships xmlns="http://schemas.openxmlformats.org/package/2006/relationships"><Relationship Id="rId1" Target="/xl/pivotCache/pivotCacheDefinition5.xml" Type="http://schemas.openxmlformats.org/officeDocument/2006/relationships/pivotCacheDefinition"/></Relationships>
</file>

<file path=xl/pivotTables/_rels/pivotTable15.xml.rels><Relationships xmlns="http://schemas.openxmlformats.org/package/2006/relationships"><Relationship Id="rId1" Target="/xl/pivotCache/pivotCacheDefinition4.xml" Type="http://schemas.openxmlformats.org/officeDocument/2006/relationships/pivotCacheDefinition"/></Relationships>
</file>

<file path=xl/pivotTables/pivotTable1.xml><?xml version="1.0" encoding="utf-8"?>
<pivotTableDefinition xmlns:r="http://schemas.openxmlformats.org/officeDocument/2006/relationships" xmlns="http://schemas.openxmlformats.org/spreadsheetml/2006/main" applyAlignmentFormats="0" applyBorderFormats="0" applyFontFormats="0" applyNumberFormats="0" applyPatternFormats="0" applyWidthHeightFormats="1" asteriskTotals="0" cacheId="4" chartFormat="0" colGrandTotals="1" compact="1" compactData="1" createdVersion="6" dataCaption="值" dataOnRows="0" disableFieldList="0" editData="0" enableDrill="1" enableFieldProperties="1" enableWizard="1" fieldListSortAscending="0" fieldPrintTitles="0" gridDropZones="0" immersive="1" indent="0" itemPrintTitles="1" mdxSubqueries="0" mergeItem="0" minRefreshableVersion="3" multipleFieldFilters="0" name="数据透视表16" outline="1" outlineData="1" pageOverThenDown="0" pageWrap="0" preserveFormatting="1" printDrill="0" published="0" rowGrandTotals="1" showCalcMbrs="1" showDataDropDown="1" showDataTips="1" showDrill="1" showDropZones="1" showEmptyCol="0" showEmptyRow="0" showError="0" showHeaders="1" showItems="1" showMemberPropertyTips="1" showMissing="1" showMultipleLabel="1" subtotalHiddenItems="0" updatedVersion="6" useAutoFormatting="1" visualTotals="1" r:id="rId1">
  <location colPageCount="1" firstDataCol="0" firstDataRow="1" firstHeaderRow="0" ref="X15:AB16" rowPageCount="3"/>
  <pivotFields count="15">
    <pivotField axis="axisPage" compact="1" defaultSubtotal="1" dragOff="1" dragToCol="1" dragToData="1" dragToPage="1" dragToRow="1" itemPageCount="10" multipleItemSelectionAllowed="1" outline="1" showAll="0" showDropDowns="1" sortType="manual" subtotalTop="1" topAutoShow="1">
      <items count="3">
        <item sd="1" t="data" x="0"/>
        <item h="1" sd="1" t="data" x="1"/>
        <item sd="1" t="default"/>
      </items>
    </pivotField>
    <pivotField axis="axisPage" compact="1" defaultSubtotal="1" dragOff="1" dragToCol="1" dragToData="1" dragToPage="1" dragToRow="1" itemPageCount="10" multipleItemSelectionAllowed="1" outline="1" showAll="0" showDropDowns="1" sortType="manual" subtotalTop="1" topAutoShow="1">
      <items count="7">
        <item m="1" sd="1" t="data" x="2"/>
        <item h="1" sd="1" t="data" x="1"/>
        <item m="1" sd="1" t="data" x="4"/>
        <item h="1" m="1" sd="1" t="data" x="5"/>
        <item h="1" sd="1" t="data" x="0"/>
        <item m="1" sd="1" t="data" x="3"/>
        <item sd="1" t="default"/>
      </items>
    </pivotField>
    <pivotField axis="axisPage" compact="1" defaultSubtotal="1" dragOff="1" dragToCol="1" dragToData="1" dragToPage="1" dragToRow="1" itemPageCount="10" outline="1" showAll="0" showDropDowns="1" sortType="manual" subtotalTop="1" topAutoShow="1">
      <items count="103">
        <item m="1" sd="1" t="data" x="18"/>
        <item m="1" sd="1" t="data" x="56"/>
        <item m="1" sd="1" t="data" x="93"/>
        <item m="1" sd="1" t="data" x="42"/>
        <item m="1" sd="1" t="data" x="79"/>
        <item m="1" sd="1" t="data" x="29"/>
        <item m="1" sd="1" t="data" x="66"/>
        <item m="1" sd="1" t="data" x="15"/>
        <item m="1" sd="1" t="data" x="53"/>
        <item m="1" sd="1" t="data" x="90"/>
        <item m="1" sd="1" t="data" x="39"/>
        <item m="1" sd="1" t="data" x="76"/>
        <item m="1" sd="1" t="data" x="25"/>
        <item m="1" sd="1" t="data" x="63"/>
        <item m="1" sd="1" t="data" x="100"/>
        <item m="1" sd="1" t="data" x="49"/>
        <item m="1" sd="1" t="data" x="86"/>
        <item m="1" sd="1" t="data" x="35"/>
        <item m="1" sd="1" t="data" x="72"/>
        <item m="1" sd="1" t="data" x="21"/>
        <item m="1" sd="1" t="data" x="58"/>
        <item m="1" sd="1" t="data" x="96"/>
        <item m="1" sd="1" t="data" x="45"/>
        <item m="1" sd="1" t="data" x="82"/>
        <item m="1" sd="1" t="data" x="32"/>
        <item m="1" sd="1" t="data" x="70"/>
        <item m="1" sd="1" t="data" x="17"/>
        <item sd="1" t="data" x="12"/>
        <item m="1" sd="1" t="data" x="62"/>
        <item m="1" sd="1" t="data" x="99"/>
        <item m="1" sd="1" t="data" x="48"/>
        <item m="1" sd="1" t="data" x="85"/>
        <item m="1" sd="1" t="data" x="34"/>
        <item m="1" sd="1" t="data" x="71"/>
        <item m="1" sd="1" t="data" x="19"/>
        <item m="1" sd="1" t="data" x="57"/>
        <item m="1" sd="1" t="data" x="95"/>
        <item m="1" sd="1" t="data" x="43"/>
        <item m="1" sd="1" t="data" x="80"/>
        <item m="1" sd="1" t="data" x="31"/>
        <item m="1" sd="1" t="data" x="69"/>
        <item m="1" sd="1" t="data" x="16"/>
        <item m="1" sd="1" t="data" x="55"/>
        <item m="1" sd="1" t="data" x="54"/>
        <item m="1" sd="1" t="data" x="91"/>
        <item m="1" sd="1" t="data" x="40"/>
        <item m="1" sd="1" t="data" x="77"/>
        <item m="1" sd="1" t="data" x="26"/>
        <item m="1" sd="1" t="data" x="64"/>
        <item m="1" sd="1" t="data" x="101"/>
        <item m="1" sd="1" t="data" x="50"/>
        <item m="1" sd="1" t="data" x="87"/>
        <item m="1" sd="1" t="data" x="36"/>
        <item m="1" sd="1" t="data" x="73"/>
        <item m="1" sd="1" t="data" x="22"/>
        <item m="1" sd="1" t="data" x="59"/>
        <item m="1" sd="1" t="data" x="97"/>
        <item m="1" sd="1" t="data" x="46"/>
        <item m="1" sd="1" t="data" x="92"/>
        <item m="1" sd="1" t="data" x="41"/>
        <item m="1" sd="1" t="data" x="78"/>
        <item m="1" sd="1" t="data" x="27"/>
        <item m="1" sd="1" t="data" x="65"/>
        <item m="1" sd="1" t="data" x="13"/>
        <item m="1" sd="1" t="data" x="51"/>
        <item m="1" sd="1" t="data" x="88"/>
        <item m="1" sd="1" t="data" x="37"/>
        <item m="1" sd="1" t="data" x="74"/>
        <item m="1" sd="1" t="data" x="24"/>
        <item m="1" sd="1" t="data" x="61"/>
        <item m="1" sd="1" t="data" x="98"/>
        <item m="1" sd="1" t="data" x="47"/>
        <item m="1" sd="1" t="data" x="84"/>
        <item m="1" sd="1" t="data" x="33"/>
        <item m="1" sd="1" t="data" x="94"/>
        <item m="1" sd="1" t="data" x="14"/>
        <item m="1" sd="1" t="data" x="20"/>
        <item m="1" sd="1" t="data" x="28"/>
        <item m="1" sd="1" t="data" x="23"/>
        <item m="1" sd="1" t="data" x="30"/>
        <item m="1" sd="1" t="data" x="38"/>
        <item m="1" sd="1" t="data" x="44"/>
        <item m="1" sd="1" t="data" x="52"/>
        <item m="1" sd="1" t="data" x="60"/>
        <item m="1" sd="1" t="data" x="83"/>
        <item m="1" sd="1" t="data" x="89"/>
        <item m="1" sd="1" t="data" x="81"/>
        <item m="1" sd="1" t="data" x="75"/>
        <item m="1" sd="1" t="data" x="68"/>
        <item sd="1" t="data" x="8"/>
        <item sd="1" t="data" x="9"/>
        <item sd="1" t="data" x="10"/>
        <item sd="1" t="data" x="11"/>
        <item m="1" sd="1" t="data" x="67"/>
        <item sd="1" t="data" x="5"/>
        <item sd="1" t="data" x="6"/>
        <item sd="1" t="data" x="7"/>
        <item sd="1" t="data" x="0"/>
        <item sd="1" t="data" x="1"/>
        <item sd="1" t="data" x="2"/>
        <item sd="1" t="data" x="3"/>
        <item sd="1" t="data" x="4"/>
        <item sd="1" t="default"/>
      </items>
    </pivotField>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ataField="1" defaultSubtotal="1" dragOff="1" dragToCol="1" dragToData="1" dragToPage="1" dragToRow="1" itemPageCount="10" outline="1" showAll="0" showDropDowns="1" sortType="manual" subtotalTop="1" topAutoShow="1"/>
    <pivotField compact="1" dataField="1" defaultSubtotal="1" dragOff="1" dragToCol="1" dragToData="1" dragToPage="1" dragToRow="1" itemPageCount="10" outline="1" showAll="0" showDropDowns="1" sortType="manual" subtotalTop="1" topAutoShow="1"/>
    <pivotField compact="1" dataField="1" defaultSubtotal="1" dragOff="1" dragToCol="1" dragToData="1" dragToPage="1" dragToRow="1" itemPageCount="10" outline="1" showAll="0" showDropDowns="1" sortType="manual" subtotalTop="1" topAutoShow="1"/>
    <pivotField compact="1" dataField="1" defaultSubtotal="1" dragOff="1" dragToCol="1" dragToData="1" dragToPage="1" dragToRow="1" itemPageCount="10" outline="1" showAll="0" showDropDowns="1" sortType="manual" subtotalTop="1" topAutoShow="1"/>
    <pivotField compact="1" dataField="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s>
  <rowItems count="1">
    <i i="0" r="0" t="data"/>
  </rowItems>
  <colFields count="1">
    <field x="-2"/>
  </colFields>
  <colItems count="5">
    <i i="0" r="0" t="data"/>
    <i i="1" r="0" t="data">
      <x v="1"/>
    </i>
    <i i="2" r="0" t="data">
      <x v="2"/>
    </i>
    <i i="3" r="0" t="data">
      <x v="3"/>
    </i>
    <i i="4" r="0" t="data">
      <x v="4"/>
    </i>
  </colItems>
  <pageFields count="3">
    <pageField fld="0" hier="-1"/>
    <pageField fld="1" hier="-1"/>
    <pageField fld="2" hier="-1"/>
  </pageFields>
  <dataFields count="5">
    <dataField baseField="0" baseItem="0" fld="5" name="求和项:花费" showDataAs="normal" subtotal="sum"/>
    <dataField baseField="0" baseItem="0" fld="7" name="求和项:点击" showDataAs="normal" subtotal="sum"/>
    <dataField baseField="0" baseItem="1" fld="8" name="平均值项:点击均价" showDataAs="normal" subtotal="average"/>
    <dataField baseField="0" baseItem="0" fld="6" name="求和项:曝光" showDataAs="normal" subtotal="sum"/>
    <dataField baseField="0" baseItem="0" fld="9" name="求和项:商户浏览量" showDataAs="normal" subtotal="sum"/>
  </dataFields>
  <formats count="6">
    <format dxfId="95">
      <pivotArea dataOnly="0" fieldPosition="0" outline="0" type="all"/>
    </format>
    <format dxfId="94">
      <pivotArea collapsedLevelsAreSubtotals="1" dataOnly="1" fieldPosition="0" outline="0" type="normal"/>
    </format>
    <format dxfId="93">
      <pivotArea dataOnly="0" fieldPosition="0" labelOnly="1" outline="0" type="normal">
        <references count="1">
          <reference field="4294967294">
            <x v="4"/>
          </reference>
        </references>
      </pivotArea>
    </format>
    <format dxfId="92">
      <pivotArea dataOnly="0" fieldPosition="0" outline="0" type="all"/>
    </format>
    <format dxfId="91">
      <pivotArea collapsedLevelsAreSubtotals="1" dataOnly="1" fieldPosition="0" outline="0" type="normal"/>
    </format>
    <format dxfId="90">
      <pivotArea dataOnly="0" fieldPosition="0" labelOnly="1" outline="0" type="normal">
        <references count="1">
          <reference field="4294967294">
            <x v="4"/>
          </reference>
        </references>
      </pivotArea>
    </format>
  </formats>
  <pivotTableStyleInfo name="PivotStyleLight16" showColHeaders="1" showColStripes="0" showLastColumn="1" showRowHeaders="1" showRowStripes="0"/>
</pivotTableDefinition>
</file>

<file path=xl/pivotTables/pivotTable2.xml><?xml version="1.0" encoding="utf-8"?>
<pivotTableDefinition xmlns:r="http://schemas.openxmlformats.org/officeDocument/2006/relationships" xmlns="http://schemas.openxmlformats.org/spreadsheetml/2006/main" applyAlignmentFormats="0" applyBorderFormats="0" applyFontFormats="0" applyNumberFormats="0" applyPatternFormats="0" applyWidthHeightFormats="1" asteriskTotals="0" cacheId="3" chartFormat="0" colGrandTotals="1" compact="1" compactData="1" createdVersion="6" dataCaption="值" dataOnRows="0" disableFieldList="0" editData="0" enableDrill="1" enableFieldProperties="1" enableWizard="1" fieldListSortAscending="0" fieldPrintTitles="0" gridDropZones="0" immersive="1" indent="0" itemPrintTitles="1" mdxSubqueries="0" mergeItem="0" minRefreshableVersion="3" multipleFieldFilters="0" name="数据透视表13" outline="1" outlineData="1" pageOverThenDown="0" pageWrap="0" preserveFormatting="1" printDrill="0" published="0" rowGrandTotals="1" showCalcMbrs="1" showDataDropDown="1" showDataTips="1" showDrill="1" showDropZones="1" showEmptyCol="0" showEmptyRow="0" showError="0" showHeaders="1" showItems="1" showMemberPropertyTips="1" showMissing="1" showMultipleLabel="1" subtotalHiddenItems="0" updatedVersion="6" useAutoFormatting="1" visualTotals="1" r:id="rId1">
  <location colPageCount="1" firstDataCol="0" firstDataRow="1" firstHeaderRow="1" ref="U6:U7" rowPageCount="3"/>
  <pivotFields count="12">
    <pivotField axis="axisPage" compact="1" defaultSubtotal="1" dragOff="1" dragToCol="1" dragToData="1" dragToPage="1" dragToRow="1" itemPageCount="10" multipleItemSelectionAllowed="1" outline="1" showAll="0" showDropDowns="1" sortType="manual" subtotalTop="1" topAutoShow="1">
      <items count="3">
        <item sd="1" t="data" x="0"/>
        <item h="1" sd="1" t="data" x="1"/>
        <item sd="1" t="default"/>
      </items>
    </pivotField>
    <pivotField axis="axisPage" compact="1" defaultSubtotal="1" dragOff="1" dragToCol="1" dragToData="1" dragToPage="1" dragToRow="1" itemPageCount="10" multipleItemSelectionAllowed="1" outline="1" showAll="0" showDropDowns="1" sortType="manual" subtotalTop="1" topAutoShow="1">
      <items count="10">
        <item h="1" m="1" sd="1" t="data" x="6"/>
        <item h="1" m="1" sd="1" t="data" x="5"/>
        <item h="1" sd="1" t="data" x="3"/>
        <item h="1" m="1" sd="1" t="data" x="7"/>
        <item h="1" m="1" sd="1" t="data" x="8"/>
        <item m="1" sd="1" t="data" x="4"/>
        <item h="1" sd="1" t="data" x="0"/>
        <item h="1" sd="1" t="data" x="1"/>
        <item sd="1" t="data" x="2"/>
        <item sd="1" t="default"/>
      </items>
    </pivotField>
    <pivotField axis="axisPage" compact="1" defaultSubtotal="1" dragOff="1" dragToCol="1" dragToData="1" dragToPage="1" dragToRow="1" itemPageCount="10" outline="1" showAll="0" showDropDowns="1" sortType="manual" subtotalTop="1" topAutoShow="1">
      <items count="53">
        <item m="1" sd="1" t="data" x="27"/>
        <item m="1" sd="1" t="data" x="17"/>
        <item m="1" sd="1" t="data" x="29"/>
        <item m="1" sd="1" t="data" x="40"/>
        <item m="1" sd="1" t="data" x="21"/>
        <item m="1" sd="1" t="data" x="33"/>
        <item m="1" sd="1" t="data" x="50"/>
        <item m="1" sd="1" t="data" x="36"/>
        <item m="1" sd="1" t="data" x="38"/>
        <item sd="1" t="data" x="16"/>
        <item m="1" sd="1" t="data" x="25"/>
        <item m="1" sd="1" t="data" x="47"/>
        <item m="1" sd="1" t="data" x="31"/>
        <item m="1" sd="1" t="data" x="22"/>
        <item m="1" sd="1" t="data" x="41"/>
        <item m="1" sd="1" t="data" x="43"/>
        <item m="1" sd="1" t="data" x="44"/>
        <item m="1" sd="1" t="data" x="26"/>
        <item m="1" sd="1" t="data" x="49"/>
        <item m="1" sd="1" t="data" x="32"/>
        <item m="1" sd="1" t="data" x="20"/>
        <item m="1" sd="1" t="data" x="39"/>
        <item m="1" sd="1" t="data" x="24"/>
        <item m="1" sd="1" t="data" x="45"/>
        <item m="1" sd="1" t="data" x="30"/>
        <item m="1" sd="1" t="data" x="19"/>
        <item m="1" sd="1" t="data" x="35"/>
        <item m="1" sd="1" t="data" x="28"/>
        <item m="1" sd="1" t="data" x="51"/>
        <item m="1" sd="1" t="data" x="34"/>
        <item m="1" sd="1" t="data" x="18"/>
        <item m="1" sd="1" t="data" x="46"/>
        <item m="1" sd="1" t="data" x="42"/>
        <item m="1" sd="1" t="data" x="23"/>
        <item m="1" sd="1" t="data" x="48"/>
        <item sd="1" t="data" x="4"/>
        <item sd="1" t="data" x="3"/>
        <item sd="1" t="data" x="2"/>
        <item sd="1" t="data" x="0"/>
        <item sd="1" t="data" x="1"/>
        <item sd="1" t="data" x="5"/>
        <item sd="1" t="data" x="8"/>
        <item sd="1" t="data" x="6"/>
        <item m="1" sd="1" t="data" x="37"/>
        <item sd="1" t="data" x="7"/>
        <item sd="1" t="data" x="13"/>
        <item sd="1" t="data" x="14"/>
        <item sd="1" t="data" x="15"/>
        <item sd="1" t="data" x="9"/>
        <item sd="1" t="data" x="10"/>
        <item sd="1" t="data" x="11"/>
        <item sd="1" t="data" x="12"/>
        <item sd="1" t="default"/>
      </items>
    </pivotField>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ataField="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s>
  <rowItems count="1">
    <i i="0" r="0" t="data"/>
  </rowItems>
  <colItems count="1">
    <i i="0" r="0" t="data"/>
  </colItems>
  <pageFields count="3">
    <pageField fld="0" hier="-1"/>
    <pageField fld="1" hier="-1"/>
    <pageField fld="2" hier="-1"/>
  </pageFields>
  <dataFields count="1">
    <dataField baseField="0" baseItem="0" fld="6" name="计数项:用户昵称" showDataAs="normal" subtotal="count"/>
  </dataFields>
  <formats count="6">
    <format dxfId="157">
      <pivotArea dataOnly="0" fieldPosition="0" outline="0" type="all"/>
    </format>
    <format dxfId="156">
      <pivotArea collapsedLevelsAreSubtotals="1" dataOnly="1" fieldPosition="0" outline="0" type="normal"/>
    </format>
    <format dxfId="155">
      <pivotArea axis="axisValues" dataOnly="0" fieldPosition="0" labelOnly="1" outline="0" type="normal"/>
    </format>
    <format dxfId="154">
      <pivotArea dataOnly="0" fieldPosition="0" outline="0" type="all"/>
    </format>
    <format dxfId="153">
      <pivotArea collapsedLevelsAreSubtotals="1" dataOnly="1" fieldPosition="0" outline="0" type="normal"/>
    </format>
    <format dxfId="152">
      <pivotArea axis="axisValues" dataOnly="0" fieldPosition="0" labelOnly="1" outline="0" type="normal"/>
    </format>
  </formats>
  <pivotTableStyleInfo name="PivotStyleLight16" showColHeaders="1" showColStripes="0" showLastColumn="1" showRowHeaders="1" showRowStripes="0"/>
</pivotTableDefinition>
</file>

<file path=xl/pivotTables/pivotTable3.xml><?xml version="1.0" encoding="utf-8"?>
<pivotTableDefinition xmlns:r="http://schemas.openxmlformats.org/officeDocument/2006/relationships" xmlns="http://schemas.openxmlformats.org/spreadsheetml/2006/main" applyAlignmentFormats="0" applyBorderFormats="0" applyFontFormats="0" applyNumberFormats="0" applyPatternFormats="0" applyWidthHeightFormats="1" asteriskTotals="0" cacheId="7" chartFormat="0" colGrandTotals="1" compact="1" compactData="1" createdVersion="6" dataCaption="值" dataOnRows="0" disableFieldList="0" editData="0" enableDrill="1" enableFieldProperties="1" enableWizard="1" fieldListSortAscending="0" fieldPrintTitles="0" gridDropZones="0" immersive="1" indent="0" itemPrintTitles="1" mdxSubqueries="0" mergeItem="0" minRefreshableVersion="3" multipleFieldFilters="0" name="数据透视表10" outline="1" outlineData="1" pageOverThenDown="0" pageWrap="0" preserveFormatting="1" printDrill="0" published="0" rowGrandTotals="1" showCalcMbrs="1" showDataDropDown="1" showDataTips="1" showDrill="1" showDropZones="1" showEmptyCol="0" showEmptyRow="0" showError="0" showHeaders="1" showItems="1" showMemberPropertyTips="1" showMissing="1" showMultipleLabel="1" subtotalHiddenItems="0" updatedVersion="6" useAutoFormatting="1" visualTotals="1" r:id="rId1">
  <location colPageCount="1" firstDataCol="0" firstDataRow="1" firstHeaderRow="1" ref="F5:F6" rowPageCount="2"/>
  <pivotFields count="8">
    <pivotField axis="axisPage" compact="1" defaultSubtotal="1" dragOff="1" dragToCol="1" dragToData="1" dragToPage="1" dragToRow="1" itemPageCount="10" multipleItemSelectionAllowed="1" outline="1" showAll="0" showDropDowns="1" sortType="manual" subtotalTop="1" topAutoShow="1">
      <items count="3">
        <item sd="1" t="data" x="0"/>
        <item h="1" sd="1" t="data" x="1"/>
        <item sd="1" t="default"/>
      </items>
    </pivotField>
    <pivotField axis="axisPage" compact="1" defaultSubtotal="1" dragOff="1" dragToCol="1" dragToData="1" dragToPage="1" dragToRow="1" itemPageCount="10" multipleItemSelectionAllowed="1" outline="1" showAll="0" showDropDowns="1" sortType="manual" subtotalTop="1" topAutoShow="1">
      <items count="8">
        <item h="1" m="1" sd="1" t="data" x="4"/>
        <item h="1" m="1" sd="1" t="data" x="5"/>
        <item h="1" sd="1" t="data" x="3"/>
        <item m="1" sd="1" t="data" x="6"/>
        <item h="1" sd="1" t="data" x="0"/>
        <item h="1" sd="1" t="data" x="1"/>
        <item sd="1" t="data" x="2"/>
        <item sd="1" t="default"/>
      </items>
    </pivotField>
    <pivotField compact="1" dataField="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s>
  <rowItems count="1">
    <i i="0" r="0" t="data"/>
  </rowItems>
  <colItems count="1">
    <i i="0" r="0" t="data"/>
  </colItems>
  <pageFields count="2">
    <pageField fld="0" hier="-1"/>
    <pageField fld="1" hier="-1"/>
  </pageFields>
  <dataFields count="1">
    <dataField baseField="0" baseItem="0" fld="2" name="计数项:姓名" showDataAs="normal" subtotal="count"/>
  </dataFields>
  <formats count="6">
    <format dxfId="52">
      <pivotArea dataOnly="0" fieldPosition="0" outline="0" type="all"/>
    </format>
    <format dxfId="51">
      <pivotArea collapsedLevelsAreSubtotals="1" dataOnly="1" fieldPosition="0" outline="0" type="normal"/>
    </format>
    <format dxfId="50">
      <pivotArea axis="axisValues" dataOnly="0" fieldPosition="0" labelOnly="1" outline="0" type="normal"/>
    </format>
    <format dxfId="49">
      <pivotArea dataOnly="0" fieldPosition="0" outline="0" type="all"/>
    </format>
    <format dxfId="48">
      <pivotArea collapsedLevelsAreSubtotals="1" dataOnly="1" fieldPosition="0" outline="0" type="normal"/>
    </format>
    <format dxfId="47">
      <pivotArea axis="axisValues" dataOnly="0" fieldPosition="0" labelOnly="1" outline="0" type="normal"/>
    </format>
  </formats>
  <pivotTableStyleInfo name="PivotStyleLight16" showColHeaders="1" showColStripes="0" showLastColumn="1" showRowHeaders="1" showRowStripes="0"/>
</pivotTableDefinition>
</file>

<file path=xl/pivotTables/pivotTable4.xml><?xml version="1.0" encoding="utf-8"?>
<pivotTableDefinition xmlns:r="http://schemas.openxmlformats.org/officeDocument/2006/relationships" xmlns="http://schemas.openxmlformats.org/spreadsheetml/2006/main" applyAlignmentFormats="0" applyBorderFormats="0" applyFontFormats="0" applyNumberFormats="0" applyPatternFormats="0" applyWidthHeightFormats="1" asteriskTotals="0" cacheId="7" chartFormat="0" colGrandTotals="1" compact="1" compactData="1" createdVersion="6" dataCaption="值" dataOnRows="0" disableFieldList="0" editData="0" enableDrill="1" enableFieldProperties="1" enableWizard="1" fieldListSortAscending="0" fieldPrintTitles="0" gridDropZones="0" immersive="1" indent="0" itemPrintTitles="1" mdxSubqueries="0" mergeItem="0" minRefreshableVersion="3" multipleFieldFilters="0" name="数据透视表17" outline="1" outlineData="1" pageOverThenDown="0" pageWrap="0" preserveFormatting="1" printDrill="0" published="0" rowGrandTotals="1" showCalcMbrs="1" showDataDropDown="1" showDataTips="1" showDrill="1" showDropZones="1" showEmptyCol="0" showEmptyRow="0" showError="0" showHeaders="1" showItems="1" showMemberPropertyTips="1" showMissing="1" showMultipleLabel="1" subtotalHiddenItems="0" updatedVersion="6" useAutoFormatting="1" visualTotals="1" r:id="rId1">
  <location colPageCount="1" firstDataCol="0" firstDataRow="1" firstHeaderRow="1" ref="F15:F16" rowPageCount="2"/>
  <pivotFields count="8">
    <pivotField axis="axisPage" compact="1" defaultSubtotal="1" dragOff="1" dragToCol="1" dragToData="1" dragToPage="1" dragToRow="1" itemPageCount="10" multipleItemSelectionAllowed="1" outline="1" showAll="0" showDropDowns="1" sortType="manual" subtotalTop="1" topAutoShow="1">
      <items count="3">
        <item sd="1" t="data" x="0"/>
        <item h="1" sd="1" t="data" x="1"/>
        <item sd="1" t="default"/>
      </items>
    </pivotField>
    <pivotField axis="axisPage" compact="1" defaultSubtotal="1" dragOff="1" dragToCol="1" dragToData="1" dragToPage="1" dragToRow="1" itemPageCount="10" multipleItemSelectionAllowed="1" outline="1" showAll="0" showDropDowns="1" sortType="manual" subtotalTop="1" topAutoShow="1">
      <items count="8">
        <item h="1" m="1" sd="1" t="data" x="4"/>
        <item m="1" sd="1" t="data" x="5"/>
        <item h="1" sd="1" t="data" x="3"/>
        <item h="1" m="1" sd="1" t="data" x="6"/>
        <item h="1" sd="1" t="data" x="0"/>
        <item sd="1" t="data" x="1"/>
        <item h="1" sd="1" t="data" x="2"/>
        <item sd="1" t="default"/>
      </items>
    </pivotField>
    <pivotField compact="1" dataField="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s>
  <rowItems count="1">
    <i i="0" r="0" t="data"/>
  </rowItems>
  <colItems count="1">
    <i i="0" r="0" t="data"/>
  </colItems>
  <pageFields count="2">
    <pageField fld="0" hier="-1"/>
    <pageField fld="1" hier="-1"/>
  </pageFields>
  <dataFields count="1">
    <dataField baseField="0" baseItem="0" fld="2" name="计数项:姓名" showDataAs="normal" subtotal="count"/>
  </dataFields>
  <formats count="6">
    <format dxfId="89">
      <pivotArea dataOnly="0" fieldPosition="0" outline="0" type="all"/>
    </format>
    <format dxfId="88">
      <pivotArea collapsedLevelsAreSubtotals="1" dataOnly="1" fieldPosition="0" outline="0" type="normal"/>
    </format>
    <format dxfId="87">
      <pivotArea axis="axisValues" dataOnly="0" fieldPosition="0" labelOnly="1" outline="0" type="normal"/>
    </format>
    <format dxfId="86">
      <pivotArea dataOnly="0" fieldPosition="0" outline="0" type="all"/>
    </format>
    <format dxfId="85">
      <pivotArea collapsedLevelsAreSubtotals="1" dataOnly="1" fieldPosition="0" outline="0" type="normal"/>
    </format>
    <format dxfId="84">
      <pivotArea axis="axisValues" dataOnly="0" fieldPosition="0" labelOnly="1" outline="0" type="normal"/>
    </format>
  </formats>
  <pivotTableStyleInfo name="PivotStyleLight16" showColHeaders="1" showColStripes="0" showLastColumn="1" showRowHeaders="1" showRowStripes="0"/>
</pivotTableDefinition>
</file>

<file path=xl/pivotTables/pivotTable5.xml><?xml version="1.0" encoding="utf-8"?>
<pivotTableDefinition xmlns:r="http://schemas.openxmlformats.org/officeDocument/2006/relationships" xmlns="http://schemas.openxmlformats.org/spreadsheetml/2006/main" applyAlignmentFormats="0" applyBorderFormats="0" applyFontFormats="0" applyNumberFormats="0" applyPatternFormats="0" applyWidthHeightFormats="1" asteriskTotals="0" cacheId="3" chartFormat="0" colGrandTotals="1" compact="1" compactData="1" createdVersion="6" dataCaption="值" dataOnRows="0" disableFieldList="0" editData="0" enableDrill="1" enableFieldProperties="1" enableWizard="1" fieldListSortAscending="0" fieldPrintTitles="0" gridDropZones="0" immersive="1" indent="0" itemPrintTitles="1" mdxSubqueries="0" mergeItem="0" minRefreshableVersion="3" multipleFieldFilters="0" name="数据透视表14" outline="1" outlineData="1" pageOverThenDown="0" pageWrap="0" preserveFormatting="1" printDrill="0" published="0" rowGrandTotals="1" showCalcMbrs="1" showDataDropDown="1" showDataTips="1" showDrill="1" showDropZones="1" showEmptyCol="0" showEmptyRow="0" showError="0" showHeaders="1" showItems="1" showMemberPropertyTips="1" showMissing="1" showMultipleLabel="1" subtotalHiddenItems="0" updatedVersion="6" useAutoFormatting="1" visualTotals="1" r:id="rId1">
  <location colPageCount="1" firstDataCol="0" firstDataRow="1" firstHeaderRow="1" ref="U15:U16" rowPageCount="3"/>
  <pivotFields count="12">
    <pivotField axis="axisPage" compact="1" defaultSubtotal="1" dragOff="1" dragToCol="1" dragToData="1" dragToPage="1" dragToRow="1" itemPageCount="10" multipleItemSelectionAllowed="1" outline="1" showAll="0" showDropDowns="1" sortType="manual" subtotalTop="1" topAutoShow="1">
      <items count="3">
        <item sd="1" t="data" x="0"/>
        <item h="1" sd="1" t="data" x="1"/>
        <item sd="1" t="default"/>
      </items>
    </pivotField>
    <pivotField axis="axisPage" compact="1" defaultSubtotal="1" dragOff="1" dragToCol="1" dragToData="1" dragToPage="1" dragToRow="1" itemPageCount="10" multipleItemSelectionAllowed="1" outline="1" showAll="0" showDropDowns="1" sortType="manual" subtotalTop="1" topAutoShow="1">
      <items count="10">
        <item h="1" m="1" sd="1" t="data" x="6"/>
        <item m="1" sd="1" t="data" x="5"/>
        <item h="1" sd="1" t="data" x="3"/>
        <item m="1" sd="1" t="data" x="7"/>
        <item m="1" sd="1" t="data" x="8"/>
        <item m="1" sd="1" t="data" x="4"/>
        <item h="1" sd="1" t="data" x="0"/>
        <item sd="1" t="data" x="1"/>
        <item h="1" sd="1" t="data" x="2"/>
        <item sd="1" t="default"/>
      </items>
    </pivotField>
    <pivotField axis="axisPage" compact="1" defaultSubtotal="1" dragOff="1" dragToCol="1" dragToData="1" dragToPage="1" dragToRow="1" itemPageCount="10" outline="1" showAll="0" showDropDowns="1" sortType="manual" subtotalTop="1" topAutoShow="1">
      <items count="53">
        <item m="1" sd="1" t="data" x="27"/>
        <item m="1" sd="1" t="data" x="17"/>
        <item m="1" sd="1" t="data" x="29"/>
        <item m="1" sd="1" t="data" x="40"/>
        <item m="1" sd="1" t="data" x="21"/>
        <item m="1" sd="1" t="data" x="33"/>
        <item m="1" sd="1" t="data" x="50"/>
        <item m="1" sd="1" t="data" x="36"/>
        <item m="1" sd="1" t="data" x="38"/>
        <item sd="1" t="data" x="16"/>
        <item m="1" sd="1" t="data" x="25"/>
        <item m="1" sd="1" t="data" x="47"/>
        <item m="1" sd="1" t="data" x="31"/>
        <item m="1" sd="1" t="data" x="22"/>
        <item m="1" sd="1" t="data" x="41"/>
        <item m="1" sd="1" t="data" x="43"/>
        <item m="1" sd="1" t="data" x="44"/>
        <item m="1" sd="1" t="data" x="26"/>
        <item m="1" sd="1" t="data" x="49"/>
        <item m="1" sd="1" t="data" x="32"/>
        <item m="1" sd="1" t="data" x="20"/>
        <item m="1" sd="1" t="data" x="39"/>
        <item m="1" sd="1" t="data" x="24"/>
        <item m="1" sd="1" t="data" x="45"/>
        <item m="1" sd="1" t="data" x="30"/>
        <item m="1" sd="1" t="data" x="19"/>
        <item m="1" sd="1" t="data" x="35"/>
        <item m="1" sd="1" t="data" x="28"/>
        <item m="1" sd="1" t="data" x="51"/>
        <item m="1" sd="1" t="data" x="34"/>
        <item m="1" sd="1" t="data" x="18"/>
        <item m="1" sd="1" t="data" x="46"/>
        <item m="1" sd="1" t="data" x="42"/>
        <item m="1" sd="1" t="data" x="23"/>
        <item m="1" sd="1" t="data" x="48"/>
        <item sd="1" t="data" x="4"/>
        <item sd="1" t="data" x="3"/>
        <item sd="1" t="data" x="2"/>
        <item sd="1" t="data" x="0"/>
        <item sd="1" t="data" x="1"/>
        <item sd="1" t="data" x="5"/>
        <item sd="1" t="data" x="8"/>
        <item sd="1" t="data" x="6"/>
        <item m="1" sd="1" t="data" x="37"/>
        <item sd="1" t="data" x="7"/>
        <item sd="1" t="data" x="13"/>
        <item sd="1" t="data" x="14"/>
        <item sd="1" t="data" x="15"/>
        <item sd="1" t="data" x="9"/>
        <item sd="1" t="data" x="10"/>
        <item sd="1" t="data" x="11"/>
        <item sd="1" t="data" x="12"/>
        <item sd="1" t="default"/>
      </items>
    </pivotField>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ataField="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s>
  <rowItems count="1">
    <i i="0" r="0" t="data"/>
  </rowItems>
  <colItems count="1">
    <i i="0" r="0" t="data"/>
  </colItems>
  <pageFields count="3">
    <pageField fld="0" hier="-1"/>
    <pageField fld="1" hier="-1"/>
    <pageField fld="2" hier="-1"/>
  </pageFields>
  <dataFields count="1">
    <dataField baseField="0" baseItem="0" fld="6" name="计数项:用户昵称" showDataAs="normal" subtotal="count"/>
  </dataFields>
  <formats count="6">
    <format dxfId="151">
      <pivotArea dataOnly="0" fieldPosition="0" outline="0" type="all"/>
    </format>
    <format dxfId="150">
      <pivotArea collapsedLevelsAreSubtotals="1" dataOnly="1" fieldPosition="0" outline="0" type="normal"/>
    </format>
    <format dxfId="149">
      <pivotArea axis="axisValues" dataOnly="0" fieldPosition="0" labelOnly="1" outline="0" type="normal"/>
    </format>
    <format dxfId="148">
      <pivotArea dataOnly="0" fieldPosition="0" outline="0" type="all"/>
    </format>
    <format dxfId="147">
      <pivotArea collapsedLevelsAreSubtotals="1" dataOnly="1" fieldPosition="0" outline="0" type="normal"/>
    </format>
    <format dxfId="146">
      <pivotArea axis="axisValues" dataOnly="0" fieldPosition="0" labelOnly="1" outline="0" type="normal"/>
    </format>
  </formats>
  <pivotTableStyleInfo name="PivotStyleLight16" showColHeaders="1" showColStripes="0" showLastColumn="1" showRowHeaders="1" showRowStripes="0"/>
</pivotTableDefinition>
</file>

<file path=xl/pivotTables/pivotTable6.xml><?xml version="1.0" encoding="utf-8"?>
<pivotTableDefinition xmlns:r="http://schemas.openxmlformats.org/officeDocument/2006/relationships" xmlns="http://schemas.openxmlformats.org/spreadsheetml/2006/main" applyAlignmentFormats="0" applyBorderFormats="0" applyFontFormats="0" applyNumberFormats="0" applyPatternFormats="0" applyWidthHeightFormats="1" asteriskTotals="0" cacheId="0" chartFormat="0" colGrandTotals="1" compact="1" compactData="1" createdVersion="6" dataCaption="值" dataOnRows="0" disableFieldList="0" editData="0" enableDrill="1" enableFieldProperties="1" enableWizard="1" fieldListSortAscending="0" fieldPrintTitles="0" gridDropZones="0" immersive="1" indent="0" itemPrintTitles="1" mdxSubqueries="0" mergeItem="0" minRefreshableVersion="3" multipleFieldFilters="0" name="数据透视表11" outline="1" outlineData="1" pageOverThenDown="0" pageWrap="0" preserveFormatting="1" printDrill="0" published="0" rowGrandTotals="1" showCalcMbrs="1" showDataDropDown="1" showDataTips="1" showDrill="1" showDropZones="1" showEmptyCol="0" showEmptyRow="0" showError="0" showHeaders="1" showItems="1" showMemberPropertyTips="1" showMissing="1" showMultipleLabel="1" subtotalHiddenItems="0" updatedVersion="6" useAutoFormatting="1" visualTotals="1" r:id="rId1">
  <location colPageCount="1" firstDataCol="1" firstDataRow="1" firstHeaderRow="1" ref="R5:S8" rowPageCount="2"/>
  <pivotFields count="15">
    <pivotField axis="axisPage" compact="1" defaultSubtotal="1" dragOff="1" dragToCol="1" dragToData="1" dragToPage="1" dragToRow="1" itemPageCount="10" multipleItemSelectionAllowed="1" outline="1" showAll="0" showDropDowns="1" sortType="manual" subtotalTop="1" topAutoShow="1">
      <items count="3">
        <item sd="1" t="data" x="0"/>
        <item h="1" sd="1" t="data" x="1"/>
        <item sd="1" t="default"/>
      </items>
    </pivotField>
    <pivotField axis="axisPage" compact="1" defaultSubtotal="1" dragOff="1" dragToCol="1" dragToData="1" dragToPage="1" dragToRow="1" itemPageCount="10" multipleItemSelectionAllowed="1" outline="1" showAll="0" showDropDowns="1" sortType="manual" subtotalTop="1" topAutoShow="1">
      <items count="5">
        <item h="1" sd="1" t="data" x="0"/>
        <item sd="1" t="data" x="1"/>
        <item h="1" sd="1" t="data" x="2"/>
        <item h="1" sd="1" t="data" x="3"/>
        <item sd="1" t="default"/>
      </items>
    </pivotField>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axis="axisRow" compact="1" dataField="1" defaultSubtotal="1" dragOff="1" dragToCol="1" dragToData="1" dragToPage="1" dragToRow="1" itemPageCount="10" outline="1" showAll="0" showDropDowns="1" sortType="manual" subtotalTop="1" topAutoShow="1">
      <items count="4">
        <item sd="1" t="data" x="1"/>
        <item sd="1" t="data" x="0"/>
        <item sd="1" t="data" x="2"/>
        <item sd="1" t="default"/>
      </items>
    </pivotField>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s>
  <rowFields count="1">
    <field x="7"/>
  </rowFields>
  <rowItems count="3">
    <i i="0" r="0" t="data"/>
    <i i="0" r="0" t="data">
      <x v="1"/>
    </i>
    <i i="0" r="0" t="grand"/>
  </rowItems>
  <colItems count="1">
    <i i="0" r="0" t="data"/>
  </colItems>
  <pageFields count="2">
    <pageField fld="0" hier="-1"/>
    <pageField fld="1" hier="-1"/>
  </pageFields>
  <dataFields count="1">
    <dataField baseField="0" baseItem="0" fld="7" name="计数项:星级" showDataAs="normal" subtotal="count"/>
  </dataFields>
  <formats count="12">
    <format dxfId="46">
      <pivotArea dataOnly="0" fieldPosition="0" outline="0" type="all"/>
    </format>
    <format dxfId="45">
      <pivotArea collapsedLevelsAreSubtotals="1" dataOnly="1" fieldPosition="0" outline="0" type="normal"/>
    </format>
    <format dxfId="44">
      <pivotArea axis="axisRow" dataOnly="0" field="7" fieldPosition="0" labelOnly="1" outline="0" type="button"/>
    </format>
    <format dxfId="43">
      <pivotArea dataOnly="0" fieldPosition="0" labelOnly="1" outline="1" type="normal">
        <references count="1">
          <reference field="7">
            <x v="1"/>
          </reference>
        </references>
      </pivotArea>
    </format>
    <format dxfId="42">
      <pivotArea dataOnly="0" fieldPosition="0" grandRow="1" labelOnly="1" outline="0" type="normal"/>
    </format>
    <format dxfId="41">
      <pivotArea axis="axisValues" dataOnly="0" fieldPosition="0" labelOnly="1" outline="0" type="normal"/>
    </format>
    <format dxfId="40">
      <pivotArea dataOnly="0" fieldPosition="0" outline="0" type="all"/>
    </format>
    <format dxfId="39">
      <pivotArea collapsedLevelsAreSubtotals="1" dataOnly="1" fieldPosition="0" outline="0" type="normal"/>
    </format>
    <format dxfId="38">
      <pivotArea axis="axisRow" dataOnly="0" field="7" fieldPosition="0" labelOnly="1" outline="0" type="button"/>
    </format>
    <format dxfId="37">
      <pivotArea dataOnly="0" fieldPosition="0" labelOnly="1" outline="1" type="normal">
        <references count="1">
          <reference field="7">
            <x v="1"/>
          </reference>
        </references>
      </pivotArea>
    </format>
    <format dxfId="36">
      <pivotArea dataOnly="0" fieldPosition="0" grandRow="1" labelOnly="1" outline="0" type="normal"/>
    </format>
    <format dxfId="35">
      <pivotArea axis="axisValues" dataOnly="0" fieldPosition="0" labelOnly="1" outline="0" type="normal"/>
    </format>
  </formats>
  <pivotTableStyleInfo name="PivotStyleLight16" showColHeaders="1" showColStripes="0" showLastColumn="1" showRowHeaders="1" showRowStripes="0"/>
</pivotTableDefinition>
</file>

<file path=xl/pivotTables/pivotTable7.xml><?xml version="1.0" encoding="utf-8"?>
<pivotTableDefinition xmlns:r="http://schemas.openxmlformats.org/officeDocument/2006/relationships" xmlns="http://schemas.openxmlformats.org/spreadsheetml/2006/main" applyAlignmentFormats="0" applyBorderFormats="0" applyFontFormats="0" applyNumberFormats="0" applyPatternFormats="0" applyWidthHeightFormats="1" asteriskTotals="0" cacheId="5" chartFormat="0" colGrandTotals="1" compact="1" compactData="1" createdVersion="6" dataCaption="值" dataOnRows="0" disableFieldList="0" editData="0" enableDrill="1" enableFieldProperties="1" enableWizard="1" fieldListSortAscending="0" fieldPrintTitles="0" gridDropZones="0" immersive="1" indent="0" itemPrintTitles="1" mdxSubqueries="0" mergeItem="0" minRefreshableVersion="3" multipleFieldFilters="0" name="数据透视表5" outline="1" outlineData="1" pageOverThenDown="0" pageWrap="0" preserveFormatting="1" printDrill="0" published="0" rowGrandTotals="1" showCalcMbrs="1" showDataDropDown="1" showDataTips="1" showDrill="1" showDropZones="1" showEmptyCol="0" showEmptyRow="0" showError="0" showHeaders="1" showItems="1" showMemberPropertyTips="1" showMissing="1" showMultipleLabel="1" subtotalHiddenItems="0" updatedVersion="6" useAutoFormatting="1" visualTotals="1" r:id="rId1">
  <location colPageCount="1" firstDataCol="0" firstDataRow="1" firstHeaderRow="0" ref="A16:D17" rowPageCount="3"/>
  <pivotFields count="7">
    <pivotField axis="axisPage" compact="1" defaultSubtotal="1" dragOff="1" dragToCol="1" dragToData="1" dragToPage="1" dragToRow="1" itemPageCount="10" multipleItemSelectionAllowed="1" outline="1" showAll="0" showDropDowns="1" sortType="manual" subtotalTop="1" topAutoShow="1">
      <items count="3">
        <item sd="1" t="data" x="0"/>
        <item h="1" sd="1" t="data" x="1"/>
        <item sd="1" t="default"/>
      </items>
    </pivotField>
    <pivotField axis="axisPage" compact="1" defaultSubtotal="1" dragOff="1" dragToCol="1" dragToData="1" dragToPage="1" dragToRow="1" itemPageCount="10" multipleItemSelectionAllowed="1" outline="1" showAll="0" showDropDowns="1" sortType="manual" subtotalTop="1" topAutoShow="1">
      <items count="9">
        <item h="1" m="1" sd="1" t="data" x="6"/>
        <item m="1" sd="1" t="data" x="7"/>
        <item h="1" sd="1" t="data" x="5"/>
        <item h="1" sd="1" t="data" x="0"/>
        <item h="1" sd="1" t="data" x="1"/>
        <item h="1" sd="1" t="data" x="2"/>
        <item sd="1" t="data" x="3"/>
        <item h="1" sd="1" t="data" x="4"/>
        <item sd="1" t="default"/>
      </items>
    </pivotField>
    <pivotField axis="axisPage" compact="1" defaultSubtotal="1" dragOff="1" dragToCol="1" dragToData="1" dragToPage="1" dragToRow="1" itemPageCount="10" outline="1" showAll="0" showDropDowns="1" sortType="manual" subtotalTop="1" topAutoShow="1">
      <items count="206">
        <item m="1" sd="1" t="data" x="139"/>
        <item m="1" sd="1" t="data" x="167"/>
        <item m="1" sd="1" t="data" x="195"/>
        <item m="1" sd="1" t="data" x="156"/>
        <item m="1" sd="1" t="data" x="184"/>
        <item m="1" sd="1" t="data" x="146"/>
        <item m="1" sd="1" t="data" x="175"/>
        <item m="1" sd="1" t="data" x="203"/>
        <item m="1" sd="1" t="data" x="164"/>
        <item m="1" sd="1" t="data" x="192"/>
        <item m="1" sd="1" t="data" x="153"/>
        <item m="1" sd="1" t="data" x="181"/>
        <item m="1" sd="1" t="data" x="143"/>
        <item m="1" sd="1" t="data" x="171"/>
        <item m="1" sd="1" t="data" x="199"/>
        <item m="1" sd="1" t="data" x="160"/>
        <item m="1" sd="1" t="data" x="188"/>
        <item m="1" sd="1" t="data" x="150"/>
        <item m="1" sd="1" t="data" x="179"/>
        <item m="1" sd="1" t="data" x="141"/>
        <item m="1" sd="1" t="data" x="174"/>
        <item m="1" sd="1" t="data" x="202"/>
        <item m="1" sd="1" t="data" x="163"/>
        <item m="1" sd="1" t="data" x="191"/>
        <item m="1" sd="1" t="data" x="152"/>
        <item m="1" sd="1" t="data" x="180"/>
        <item m="1" sd="1" t="data" x="142"/>
        <item m="1" sd="1" t="data" x="170"/>
        <item m="1" sd="1" t="data" x="198"/>
        <item m="1" sd="1" t="data" x="159"/>
        <item m="1" sd="1" t="data" x="187"/>
        <item m="1" sd="1" t="data" x="149"/>
        <item m="1" sd="1" t="data" x="178"/>
        <item m="1" sd="1" t="data" x="140"/>
        <item m="1" sd="1" t="data" x="169"/>
        <item m="1" sd="1" t="data" x="197"/>
        <item m="1" sd="1" t="data" x="158"/>
        <item m="1" sd="1" t="data" x="186"/>
        <item m="1" sd="1" t="data" x="148"/>
        <item sd="1" t="data" x="137"/>
        <item m="1" sd="1" t="data" x="145"/>
        <item m="1" sd="1" t="data" x="183"/>
        <item m="1" sd="1" t="data" x="155"/>
        <item m="1" sd="1" t="data" x="194"/>
        <item m="1" sd="1" t="data" x="166"/>
        <item m="1" sd="1" t="data" x="138"/>
        <item m="1" sd="1" t="data" x="177"/>
        <item m="1" sd="1" t="data" x="151"/>
        <item m="1" sd="1" t="data" x="190"/>
        <item m="1" sd="1" t="data" x="162"/>
        <item m="1" sd="1" t="data" x="201"/>
        <item m="1" sd="1" t="data" x="173"/>
        <item m="1" sd="1" t="data" x="168"/>
        <item m="1" sd="1" t="data" x="196"/>
        <item m="1" sd="1" t="data" x="157"/>
        <item m="1" sd="1" t="data" x="185"/>
        <item m="1" sd="1" t="data" x="147"/>
        <item m="1" sd="1" t="data" x="176"/>
        <item m="1" sd="1" t="data" x="204"/>
        <item m="1" sd="1" t="data" x="165"/>
        <item m="1" sd="1" t="data" x="193"/>
        <item m="1" sd="1" t="data" x="154"/>
        <item m="1" sd="1" t="data" x="182"/>
        <item m="1" sd="1" t="data" x="144"/>
        <item m="1" sd="1" t="data" x="200"/>
        <item m="1" sd="1" t="data" x="172"/>
        <item m="1" sd="1" t="data" x="161"/>
        <item m="1" sd="1" t="data" x="189"/>
        <item sd="1" t="data" x="0"/>
        <item sd="1" t="data" x="1"/>
        <item sd="1" t="data" x="2"/>
        <item sd="1" t="data" x="3"/>
        <item sd="1" t="data" x="4"/>
        <item sd="1" t="data" x="5"/>
        <item sd="1" t="data" x="6"/>
        <item sd="1" t="data" x="7"/>
        <item sd="1" t="data" x="8"/>
        <item sd="1" t="data" x="9"/>
        <item sd="1" t="data" x="10"/>
        <item sd="1" t="data" x="11"/>
        <item sd="1" t="data" x="12"/>
        <item sd="1" t="data" x="13"/>
        <item sd="1" t="data" x="14"/>
        <item sd="1" t="data" x="15"/>
        <item sd="1" t="data" x="16"/>
        <item sd="1" t="data" x="17"/>
        <item sd="1" t="data" x="18"/>
        <item sd="1" t="data" x="19"/>
        <item sd="1" t="data" x="20"/>
        <item sd="1" t="data" x="21"/>
        <item sd="1" t="data" x="22"/>
        <item sd="1" t="data" x="23"/>
        <item sd="1" t="data" x="24"/>
        <item sd="1" t="data" x="25"/>
        <item sd="1" t="data" x="26"/>
        <item sd="1" t="data" x="27"/>
        <item sd="1" t="data" x="28"/>
        <item sd="1" t="data" x="29"/>
        <item sd="1" t="data" x="30"/>
        <item sd="1" t="data" x="35"/>
        <item sd="1" t="data" x="34"/>
        <item sd="1" t="data" x="33"/>
        <item sd="1" t="data" x="32"/>
        <item sd="1" t="data" x="31"/>
        <item sd="1" t="data" x="36"/>
        <item sd="1" t="data" x="37"/>
        <item sd="1" t="data" x="38"/>
        <item sd="1" t="data" x="39"/>
        <item sd="1" t="data" x="40"/>
        <item sd="1" t="data" x="41"/>
        <item sd="1" t="data" x="42"/>
        <item sd="1" t="data" x="43"/>
        <item sd="1" t="data" x="44"/>
        <item sd="1" t="data" x="50"/>
        <item sd="1" t="data" x="49"/>
        <item sd="1" t="data" x="48"/>
        <item sd="1" t="data" x="47"/>
        <item sd="1" t="data" x="46"/>
        <item sd="1" t="data" x="45"/>
        <item sd="1" t="data" x="51"/>
        <item sd="1" t="data" x="52"/>
        <item sd="1" t="data" x="53"/>
        <item sd="1" t="data" x="54"/>
        <item sd="1" t="data" x="55"/>
        <item sd="1" t="data" x="56"/>
        <item sd="1" t="data" x="57"/>
        <item sd="1" t="data" x="58"/>
        <item sd="1" t="data" x="59"/>
        <item sd="1" t="data" x="60"/>
        <item sd="1" t="data" x="61"/>
        <item sd="1" t="data" x="62"/>
        <item sd="1" t="data" x="63"/>
        <item sd="1" t="data" x="64"/>
        <item sd="1" t="data" x="68"/>
        <item sd="1" t="data" x="67"/>
        <item sd="1" t="data" x="66"/>
        <item sd="1" t="data" x="65"/>
        <item sd="1" t="data" x="72"/>
        <item sd="1" t="data" x="71"/>
        <item sd="1" t="data" x="70"/>
        <item sd="1" t="data" x="69"/>
        <item sd="1" t="data" x="73"/>
        <item sd="1" t="data" x="74"/>
        <item sd="1" t="data" x="76"/>
        <item sd="1" t="data" x="75"/>
        <item sd="1" t="data" x="77"/>
        <item sd="1" t="data" x="78"/>
        <item sd="1" t="data" x="79"/>
        <item sd="1" t="data" x="80"/>
        <item sd="1" t="data" x="81"/>
        <item sd="1" t="data" x="82"/>
        <item sd="1" t="data" x="83"/>
        <item sd="1" t="data" x="84"/>
        <item sd="1" t="data" x="86"/>
        <item sd="1" t="data" x="85"/>
        <item sd="1" t="data" x="87"/>
        <item sd="1" t="data" x="88"/>
        <item sd="1" t="data" x="89"/>
        <item sd="1" t="data" x="91"/>
        <item sd="1" t="data" x="90"/>
        <item sd="1" t="data" x="92"/>
        <item sd="1" t="data" x="93"/>
        <item sd="1" t="data" x="94"/>
        <item sd="1" t="data" x="95"/>
        <item sd="1" t="data" x="96"/>
        <item sd="1" t="data" x="97"/>
        <item sd="1" t="data" x="98"/>
        <item sd="1" t="data" x="99"/>
        <item sd="1" t="data" x="100"/>
        <item sd="1" t="data" x="103"/>
        <item sd="1" t="data" x="102"/>
        <item sd="1" t="data" x="101"/>
        <item sd="1" t="data" x="105"/>
        <item sd="1" t="data" x="104"/>
        <item sd="1" t="data" x="111"/>
        <item sd="1" t="data" x="110"/>
        <item sd="1" t="data" x="109"/>
        <item sd="1" t="data" x="108"/>
        <item sd="1" t="data" x="107"/>
        <item sd="1" t="data" x="106"/>
        <item sd="1" t="data" x="112"/>
        <item sd="1" t="data" x="114"/>
        <item sd="1" t="data" x="113"/>
        <item sd="1" t="data" x="116"/>
        <item sd="1" t="data" x="115"/>
        <item sd="1" t="data" x="117"/>
        <item sd="1" t="data" x="118"/>
        <item sd="1" t="data" x="119"/>
        <item sd="1" t="data" x="120"/>
        <item sd="1" t="data" x="121"/>
        <item sd="1" t="data" x="123"/>
        <item sd="1" t="data" x="122"/>
        <item sd="1" t="data" x="124"/>
        <item sd="1" t="data" x="127"/>
        <item sd="1" t="data" x="126"/>
        <item sd="1" t="data" x="125"/>
        <item sd="1" t="data" x="128"/>
        <item sd="1" t="data" x="129"/>
        <item sd="1" t="data" x="130"/>
        <item sd="1" t="data" x="131"/>
        <item sd="1" t="data" x="132"/>
        <item sd="1" t="data" x="133"/>
        <item sd="1" t="data" x="134"/>
        <item sd="1" t="data" x="135"/>
        <item sd="1" t="data" x="136"/>
        <item sd="1" t="default"/>
      </items>
    </pivotField>
    <pivotField compact="1" dataField="1" defaultSubtotal="1" dragOff="1" dragToCol="1" dragToData="1" dragToPage="1" dragToRow="1" itemPageCount="10" outline="1" showAll="0" showDropDowns="1" sortType="manual" subtotalTop="1" topAutoShow="1"/>
    <pivotField compact="1" dataField="1" defaultSubtotal="1" dragOff="1" dragToCol="1" dragToData="1" dragToPage="1" dragToRow="1" itemPageCount="10" outline="1" showAll="0" showDropDowns="1" sortType="manual" subtotalTop="1" topAutoShow="1"/>
    <pivotField compact="1" dataField="1" defaultSubtotal="1" dragOff="1" dragToCol="1" dragToData="1" dragToPage="1" dragToRow="1" itemPageCount="10" outline="1" showAll="0" showDropDowns="1" sortType="manual" subtotalTop="1" topAutoShow="1"/>
    <pivotField compact="1" dataField="1" defaultSubtotal="1" dragOff="1" dragToCol="1" dragToData="1" dragToPage="1" dragToRow="1" itemPageCount="10" outline="1" showAll="0" showDropDowns="1" sortType="manual" subtotalTop="1" topAutoShow="1"/>
  </pivotFields>
  <rowItems count="1">
    <i i="0" r="0" t="data"/>
  </rowItems>
  <colFields count="1">
    <field x="-2"/>
  </colFields>
  <colItems count="4">
    <i i="0" r="0" t="data"/>
    <i i="1" r="0" t="data">
      <x v="1"/>
    </i>
    <i i="2" r="0" t="data">
      <x v="2"/>
    </i>
    <i i="3" r="0" t="data">
      <x v="3"/>
    </i>
  </colItems>
  <pageFields count="3">
    <pageField fld="0" hier="-1"/>
    <pageField fld="1" hier="-1"/>
    <pageField fld="2" hier="-1"/>
  </pageFields>
  <dataFields count="4">
    <dataField baseField="0" baseItem="1" fld="3" name="浏览量" showDataAs="normal" subtotal="sum"/>
    <dataField baseField="0" baseItem="1" fld="4" name="访客数" showDataAs="normal" subtotal="sum"/>
    <dataField baseField="0" baseItem="2" fld="5" name="平均停留时长" numFmtId="177" showDataAs="normal" subtotal="average"/>
    <dataField baseField="0" baseItem="3" fld="6" name="跳失率" numFmtId="177" showDataAs="normal" subtotal="average"/>
  </dataFields>
  <formats count="8">
    <format dxfId="34">
      <pivotArea collapsedLevelsAreSubtotals="1" dataOnly="1" fieldPosition="0" outline="0" type="normal"/>
    </format>
    <format dxfId="33">
      <pivotArea collapsedLevelsAreSubtotals="1" dataOnly="1" fieldPosition="0" outline="0" type="normal">
        <references count="1">
          <reference field="4294967294" selected="0">
            <x v="3"/>
          </reference>
        </references>
      </pivotArea>
    </format>
    <format dxfId="32">
      <pivotArea dataOnly="0" fieldPosition="0" outline="0" type="all"/>
    </format>
    <format dxfId="31">
      <pivotArea collapsedLevelsAreSubtotals="1" dataOnly="1" fieldPosition="0" outline="0" type="normal"/>
    </format>
    <format dxfId="30">
      <pivotArea dataOnly="0" fieldPosition="0" labelOnly="1" outline="0" type="normal">
        <references count="1">
          <reference field="4294967294">
            <x v="3"/>
          </reference>
        </references>
      </pivotArea>
    </format>
    <format dxfId="29">
      <pivotArea dataOnly="0" fieldPosition="0" outline="0" type="all"/>
    </format>
    <format dxfId="28">
      <pivotArea collapsedLevelsAreSubtotals="1" dataOnly="1" fieldPosition="0" outline="0" type="normal"/>
    </format>
    <format dxfId="27">
      <pivotArea dataOnly="0" fieldPosition="0" labelOnly="1" outline="0" type="normal">
        <references count="1">
          <reference field="4294967294">
            <x v="3"/>
          </reference>
        </references>
      </pivotArea>
    </format>
  </formats>
  <pivotTableStyleInfo name="PivotStyleLight16" showColHeaders="1" showColStripes="0" showLastColumn="1" showRowHeaders="1" showRowStripes="0"/>
</pivotTableDefinition>
</file>

<file path=xl/pivotTables/pivotTable8.xml><?xml version="1.0" encoding="utf-8"?>
<pivotTableDefinition xmlns:r="http://schemas.openxmlformats.org/officeDocument/2006/relationships" xmlns="http://schemas.openxmlformats.org/spreadsheetml/2006/main" applyAlignmentFormats="0" applyBorderFormats="0" applyFontFormats="0" applyNumberFormats="0" applyPatternFormats="0" applyWidthHeightFormats="1" asteriskTotals="0" cacheId="4" chartFormat="0" colGrandTotals="1" compact="1" compactData="1" createdVersion="6" dataCaption="值" dataOnRows="0" disableFieldList="0" editData="0" enableDrill="1" enableFieldProperties="1" enableWizard="1" fieldListSortAscending="0" fieldPrintTitles="0" gridDropZones="0" immersive="1" indent="0" itemPrintTitles="1" mdxSubqueries="0" mergeItem="0" minRefreshableVersion="3" multipleFieldFilters="0" name="数据透视表15" outline="1" outlineData="1" pageOverThenDown="0" pageWrap="0" preserveFormatting="1" printDrill="0" published="0" rowGrandTotals="1" showCalcMbrs="1" showDataDropDown="1" showDataTips="1" showDrill="1" showDropZones="1" showEmptyCol="0" showEmptyRow="0" showError="0" showHeaders="1" showItems="1" showMemberPropertyTips="1" showMissing="1" showMultipleLabel="1" subtotalHiddenItems="0" updatedVersion="6" useAutoFormatting="1" visualTotals="1" r:id="rId1">
  <location colPageCount="1" firstDataCol="0" firstDataRow="1" firstHeaderRow="0" ref="X6:AB7" rowPageCount="3"/>
  <pivotFields count="15">
    <pivotField axis="axisPage" compact="1" defaultSubtotal="1" dragOff="1" dragToCol="1" dragToData="1" dragToPage="1" dragToRow="1" itemPageCount="10" multipleItemSelectionAllowed="1" outline="1" showAll="0" showDropDowns="1" sortType="manual" subtotalTop="1" topAutoShow="1">
      <items count="3">
        <item sd="1" t="data" x="0"/>
        <item h="1" sd="1" t="data" x="1"/>
        <item sd="1" t="default"/>
      </items>
    </pivotField>
    <pivotField axis="axisPage" compact="1" defaultSubtotal="1" dragOff="1" dragToCol="1" dragToData="1" dragToPage="1" dragToRow="1" itemPageCount="10" multipleItemSelectionAllowed="1" outline="1" showAll="0" showDropDowns="1" sortType="manual" subtotalTop="1" topAutoShow="1">
      <items count="7">
        <item h="1" m="1" sd="1" t="data" x="2"/>
        <item h="1" sd="1" t="data" x="1"/>
        <item h="1" m="1" sd="1" t="data" x="4"/>
        <item m="1" sd="1" t="data" x="5"/>
        <item sd="1" t="data" x="0"/>
        <item h="1" m="1" sd="1" t="data" x="3"/>
        <item sd="1" t="default"/>
      </items>
    </pivotField>
    <pivotField axis="axisPage" compact="1" defaultSubtotal="1" dragOff="1" dragToCol="1" dragToData="1" dragToPage="1" dragToRow="1" itemPageCount="10" outline="1" showAll="0" showDropDowns="1" sortType="manual" subtotalTop="1" topAutoShow="1">
      <items count="103">
        <item m="1" sd="1" t="data" x="18"/>
        <item m="1" sd="1" t="data" x="56"/>
        <item m="1" sd="1" t="data" x="93"/>
        <item m="1" sd="1" t="data" x="42"/>
        <item m="1" sd="1" t="data" x="79"/>
        <item m="1" sd="1" t="data" x="29"/>
        <item m="1" sd="1" t="data" x="66"/>
        <item m="1" sd="1" t="data" x="15"/>
        <item m="1" sd="1" t="data" x="53"/>
        <item m="1" sd="1" t="data" x="90"/>
        <item m="1" sd="1" t="data" x="39"/>
        <item m="1" sd="1" t="data" x="76"/>
        <item m="1" sd="1" t="data" x="25"/>
        <item m="1" sd="1" t="data" x="63"/>
        <item m="1" sd="1" t="data" x="100"/>
        <item m="1" sd="1" t="data" x="49"/>
        <item m="1" sd="1" t="data" x="86"/>
        <item m="1" sd="1" t="data" x="35"/>
        <item m="1" sd="1" t="data" x="72"/>
        <item m="1" sd="1" t="data" x="21"/>
        <item m="1" sd="1" t="data" x="58"/>
        <item m="1" sd="1" t="data" x="96"/>
        <item m="1" sd="1" t="data" x="45"/>
        <item m="1" sd="1" t="data" x="82"/>
        <item m="1" sd="1" t="data" x="32"/>
        <item m="1" sd="1" t="data" x="70"/>
        <item m="1" sd="1" t="data" x="17"/>
        <item sd="1" t="data" x="12"/>
        <item m="1" sd="1" t="data" x="62"/>
        <item m="1" sd="1" t="data" x="99"/>
        <item m="1" sd="1" t="data" x="48"/>
        <item m="1" sd="1" t="data" x="85"/>
        <item m="1" sd="1" t="data" x="34"/>
        <item m="1" sd="1" t="data" x="71"/>
        <item m="1" sd="1" t="data" x="19"/>
        <item m="1" sd="1" t="data" x="57"/>
        <item m="1" sd="1" t="data" x="95"/>
        <item m="1" sd="1" t="data" x="43"/>
        <item m="1" sd="1" t="data" x="80"/>
        <item m="1" sd="1" t="data" x="31"/>
        <item m="1" sd="1" t="data" x="69"/>
        <item m="1" sd="1" t="data" x="16"/>
        <item m="1" sd="1" t="data" x="55"/>
        <item m="1" sd="1" t="data" x="54"/>
        <item m="1" sd="1" t="data" x="91"/>
        <item m="1" sd="1" t="data" x="40"/>
        <item m="1" sd="1" t="data" x="77"/>
        <item m="1" sd="1" t="data" x="26"/>
        <item m="1" sd="1" t="data" x="64"/>
        <item m="1" sd="1" t="data" x="101"/>
        <item m="1" sd="1" t="data" x="50"/>
        <item m="1" sd="1" t="data" x="87"/>
        <item m="1" sd="1" t="data" x="36"/>
        <item m="1" sd="1" t="data" x="73"/>
        <item m="1" sd="1" t="data" x="22"/>
        <item m="1" sd="1" t="data" x="59"/>
        <item m="1" sd="1" t="data" x="97"/>
        <item m="1" sd="1" t="data" x="46"/>
        <item m="1" sd="1" t="data" x="92"/>
        <item m="1" sd="1" t="data" x="41"/>
        <item m="1" sd="1" t="data" x="78"/>
        <item m="1" sd="1" t="data" x="27"/>
        <item m="1" sd="1" t="data" x="65"/>
        <item m="1" sd="1" t="data" x="13"/>
        <item m="1" sd="1" t="data" x="51"/>
        <item m="1" sd="1" t="data" x="88"/>
        <item m="1" sd="1" t="data" x="37"/>
        <item m="1" sd="1" t="data" x="74"/>
        <item m="1" sd="1" t="data" x="24"/>
        <item m="1" sd="1" t="data" x="61"/>
        <item m="1" sd="1" t="data" x="98"/>
        <item m="1" sd="1" t="data" x="47"/>
        <item m="1" sd="1" t="data" x="84"/>
        <item m="1" sd="1" t="data" x="33"/>
        <item m="1" sd="1" t="data" x="94"/>
        <item m="1" sd="1" t="data" x="14"/>
        <item m="1" sd="1" t="data" x="20"/>
        <item m="1" sd="1" t="data" x="28"/>
        <item m="1" sd="1" t="data" x="23"/>
        <item m="1" sd="1" t="data" x="30"/>
        <item m="1" sd="1" t="data" x="38"/>
        <item m="1" sd="1" t="data" x="44"/>
        <item m="1" sd="1" t="data" x="52"/>
        <item m="1" sd="1" t="data" x="60"/>
        <item m="1" sd="1" t="data" x="83"/>
        <item m="1" sd="1" t="data" x="89"/>
        <item m="1" sd="1" t="data" x="81"/>
        <item m="1" sd="1" t="data" x="75"/>
        <item m="1" sd="1" t="data" x="68"/>
        <item sd="1" t="data" x="8"/>
        <item sd="1" t="data" x="9"/>
        <item sd="1" t="data" x="10"/>
        <item sd="1" t="data" x="11"/>
        <item m="1" sd="1" t="data" x="67"/>
        <item sd="1" t="data" x="5"/>
        <item sd="1" t="data" x="6"/>
        <item sd="1" t="data" x="7"/>
        <item sd="1" t="data" x="0"/>
        <item sd="1" t="data" x="1"/>
        <item sd="1" t="data" x="2"/>
        <item sd="1" t="data" x="3"/>
        <item sd="1" t="data" x="4"/>
        <item sd="1" t="default"/>
      </items>
    </pivotField>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ataField="1" defaultSubtotal="1" dragOff="1" dragToCol="1" dragToData="1" dragToPage="1" dragToRow="1" itemPageCount="10" outline="1" showAll="0" showDropDowns="1" sortType="manual" subtotalTop="1" topAutoShow="1"/>
    <pivotField compact="1" dataField="1" defaultSubtotal="1" dragOff="1" dragToCol="1" dragToData="1" dragToPage="1" dragToRow="1" itemPageCount="10" outline="1" showAll="0" showDropDowns="1" sortType="manual" subtotalTop="1" topAutoShow="1"/>
    <pivotField compact="1" dataField="1" defaultSubtotal="1" dragOff="1" dragToCol="1" dragToData="1" dragToPage="1" dragToRow="1" itemPageCount="10" outline="1" showAll="0" showDropDowns="1" sortType="manual" subtotalTop="1" topAutoShow="1"/>
    <pivotField compact="1" dataField="1" defaultSubtotal="1" dragOff="1" dragToCol="1" dragToData="1" dragToPage="1" dragToRow="1" itemPageCount="10" outline="1" showAll="0" showDropDowns="1" sortType="manual" subtotalTop="1" topAutoShow="1"/>
    <pivotField compact="1" dataField="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s>
  <rowItems count="1">
    <i i="0" r="0" t="data"/>
  </rowItems>
  <colFields count="1">
    <field x="-2"/>
  </colFields>
  <colItems count="5">
    <i i="0" r="0" t="data"/>
    <i i="1" r="0" t="data">
      <x v="1"/>
    </i>
    <i i="2" r="0" t="data">
      <x v="2"/>
    </i>
    <i i="3" r="0" t="data">
      <x v="3"/>
    </i>
    <i i="4" r="0" t="data">
      <x v="4"/>
    </i>
  </colItems>
  <pageFields count="3">
    <pageField fld="0" hier="-1"/>
    <pageField fld="1" hier="-1"/>
    <pageField fld="2" hier="-1"/>
  </pageFields>
  <dataFields count="5">
    <dataField baseField="0" baseItem="0" fld="5" name="求和项:花费" showDataAs="normal" subtotal="sum"/>
    <dataField baseField="0" baseItem="0" fld="7" name="求和项:点击" showDataAs="normal" subtotal="sum"/>
    <dataField baseField="0" baseItem="1" fld="8" name="平均值项:点击均价" numFmtId="2" showDataAs="normal" subtotal="average"/>
    <dataField baseField="0" baseItem="0" fld="6" name="求和项:曝光" showDataAs="normal" subtotal="sum"/>
    <dataField baseField="0" baseItem="0" fld="9" name="求和项:商户浏览量" showDataAs="normal" subtotal="sum"/>
  </dataFields>
  <formats count="7">
    <format dxfId="83">
      <pivotArea collapsedLevelsAreSubtotals="1" dataOnly="1" fieldPosition="0" outline="0" type="normal">
        <references count="1">
          <reference field="4294967294" selected="0">
            <x v="2"/>
          </reference>
        </references>
      </pivotArea>
    </format>
    <format dxfId="82">
      <pivotArea dataOnly="0" fieldPosition="0" outline="0" type="all"/>
    </format>
    <format dxfId="81">
      <pivotArea collapsedLevelsAreSubtotals="1" dataOnly="1" fieldPosition="0" outline="0" type="normal"/>
    </format>
    <format dxfId="80">
      <pivotArea dataOnly="0" fieldPosition="0" labelOnly="1" outline="0" type="normal">
        <references count="1">
          <reference field="4294967294">
            <x v="4"/>
          </reference>
        </references>
      </pivotArea>
    </format>
    <format dxfId="79">
      <pivotArea dataOnly="0" fieldPosition="0" outline="0" type="all"/>
    </format>
    <format dxfId="78">
      <pivotArea collapsedLevelsAreSubtotals="1" dataOnly="1" fieldPosition="0" outline="0" type="normal"/>
    </format>
    <format dxfId="77">
      <pivotArea dataOnly="0" fieldPosition="0" labelOnly="1" outline="0" type="normal">
        <references count="1">
          <reference field="4294967294">
            <x v="4"/>
          </reference>
        </references>
      </pivotArea>
    </format>
  </formats>
  <pivotTableStyleInfo name="PivotStyleLight16" showColHeaders="1" showColStripes="0" showLastColumn="1" showRowHeaders="1" showRowStripes="0"/>
</pivotTableDefinition>
</file>

<file path=xl/pivotTables/pivotTable9.xml><?xml version="1.0" encoding="utf-8"?>
<pivotTableDefinition xmlns:r="http://schemas.openxmlformats.org/officeDocument/2006/relationships" xmlns="http://schemas.openxmlformats.org/spreadsheetml/2006/main" applyAlignmentFormats="0" applyBorderFormats="0" applyFontFormats="0" applyNumberFormats="0" applyPatternFormats="0" applyWidthHeightFormats="1" asteriskTotals="0" cacheId="7" chartFormat="4" colGrandTotals="0" compact="1" compactData="1" createdVersion="6" dataCaption="值" dataOnRows="0" disableFieldList="0" editData="0" enableDrill="1" enableFieldProperties="1" enableWizard="1" fieldListSortAscending="0" fieldPrintTitles="0" gridDropZones="0" immersive="1" indent="0" itemPrintTitles="1" mdxSubqueries="0" mergeItem="0" minRefreshableVersion="3" multipleFieldFilters="0" name="数据透视表12" outline="1" outlineData="1" pageOverThenDown="0" pageWrap="0" preserveFormatting="1" printDrill="0" published="0" rowGrandTotals="1" showCalcMbrs="1" showDataDropDown="1" showDataTips="1" showDrill="1" showDropZones="1" showEmptyCol="0" showEmptyRow="0" showError="0" showHeaders="1" showItems="1" showMemberPropertyTips="1" showMissing="1" showMultipleLabel="1" subtotalHiddenItems="0" updatedVersion="6" useAutoFormatting="1" visualTotals="1" r:id="rId1">
  <location firstDataCol="1" firstDataRow="2" firstHeaderRow="1" ref="AU3:AW19"/>
  <pivotFields count="8">
    <pivotField compact="1" defaultSubtotal="1" dragOff="1" dragToCol="1" dragToData="1" dragToPage="1" dragToRow="1" itemPageCount="10" outline="1" showAll="0" showDropDowns="1" sortType="manual" subtotalTop="1" topAutoShow="1"/>
    <pivotField axis="axisCol" compact="1" defaultSubtotal="1" dragOff="1" dragToCol="1" dragToData="1" dragToPage="1" dragToRow="1" itemPageCount="10" outline="1" showAll="0" showDropDowns="1" sortType="descending" subtotalTop="1" topAutoShow="1">
      <items count="8">
        <item h="1" sd="1" t="data" x="3"/>
        <item sd="1" t="data" x="2"/>
        <item sd="1" t="data" x="1"/>
        <item h="1" sd="1" t="data" x="0"/>
        <item h="1" m="1" sd="1" t="data" x="6"/>
        <item h="1" m="1" sd="1" t="data" x="5"/>
        <item h="1" m="1" sd="1" t="data" x="4"/>
        <item sd="1" t="default"/>
      </items>
    </pivotField>
    <pivotField compact="1" dataField="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axis="axisRow" compact="1" defaultSubtotal="1" dragOff="1" dragToCol="1" dragToData="1" dragToPage="1" dragToRow="1" itemPageCount="10" outline="1" showAll="0" showDropDowns="1" sortType="descending" subtotalTop="1" topAutoShow="1">
      <items count="17">
        <item sd="1" t="data" x="0"/>
        <item sd="1" t="data" x="11"/>
        <item sd="1" t="data" x="13"/>
        <item sd="1" t="data" x="3"/>
        <item sd="1" t="data" x="5"/>
        <item sd="1" t="data" x="4"/>
        <item sd="1" t="data" x="12"/>
        <item sd="1" t="data" x="10"/>
        <item sd="1" t="data" x="9"/>
        <item sd="1" t="data" x="14"/>
        <item sd="1" t="data" x="8"/>
        <item sd="1" t="data" x="6"/>
        <item sd="1" t="data" x="2"/>
        <item sd="1" t="data" x="1"/>
        <item sd="1" t="data" x="7"/>
        <item sd="1" t="data" x="15"/>
        <item sd="1" t="default"/>
      </items>
      <autoSortScope>
        <pivotArea dataOnly="0" fieldPosition="0" outline="0" type="normal">
          <references count="2">
            <reference field="4294967294" selected="0">
              <x v="0"/>
            </reference>
            <reference field="1" selected="0">
              <x v="1"/>
            </reference>
          </references>
        </pivotArea>
      </autoSortScope>
    </pivotField>
    <pivotField compact="1" defaultSubtotal="1" dragOff="1" dragToCol="1" dragToData="1" dragToPage="1" dragToRow="1" itemPageCount="10" outline="1" showAll="0" showDropDowns="1" sortType="manual" subtotalTop="1" topAutoShow="1"/>
  </pivotFields>
  <rowFields count="1">
    <field x="6"/>
  </rowFields>
  <rowItems count="15">
    <i i="0" r="0" t="data">
      <x v="12"/>
    </i>
    <i i="0" r="0" t="data"/>
    <i i="0" r="0" t="data">
      <x v="1"/>
    </i>
    <i i="0" r="0" t="data">
      <x v="4"/>
    </i>
    <i i="0" r="0" t="data">
      <x v="9"/>
    </i>
    <i i="0" r="0" t="data">
      <x v="6"/>
    </i>
    <i i="0" r="0" t="data">
      <x v="13"/>
    </i>
    <i i="0" r="0" t="data">
      <x v="14"/>
    </i>
    <i i="0" r="0" t="data">
      <x v="3"/>
    </i>
    <i i="0" r="0" t="data">
      <x v="11"/>
    </i>
    <i i="0" r="0" t="data">
      <x v="2"/>
    </i>
    <i i="0" r="0" t="data">
      <x v="10"/>
    </i>
    <i i="0" r="0" t="data">
      <x v="8"/>
    </i>
    <i i="0" r="0" t="data">
      <x v="7"/>
    </i>
    <i i="0" r="0" t="grand"/>
  </rowItems>
  <colFields count="1">
    <field x="1"/>
  </colFields>
  <colItems count="2">
    <i i="0" r="0" t="data">
      <x v="1"/>
    </i>
    <i i="0" r="0" t="data">
      <x v="2"/>
    </i>
  </colItems>
  <dataFields count="1">
    <dataField baseField="0" baseItem="0" fld="2" name="计数项:姓名" showDataAs="normal" subtotal="count"/>
  </dataFields>
  <formats count="18">
    <format dxfId="145">
      <pivotArea dataOnly="0" fieldPosition="0" outline="0" type="all"/>
    </format>
    <format dxfId="144">
      <pivotArea collapsedLevelsAreSubtotals="1" dataOnly="1" fieldPosition="0" outline="0" type="normal"/>
    </format>
    <format dxfId="143">
      <pivotArea dataOnly="0" fieldPosition="0" labelOnly="1" outline="0" type="origin"/>
    </format>
    <format dxfId="142">
      <pivotArea axis="axisCol" dataOnly="0" field="1" fieldPosition="0" labelOnly="1" outline="0" type="button"/>
    </format>
    <format dxfId="141">
      <pivotArea dataOnly="0" fieldPosition="0" labelOnly="1" outline="0" type="topRight"/>
    </format>
    <format dxfId="140">
      <pivotArea axis="axisRow" dataOnly="0" field="6" fieldPosition="0" labelOnly="1" outline="0" type="button"/>
    </format>
    <format dxfId="139">
      <pivotArea dataOnly="0" fieldPosition="0" labelOnly="1" outline="1" type="normal">
        <references count="1">
          <reference field="6">
            <x v="14"/>
          </reference>
        </references>
      </pivotArea>
    </format>
    <format dxfId="138">
      <pivotArea dataOnly="0" fieldPosition="0" grandRow="1" labelOnly="1" outline="0" type="normal"/>
    </format>
    <format dxfId="137">
      <pivotArea dataOnly="0" fieldPosition="0" labelOnly="1" outline="1" type="normal">
        <references count="1">
          <reference field="1"/>
        </references>
      </pivotArea>
    </format>
    <format dxfId="136">
      <pivotArea dataOnly="0" fieldPosition="0" outline="0" type="all"/>
    </format>
    <format dxfId="135">
      <pivotArea collapsedLevelsAreSubtotals="1" dataOnly="1" fieldPosition="0" outline="0" type="normal"/>
    </format>
    <format dxfId="134">
      <pivotArea dataOnly="0" fieldPosition="0" labelOnly="1" outline="0" type="origin"/>
    </format>
    <format dxfId="133">
      <pivotArea axis="axisCol" dataOnly="0" field="1" fieldPosition="0" labelOnly="1" outline="0" type="button"/>
    </format>
    <format dxfId="132">
      <pivotArea dataOnly="0" fieldPosition="0" labelOnly="1" outline="0" type="topRight"/>
    </format>
    <format dxfId="131">
      <pivotArea axis="axisRow" dataOnly="0" field="6" fieldPosition="0" labelOnly="1" outline="0" type="button"/>
    </format>
    <format dxfId="130">
      <pivotArea dataOnly="0" fieldPosition="0" labelOnly="1" outline="1" type="normal">
        <references count="1">
          <reference field="6">
            <x v="14"/>
          </reference>
        </references>
      </pivotArea>
    </format>
    <format dxfId="129">
      <pivotArea dataOnly="0" fieldPosition="0" grandRow="1" labelOnly="1" outline="0" type="normal"/>
    </format>
    <format dxfId="128">
      <pivotArea dataOnly="0" fieldPosition="0" labelOnly="1" outline="1" type="normal">
        <references count="1">
          <reference field="1"/>
        </references>
      </pivotArea>
    </format>
  </formats>
  <chartFormats count="4">
    <chartFormat chart="0" format="0" series="1">
      <pivotArea dataOnly="1" fieldPosition="0" outline="0" type="data">
        <references count="2">
          <reference field="4294967294" selected="0">
            <x v="0"/>
          </reference>
          <reference field="1" selected="0">
            <x v="1"/>
          </reference>
        </references>
      </pivotArea>
    </chartFormat>
    <chartFormat chart="0" format="1" series="1">
      <pivotArea dataOnly="1" fieldPosition="0" outline="0" type="data">
        <references count="2">
          <reference field="4294967294" selected="0">
            <x v="0"/>
          </reference>
          <reference field="1" selected="0">
            <x v="2"/>
          </reference>
        </references>
      </pivotArea>
    </chartFormat>
    <chartFormat chart="3" format="4" series="1">
      <pivotArea dataOnly="1" fieldPosition="0" outline="0" type="data">
        <references count="2">
          <reference field="4294967294" selected="0">
            <x v="0"/>
          </reference>
          <reference field="1" selected="0">
            <x v="1"/>
          </reference>
        </references>
      </pivotArea>
    </chartFormat>
    <chartFormat chart="3" format="5" series="1">
      <pivotArea dataOnly="1" fieldPosition="0" outline="0" type="data">
        <references count="2">
          <reference field="4294967294" selected="0">
            <x v="0"/>
          </reference>
          <reference field="1" selected="0">
            <x v="2"/>
          </reference>
        </references>
      </pivotArea>
    </chartFormat>
  </chartFormats>
  <pivotTableStyleInfo name="PivotStyleLight16" showColHeaders="1" showColStripes="0" showLastColumn="1" showRowHeaders="1" showRowStripes="0"/>
</pivotTableDefinition>
</file>

<file path=xl/pivotTables/pivotTable10.xml><?xml version="1.0" encoding="utf-8"?>
<pivotTableDefinition xmlns:r="http://schemas.openxmlformats.org/officeDocument/2006/relationships" xmlns="http://schemas.openxmlformats.org/spreadsheetml/2006/main" applyAlignmentFormats="0" applyBorderFormats="0" applyFontFormats="0" applyNumberFormats="0" applyPatternFormats="0" applyWidthHeightFormats="1" asteriskTotals="0" cacheId="6" chartFormat="0" colGrandTotals="1" compact="1" compactData="1" createdVersion="6" dataCaption="值" dataOnRows="0" disableFieldList="0" editData="0" enableDrill="1" enableFieldProperties="1" enableWizard="1" fieldListSortAscending="0" fieldPrintTitles="0" gridDropZones="0" immersive="1" indent="0" itemPrintTitles="1" mdxSubqueries="0" mergeItem="0" minRefreshableVersion="3" multipleFieldFilters="0" name="数据透视表8" outline="1" outlineData="1" pageOverThenDown="0" pageWrap="0" preserveFormatting="1" printDrill="0" published="0" rowGrandTotals="1" showCalcMbrs="1" showDataDropDown="1" showDataTips="1" showDrill="1" showDropZones="1" showEmptyCol="0" showEmptyRow="0" showError="0" showHeaders="1" showItems="1" showMemberPropertyTips="1" showMissing="1" showMultipleLabel="1" subtotalHiddenItems="0" updatedVersion="6" useAutoFormatting="1" visualTotals="1" r:id="rId1">
  <location colPageCount="1" firstDataCol="1" firstDataRow="1" firstHeaderRow="1" ref="I6:J11" rowPageCount="3"/>
  <pivotFields count="11">
    <pivotField axis="axisPage" compact="1" defaultSubtotal="1" dragOff="1" dragToCol="1" dragToData="1" dragToPage="1" dragToRow="1" itemPageCount="10" multipleItemSelectionAllowed="1" outline="1" showAll="0" showDropDowns="1" sortType="manual" subtotalTop="1" topAutoShow="1">
      <items count="3">
        <item sd="1" t="data" x="0"/>
        <item h="1" sd="1" t="data" x="1"/>
        <item sd="1" t="default"/>
      </items>
    </pivotField>
    <pivotField axis="axisPage" compact="1" defaultSubtotal="1" dragOff="1" dragToCol="1" dragToData="1" dragToPage="1" dragToRow="1" itemPageCount="10" multipleItemSelectionAllowed="1" outline="1" showAll="0" showDropDowns="1" sortType="manual" subtotalTop="1" topAutoShow="1">
      <items count="10">
        <item h="1" m="1" sd="1" t="data" x="8"/>
        <item h="1" m="1" sd="1" t="data" x="7"/>
        <item h="1" sd="1" t="data" x="0"/>
        <item h="1" sd="1" t="data" x="6"/>
        <item h="1" sd="1" t="data" x="1"/>
        <item h="1" sd="1" t="data" x="2"/>
        <item h="1" sd="1" t="data" x="3"/>
        <item h="1" sd="1" t="data" x="4"/>
        <item sd="1" t="data" x="5"/>
        <item sd="1" t="default"/>
      </items>
    </pivotField>
    <pivotField axis="axisPage" compact="1" defaultSubtotal="1" dragOff="1" dragToCol="1" dragToData="1" dragToPage="1" dragToRow="1" itemPageCount="10" multipleItemSelectionAllowed="1" outline="1" showAll="0" showDropDowns="1" sortType="manual" subtotalTop="1" topAutoShow="1">
      <items count="170">
        <item m="1" sd="1" t="data" x="94"/>
        <item m="1" sd="1" t="data" x="147"/>
        <item m="1" sd="1" t="data" x="129"/>
        <item m="1" sd="1" t="data" x="143"/>
        <item m="1" sd="1" t="data" x="74"/>
        <item m="1" sd="1" t="data" x="125"/>
        <item m="1" sd="1" t="data" x="104"/>
        <item m="1" sd="1" t="data" x="86"/>
        <item m="1" sd="1" t="data" x="138"/>
        <item m="1" sd="1" t="data" x="69"/>
        <item m="1" sd="1" t="data" x="53"/>
        <item m="1" sd="1" t="data" x="110"/>
        <item m="1" sd="1" t="data" x="157"/>
        <item m="1" sd="1" t="data" x="89"/>
        <item m="1" sd="1" t="data" x="141"/>
        <item m="1" sd="1" t="data" x="72"/>
        <item m="1" sd="1" t="data" x="124"/>
        <item m="1" sd="1" t="data" x="103"/>
        <item m="1" sd="1" t="data" x="152"/>
        <item m="1" sd="1" t="data" x="83"/>
        <item m="1" sd="1" t="data" x="136"/>
        <item m="1" sd="1" t="data" x="67"/>
        <item m="1" sd="1" t="data" x="98"/>
        <item m="1" sd="1" t="data" x="79"/>
        <item m="1" sd="1" t="data" x="113"/>
        <item m="1" sd="1" t="data" x="161"/>
        <item m="1" sd="1" t="data" x="145"/>
        <item m="1" sd="1" t="data" x="127"/>
        <item m="1" sd="1" t="data" x="58"/>
        <item m="1" sd="1" t="data" x="117"/>
        <item m="1" sd="1" t="data" x="166"/>
        <item m="1" sd="1" t="data" x="95"/>
        <item m="1" sd="1" t="data" x="148"/>
        <item m="1" sd="1" t="data" x="78"/>
        <item m="1" sd="1" t="data" x="130"/>
        <item m="1" sd="1" t="data" x="61"/>
        <item m="1" sd="1" t="data" x="112"/>
        <item m="1" sd="1" t="data" x="159"/>
        <item m="1" sd="1" t="data" x="90"/>
        <item m="1" sd="1" t="data" x="144"/>
        <item m="1" sd="1" t="data" x="75"/>
        <item m="1" sd="1" t="data" x="126"/>
        <item m="1" sd="1" t="data" x="57"/>
        <item m="1" sd="1" t="data" x="105"/>
        <item sd="1" t="data" x="52"/>
        <item m="1" sd="1" t="data" x="70"/>
        <item m="1" sd="1" t="data" x="139"/>
        <item m="1" sd="1" t="data" x="87"/>
        <item m="1" sd="1" t="data" x="155"/>
        <item m="1" sd="1" t="data" x="116"/>
        <item m="1" sd="1" t="data" x="119"/>
        <item m="1" sd="1" t="data" x="54"/>
        <item m="1" sd="1" t="data" x="81"/>
        <item m="1" sd="1" t="data" x="66"/>
        <item m="1" sd="1" t="data" x="71"/>
        <item m="1" sd="1" t="data" x="121"/>
        <item m="1" sd="1" t="data" x="163"/>
        <item m="1" sd="1" t="data" x="115"/>
        <item m="1" sd="1" t="data" x="96"/>
        <item m="1" sd="1" t="data" x="101"/>
        <item m="1" sd="1" t="data" x="64"/>
        <item m="1" sd="1" t="data" x="85"/>
        <item m="1" sd="1" t="data" x="109"/>
        <item m="1" sd="1" t="data" x="154"/>
        <item m="1" sd="1" t="data" x="128"/>
        <item m="1" sd="1" t="data" x="60"/>
        <item m="1" sd="1" t="data" x="97"/>
        <item m="1" sd="1" t="data" x="106"/>
        <item m="1" sd="1" t="data" x="132"/>
        <item m="1" sd="1" t="data" x="65"/>
        <item m="1" sd="1" t="data" x="108"/>
        <item m="1" sd="1" t="data" x="133"/>
        <item m="1" sd="1" t="data" x="164"/>
        <item m="1" sd="1" t="data" x="56"/>
        <item m="1" sd="1" t="data" x="122"/>
        <item m="1" sd="1" t="data" x="167"/>
        <item m="1" sd="1" t="data" x="142"/>
        <item m="1" sd="1" t="data" x="158"/>
        <item m="1" sd="1" t="data" x="63"/>
        <item m="1" sd="1" t="data" x="111"/>
        <item m="1" sd="1" t="data" x="80"/>
        <item m="1" sd="1" t="data" x="160"/>
        <item m="1" sd="1" t="data" x="73"/>
        <item m="1" sd="1" t="data" x="120"/>
        <item m="1" sd="1" t="data" x="100"/>
        <item m="1" sd="1" t="data" x="150"/>
        <item m="1" sd="1" t="data" x="165"/>
        <item m="1" sd="1" t="data" x="93"/>
        <item sd="1" t="data" x="0"/>
        <item sd="1" t="data" x="1"/>
        <item m="1" sd="1" t="data" x="149"/>
        <item m="1" sd="1" t="data" x="99"/>
        <item m="1" sd="1" t="data" x="168"/>
        <item m="1" sd="1" t="data" x="118"/>
        <item m="1" sd="1" t="data" x="68"/>
        <item m="1" sd="1" t="data" x="137"/>
        <item m="1" sd="1" t="data" x="84"/>
        <item m="1" sd="1" t="data" x="153"/>
        <item sd="1" t="data" x="2"/>
        <item sd="1" t="data" x="3"/>
        <item m="1" sd="1" t="data" x="131"/>
        <item m="1" sd="1" t="data" x="62"/>
        <item m="1" sd="1" t="data" x="114"/>
        <item m="1" sd="1" t="data" x="162"/>
        <item m="1" sd="1" t="data" x="92"/>
        <item m="1" sd="1" t="data" x="146"/>
        <item m="1" sd="1" t="data" x="77"/>
        <item sd="1" t="data" x="4"/>
        <item m="1" sd="1" t="data" x="59"/>
        <item m="1" sd="1" t="data" x="107"/>
        <item m="1" sd="1" t="data" x="156"/>
        <item m="1" sd="1" t="data" x="88"/>
        <item m="1" sd="1" t="data" x="140"/>
        <item m="1" sd="1" t="data" x="123"/>
        <item m="1" sd="1" t="data" x="135"/>
        <item m="1" sd="1" t="data" x="102"/>
        <item m="1" sd="1" t="data" x="82"/>
        <item m="1" sd="1" t="data" x="151"/>
        <item m="1" sd="1" t="data" x="55"/>
        <item sd="1" t="data" x="5"/>
        <item m="1" sd="1" t="data" x="76"/>
        <item m="1" sd="1" t="data" x="134"/>
        <item m="1" sd="1" t="data" x="91"/>
        <item sd="1" t="data" x="6"/>
        <item sd="1" t="data" x="7"/>
        <item sd="1" t="data" x="8"/>
        <item sd="1" t="data" x="9"/>
        <item sd="1" t="data" x="10"/>
        <item sd="1" t="data" x="11"/>
        <item sd="1" t="data" x="12"/>
        <item sd="1" t="data" x="13"/>
        <item sd="1" t="data" x="14"/>
        <item sd="1" t="data" x="15"/>
        <item sd="1" t="data" x="16"/>
        <item sd="1" t="data" x="17"/>
        <item sd="1" t="data" x="18"/>
        <item sd="1" t="data" x="19"/>
        <item sd="1" t="data" x="20"/>
        <item sd="1" t="data" x="21"/>
        <item sd="1" t="data" x="22"/>
        <item sd="1" t="data" x="23"/>
        <item sd="1" t="data" x="24"/>
        <item sd="1" t="data" x="25"/>
        <item sd="1" t="data" x="26"/>
        <item sd="1" t="data" x="27"/>
        <item sd="1" t="data" x="28"/>
        <item sd="1" t="data" x="29"/>
        <item sd="1" t="data" x="30"/>
        <item sd="1" t="data" x="31"/>
        <item sd="1" t="data" x="33"/>
        <item sd="1" t="data" x="32"/>
        <item sd="1" t="data" x="34"/>
        <item sd="1" t="data" x="35"/>
        <item sd="1" t="data" x="36"/>
        <item sd="1" t="data" x="37"/>
        <item sd="1" t="data" x="38"/>
        <item sd="1" t="data" x="39"/>
        <item sd="1" t="data" x="40"/>
        <item sd="1" t="data" x="41"/>
        <item sd="1" t="data" x="42"/>
        <item sd="1" t="data" x="44"/>
        <item sd="1" t="data" x="43"/>
        <item sd="1" t="data" x="45"/>
        <item sd="1" t="data" x="46"/>
        <item sd="1" t="data" x="47"/>
        <item sd="1" t="data" x="48"/>
        <item sd="1" t="data" x="49"/>
        <item sd="1" t="data" x="50"/>
        <item sd="1" t="data" x="51"/>
        <item sd="1" t="default"/>
      </items>
    </pivotField>
    <pivotField compact="1" defaultSubtotal="1" dragOff="1" dragToCol="1" dragToData="1" dragToPage="1" dragToRow="1" itemPageCount="10" outline="1" showAll="0" showDropDowns="1" sortType="manual" subtotalTop="1" topAutoShow="1"/>
    <pivotField axis="axisRow" compact="1" dataField="1" defaultSubtotal="1" dragOff="1" dragToCol="1" dragToData="1" dragToPage="1" dragToRow="1" itemPageCount="10" outline="1" showAll="0" showDropDowns="1" sortType="manual" subtotalTop="1" topAutoShow="1">
      <items count="8">
        <item sd="1" t="data" x="1"/>
        <item sd="1" t="data" x="0"/>
        <item m="1" sd="1" t="data" x="6"/>
        <item sd="1" t="data" x="2"/>
        <item m="1" sd="1" t="data" x="5"/>
        <item sd="1" t="data" x="3"/>
        <item sd="1" t="data" x="4"/>
        <item sd="1" t="default"/>
      </items>
    </pivotField>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s>
  <rowFields count="1">
    <field x="4"/>
  </rowFields>
  <rowItems count="5">
    <i i="0" r="0" t="data"/>
    <i i="0" r="0" t="data">
      <x v="1"/>
    </i>
    <i i="0" r="0" t="data">
      <x v="3"/>
    </i>
    <i i="0" r="0" t="data">
      <x v="5"/>
    </i>
    <i i="0" r="0" t="grand"/>
  </rowItems>
  <colItems count="1">
    <i i="0" r="0" t="data"/>
  </colItems>
  <pageFields count="3">
    <pageField fld="0" hier="-1"/>
    <pageField fld="1" hier="-1"/>
    <pageField fld="2" hier="-1"/>
  </pageFields>
  <dataFields count="1">
    <dataField baseField="0" baseItem="0" fld="4" name="计数项:订单来源" showDataAs="normal" subtotal="count"/>
  </dataFields>
  <formats count="12">
    <format dxfId="76">
      <pivotArea dataOnly="0" fieldPosition="0" outline="0" type="all"/>
    </format>
    <format dxfId="75">
      <pivotArea collapsedLevelsAreSubtotals="1" dataOnly="1" fieldPosition="0" outline="0" type="normal"/>
    </format>
    <format dxfId="74">
      <pivotArea axis="axisRow" dataOnly="0" field="4" fieldPosition="0" labelOnly="1" outline="0" type="button"/>
    </format>
    <format dxfId="73">
      <pivotArea dataOnly="0" fieldPosition="0" labelOnly="1" outline="1" type="normal">
        <references count="1">
          <reference field="4">
            <x v="5"/>
          </reference>
        </references>
      </pivotArea>
    </format>
    <format dxfId="72">
      <pivotArea dataOnly="0" fieldPosition="0" grandRow="1" labelOnly="1" outline="0" type="normal"/>
    </format>
    <format dxfId="71">
      <pivotArea axis="axisValues" dataOnly="0" fieldPosition="0" labelOnly="1" outline="0" type="normal"/>
    </format>
    <format dxfId="70">
      <pivotArea dataOnly="0" fieldPosition="0" outline="0" type="all"/>
    </format>
    <format dxfId="69">
      <pivotArea collapsedLevelsAreSubtotals="1" dataOnly="1" fieldPosition="0" outline="0" type="normal"/>
    </format>
    <format dxfId="68">
      <pivotArea axis="axisRow" dataOnly="0" field="4" fieldPosition="0" labelOnly="1" outline="0" type="button"/>
    </format>
    <format dxfId="67">
      <pivotArea dataOnly="0" fieldPosition="0" labelOnly="1" outline="1" type="normal">
        <references count="1">
          <reference field="4">
            <x v="5"/>
          </reference>
        </references>
      </pivotArea>
    </format>
    <format dxfId="66">
      <pivotArea dataOnly="0" fieldPosition="0" grandRow="1" labelOnly="1" outline="0" type="normal"/>
    </format>
    <format dxfId="65">
      <pivotArea axis="axisValues" dataOnly="0" fieldPosition="0" labelOnly="1" outline="0" type="normal"/>
    </format>
  </formats>
  <pivotTableStyleInfo name="PivotStyleLight16" showColHeaders="1" showColStripes="0" showLastColumn="1" showRowHeaders="1" showRowStripes="0"/>
</pivotTableDefinition>
</file>

<file path=xl/pivotTables/pivotTable11.xml><?xml version="1.0" encoding="utf-8"?>
<pivotTableDefinition xmlns:r="http://schemas.openxmlformats.org/officeDocument/2006/relationships" xmlns="http://schemas.openxmlformats.org/spreadsheetml/2006/main" applyAlignmentFormats="0" applyBorderFormats="0" applyFontFormats="0" applyNumberFormats="0" applyPatternFormats="0" applyWidthHeightFormats="1" asteriskTotals="0" cacheId="1" chartFormat="0" colGrandTotals="0" compact="1" compactData="1" createdVersion="6" dataCaption="值" dataOnRows="0" disableFieldList="0" editData="0" enableDrill="1" enableFieldProperties="1" enableWizard="1" fieldListSortAscending="0" fieldPrintTitles="0" gridDropZones="0" immersive="1" indent="0" itemPrintTitles="1" mdxSubqueries="0" mergeItem="0" minRefreshableVersion="3" multipleFieldFilters="0" name="数据透视表3" outline="1" outlineData="1" pageOverThenDown="0" pageWrap="0" preserveFormatting="1" printDrill="0" published="0" rowGrandTotals="1" showCalcMbrs="1" showDataDropDown="1" showDataTips="1" showDrill="1" showDropZones="1" showEmptyCol="0" showEmptyRow="0" showError="0" showHeaders="1" showItems="1" showMemberPropertyTips="1" showMissing="1" showMultipleLabel="1" subtotalHiddenItems="0" updatedVersion="6" useAutoFormatting="1" visualTotals="1" r:id="rId1">
  <location firstDataCol="1" firstDataRow="3" firstHeaderRow="1" ref="AO3:AS13"/>
  <pivotFields count="6">
    <pivotField compact="1" defaultSubtotal="1" dragOff="1" dragToCol="1" dragToData="1" dragToPage="1" dragToRow="1" itemPageCount="10" outline="1" showAll="0" showDropDowns="1" sortType="manual" subtotalTop="1" topAutoShow="1"/>
    <pivotField axis="axisCol" compact="1" defaultSubtotal="1" dragOff="1" dragToCol="1" dragToData="1" dragToPage="1" dragToRow="1" itemPageCount="10" outline="1" showAll="0" showDropDowns="1" sortType="manual" subtotalTop="1" topAutoShow="1">
      <items count="5">
        <item h="1" sd="1" t="data" x="0"/>
        <item h="1" sd="1" t="data" x="3"/>
        <item sd="1" t="data" x="1"/>
        <item sd="1" t="data" x="2"/>
        <item sd="1" t="default"/>
      </items>
    </pivotField>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axis="axisRow" compact="1" defaultSubtotal="1" dragOff="1" dragToCol="1" dragToData="1" dragToPage="1" dragToRow="1" itemPageCount="10" outline="1" showAll="0" showDropDowns="1" sortType="manual" subtotalTop="1" topAutoShow="1">
      <items count="11">
        <item sd="1" t="data" x="1"/>
        <item sd="1" t="data" x="4"/>
        <item sd="1" t="data" x="0"/>
        <item sd="1" t="data" x="2"/>
        <item sd="1" t="data" x="3"/>
        <item sd="1" t="data" x="9"/>
        <item sd="1" t="data" x="5"/>
        <item sd="1" t="data" x="6"/>
        <item sd="1" t="data" x="7"/>
        <item sd="1" t="data" x="8"/>
        <item sd="1" t="default"/>
      </items>
    </pivotField>
    <pivotField compact="1" dataField="1" defaultSubtotal="1" dragOff="1" dragToCol="1" dragToData="1" dragToPage="1" dragToRow="1" itemPageCount="10" outline="1" showAll="0" showDropDowns="1" sortType="manual" subtotalTop="1" topAutoShow="1"/>
  </pivotFields>
  <rowFields count="1">
    <field x="4"/>
  </rowFields>
  <rowItems count="8">
    <i i="0" r="0" t="data"/>
    <i i="0" r="0" t="data">
      <x v="2"/>
    </i>
    <i i="0" r="0" t="data">
      <x v="3"/>
    </i>
    <i i="0" r="0" t="data">
      <x v="6"/>
    </i>
    <i i="0" r="0" t="data">
      <x v="7"/>
    </i>
    <i i="0" r="0" t="data">
      <x v="8"/>
    </i>
    <i i="0" r="0" t="data">
      <x v="9"/>
    </i>
    <i i="0" r="0" t="grand"/>
  </rowItems>
  <colFields count="2">
    <field x="1"/>
    <field x="-2"/>
  </colFields>
  <colItems count="4">
    <i i="0" r="0" t="data"/>
    <i i="1" r="1" t="data">
      <x v="1"/>
    </i>
    <i i="0" r="0" t="data"/>
    <i i="1" r="1" t="data">
      <x v="1"/>
    </i>
  </colItems>
  <dataFields count="2">
    <dataField baseField="4" baseItem="0" fld="5" name="计数项:金额" showDataAs="normal" subtotal="count"/>
    <dataField baseField="0" baseItem="0" fld="5" name="求和项:金额2" showDataAs="normal" subtotal="sum"/>
  </dataFields>
  <formats count="24">
    <format dxfId="193">
      <pivotArea dataOnly="0" fieldPosition="0" outline="0" type="all"/>
    </format>
    <format dxfId="192">
      <pivotArea collapsedLevelsAreSubtotals="1" dataOnly="1" fieldPosition="0" outline="0" type="normal"/>
    </format>
    <format dxfId="191">
      <pivotArea dataOnly="0" fieldPosition="0" labelOnly="1" outline="0" type="origin"/>
    </format>
    <format dxfId="190">
      <pivotArea axis="axisCol" dataOnly="0" field="1" fieldPosition="0" labelOnly="1" outline="0" type="button"/>
    </format>
    <format dxfId="189">
      <pivotArea axis="axisCol" dataOnly="0" field="-2" fieldPosition="1" labelOnly="1" outline="0" type="button"/>
    </format>
    <format dxfId="188">
      <pivotArea dataOnly="0" fieldPosition="0" labelOnly="1" outline="0" type="topRight"/>
    </format>
    <format dxfId="187">
      <pivotArea axis="axisRow" dataOnly="0" field="4" fieldPosition="0" labelOnly="1" outline="0" type="button"/>
    </format>
    <format dxfId="186">
      <pivotArea dataOnly="0" fieldPosition="0" labelOnly="1" outline="1" type="normal">
        <references count="1">
          <reference field="4">
            <x v="9"/>
          </reference>
        </references>
      </pivotArea>
    </format>
    <format dxfId="185">
      <pivotArea dataOnly="0" fieldPosition="0" grandRow="1" labelOnly="1" outline="0" type="normal"/>
    </format>
    <format dxfId="184">
      <pivotArea dataOnly="0" fieldPosition="0" labelOnly="1" outline="1" type="normal">
        <references count="1">
          <reference field="1"/>
        </references>
      </pivotArea>
    </format>
    <format dxfId="183">
      <pivotArea dataOnly="0" fieldPosition="0" labelOnly="1" outline="0" type="normal">
        <references count="2">
          <reference field="4294967294">
            <x v="1"/>
          </reference>
          <reference field="1" selected="0">
            <x v="2"/>
          </reference>
        </references>
      </pivotArea>
    </format>
    <format dxfId="182">
      <pivotArea dataOnly="0" fieldPosition="0" labelOnly="1" outline="0" type="normal">
        <references count="2">
          <reference field="4294967294">
            <x v="1"/>
          </reference>
          <reference field="1" selected="0">
            <x v="3"/>
          </reference>
        </references>
      </pivotArea>
    </format>
    <format dxfId="181">
      <pivotArea dataOnly="0" fieldPosition="0" outline="0" type="all"/>
    </format>
    <format dxfId="180">
      <pivotArea collapsedLevelsAreSubtotals="1" dataOnly="1" fieldPosition="0" outline="0" type="normal"/>
    </format>
    <format dxfId="179">
      <pivotArea dataOnly="0" fieldPosition="0" labelOnly="1" outline="0" type="origin"/>
    </format>
    <format dxfId="178">
      <pivotArea axis="axisCol" dataOnly="0" field="1" fieldPosition="0" labelOnly="1" outline="0" type="button"/>
    </format>
    <format dxfId="177">
      <pivotArea axis="axisCol" dataOnly="0" field="-2" fieldPosition="1" labelOnly="1" outline="0" type="button"/>
    </format>
    <format dxfId="176">
      <pivotArea dataOnly="0" fieldPosition="0" labelOnly="1" outline="0" type="topRight"/>
    </format>
    <format dxfId="175">
      <pivotArea axis="axisRow" dataOnly="0" field="4" fieldPosition="0" labelOnly="1" outline="0" type="button"/>
    </format>
    <format dxfId="174">
      <pivotArea dataOnly="0" fieldPosition="0" labelOnly="1" outline="1" type="normal">
        <references count="1">
          <reference field="4">
            <x v="9"/>
          </reference>
        </references>
      </pivotArea>
    </format>
    <format dxfId="173">
      <pivotArea dataOnly="0" fieldPosition="0" grandRow="1" labelOnly="1" outline="0" type="normal"/>
    </format>
    <format dxfId="172">
      <pivotArea dataOnly="0" fieldPosition="0" labelOnly="1" outline="1" type="normal">
        <references count="1">
          <reference field="1"/>
        </references>
      </pivotArea>
    </format>
    <format dxfId="171">
      <pivotArea dataOnly="0" fieldPosition="0" labelOnly="1" outline="0" type="normal">
        <references count="2">
          <reference field="4294967294">
            <x v="1"/>
          </reference>
          <reference field="1" selected="0">
            <x v="2"/>
          </reference>
        </references>
      </pivotArea>
    </format>
    <format dxfId="170">
      <pivotArea dataOnly="0" fieldPosition="0" labelOnly="1" outline="0" type="normal">
        <references count="2">
          <reference field="4294967294">
            <x v="1"/>
          </reference>
          <reference field="1" selected="0">
            <x v="3"/>
          </reference>
        </references>
      </pivotArea>
    </format>
  </formats>
  <pivotTableStyleInfo name="PivotStyleLight16" showColHeaders="1" showColStripes="0" showLastColumn="1" showRowHeaders="1" showRowStripes="0"/>
</pivotTableDefinition>
</file>

<file path=xl/pivotTables/pivotTable12.xml><?xml version="1.0" encoding="utf-8"?>
<pivotTableDefinition xmlns:r="http://schemas.openxmlformats.org/officeDocument/2006/relationships" xmlns="http://schemas.openxmlformats.org/spreadsheetml/2006/main" applyAlignmentFormats="0" applyBorderFormats="0" applyFontFormats="0" applyNumberFormats="0" applyPatternFormats="0" applyWidthHeightFormats="1" asteriskTotals="0" cacheId="2" chartFormat="0" colGrandTotals="0" compact="0" compactData="0" createdVersion="6" dataCaption="值" dataOnRows="0" disableFieldList="0" editData="0" enableDrill="1" enableFieldProperties="1" enableWizard="1" fieldListSortAscending="0" fieldPrintTitles="0" gridDropZones="0" immersive="1" indent="0" itemPrintTitles="1" mdxSubqueries="0" mergeItem="0" minRefreshableVersion="3" multipleFieldFilters="0" name="数据透视表2" outline="0" outlineData="0" pageOverThenDown="0" pageWrap="0" preserveFormatting="1" printDrill="0" published="0" rowGrandTotals="1" showCalcMbrs="1" showDataDropDown="1" showDataTips="1" showDrill="1" showDropZones="1" showEmptyCol="0" showEmptyRow="0" showError="0" showHeaders="1" showItems="1" showMemberPropertyTips="1" showMissing="1" showMultipleLabel="1" subtotalHiddenItems="0" updatedVersion="6" useAutoFormatting="1" visualTotals="1" r:id="rId1">
  <location firstDataCol="1" firstDataRow="3" firstHeaderRow="1" ref="AI1:AM31"/>
  <pivotFields count="15">
    <pivotField compact="0" defaultSubtotal="0" dragOff="1" dragToCol="1" dragToData="1" dragToPage="1" dragToRow="1" itemPageCount="10" outline="0" showAll="0" showDropDowns="1" sortType="manual" subtotalTop="1" topAutoShow="1"/>
    <pivotField axis="axisCol" compact="0" defaultSubtotal="0" dragOff="1" dragToCol="1" dragToData="1" dragToPage="1" dragToRow="1" itemPageCount="10" outline="0" showAll="0" showDropDowns="1" sortType="manual" subtotalTop="1" topAutoShow="1">
      <items count="8">
        <item h="1" m="1" sd="1" t="data" x="7"/>
        <item h="1" sd="1" t="data" x="0"/>
        <item h="1" sd="1" t="data" x="5"/>
        <item h="1" sd="1" t="data" x="1"/>
        <item h="1" m="1" sd="1" t="data" x="6"/>
        <item h="1" sd="1" t="data" x="2"/>
        <item sd="1" t="data" x="3"/>
        <item sd="1" t="data" x="4"/>
      </items>
    </pivotField>
    <pivotField compact="0" dataField="1" defaultSubtotal="0" dragOff="1" dragToCol="1" dragToData="1" dragToPage="1" dragToRow="1" itemPageCount="10" outline="0" showAll="0" showDropDowns="1" sortType="manual" subtotalTop="1" topAutoShow="1"/>
    <pivotField compact="0" defaultSubtotal="0" dragOff="1" dragToCol="1" dragToData="1" dragToPage="1" dragToRow="1" itemPageCount="10" outline="0" showAll="0" showDropDowns="1" sortType="manual" subtotalTop="1" topAutoShow="1"/>
    <pivotField compact="0" defaultSubtotal="0" dragOff="1" dragToCol="1" dragToData="1" dragToPage="1" dragToRow="1" itemPageCount="10" outline="0" showAll="0" showDropDowns="1" sortType="manual" subtotalTop="1" topAutoShow="1"/>
    <pivotField compact="0" defaultSubtotal="0" dragOff="1" dragToCol="1" dragToData="1" dragToPage="1" dragToRow="1" itemPageCount="10" outline="0" showAll="0" showDropDowns="1" sortType="manual" subtotalTop="1" topAutoShow="1"/>
    <pivotField compact="0" defaultSubtotal="0" dragOff="1" dragToCol="1" dragToData="1" dragToPage="1" dragToRow="1" itemPageCount="10" outline="0" showAll="0" showDropDowns="1" sortType="manual" subtotalTop="1" topAutoShow="1"/>
    <pivotField axis="axisRow" compact="0" dataField="1" defaultSubtotal="0" dragOff="1" dragToCol="1" dragToData="1" dragToPage="1" dragToRow="1" itemPageCount="10" outline="0" showAll="0" showDropDowns="1" sortType="descending" subtotalTop="1" topAutoShow="1">
      <items count="83">
        <item m="1" sd="1" t="data" x="53"/>
        <item m="1" sd="1" t="data" x="54"/>
        <item m="1" sd="1" t="data" x="77"/>
        <item m="1" sd="1" t="data" x="71"/>
        <item m="1" sd="1" t="data" x="65"/>
        <item m="1" sd="1" t="data" x="61"/>
        <item m="1" sd="1" t="data" x="60"/>
        <item m="1" sd="1" t="data" x="72"/>
        <item m="1" sd="1" t="data" x="73"/>
        <item m="1" sd="1" t="data" x="81"/>
        <item m="1" sd="1" t="data" x="56"/>
        <item m="1" sd="1" t="data" x="75"/>
        <item m="1" sd="1" t="data" x="70"/>
        <item m="1" sd="1" t="data" x="66"/>
        <item m="1" sd="1" t="data" x="58"/>
        <item sd="1" t="data" x="51"/>
        <item m="1" sd="1" t="data" x="76"/>
        <item m="1" sd="1" t="data" x="82"/>
        <item m="1" sd="1" t="data" x="67"/>
        <item m="1" sd="1" t="data" x="64"/>
        <item m="1" sd="1" t="data" x="63"/>
        <item m="1" sd="1" t="data" x="59"/>
        <item m="1" sd="1" t="data" x="74"/>
        <item m="1" sd="1" t="data" x="80"/>
        <item m="1" sd="1" t="data" x="78"/>
        <item m="1" sd="1" t="data" x="79"/>
        <item m="1" sd="1" t="data" x="62"/>
        <item m="1" sd="1" t="data" x="69"/>
        <item m="1" sd="1" t="data" x="55"/>
        <item m="1" sd="1" t="data" x="57"/>
        <item m="1" sd="1" t="data" x="52"/>
        <item m="1" sd="1" t="data" x="68"/>
        <item sd="1" t="data" x="2"/>
        <item sd="1" t="data" x="3"/>
        <item sd="1" t="data" x="5"/>
        <item sd="1" t="data" x="1"/>
        <item sd="1" t="data" x="0"/>
        <item sd="1" t="data" x="4"/>
        <item sd="1" t="data" x="8"/>
        <item sd="1" t="data" x="7"/>
        <item sd="1" t="data" x="6"/>
        <item sd="1" t="data" x="9"/>
        <item sd="1" t="data" x="12"/>
        <item sd="1" t="data" x="10"/>
        <item sd="1" t="data" x="11"/>
        <item sd="1" t="data" x="13"/>
        <item sd="1" t="data" x="14"/>
        <item sd="1" t="data" x="15"/>
        <item sd="1" t="data" x="16"/>
        <item sd="1" t="data" x="17"/>
        <item sd="1" t="data" x="18"/>
        <item sd="1" t="data" x="19"/>
        <item sd="1" t="data" x="20"/>
        <item sd="1" t="data" x="21"/>
        <item sd="1" t="data" x="22"/>
        <item sd="1" t="data" x="23"/>
        <item sd="1" t="data" x="24"/>
        <item sd="1" t="data" x="25"/>
        <item sd="1" t="data" x="26"/>
        <item sd="1" t="data" x="28"/>
        <item sd="1" t="data" x="27"/>
        <item sd="1" t="data" x="30"/>
        <item sd="1" t="data" x="29"/>
        <item sd="1" t="data" x="32"/>
        <item sd="1" t="data" x="31"/>
        <item sd="1" t="data" x="34"/>
        <item sd="1" t="data" x="33"/>
        <item sd="1" t="data" x="35"/>
        <item sd="1" t="data" x="36"/>
        <item sd="1" t="data" x="37"/>
        <item sd="1" t="data" x="38"/>
        <item sd="1" t="data" x="39"/>
        <item sd="1" t="data" x="40"/>
        <item sd="1" t="data" x="42"/>
        <item sd="1" t="data" x="41"/>
        <item sd="1" t="data" x="43"/>
        <item sd="1" t="data" x="44"/>
        <item sd="1" t="data" x="45"/>
        <item sd="1" t="data" x="46"/>
        <item sd="1" t="data" x="47"/>
        <item sd="1" t="data" x="48"/>
        <item sd="1" t="data" x="49"/>
        <item sd="1" t="data" x="50"/>
      </items>
      <autoSortScope>
        <pivotArea dataOnly="0" fieldPosition="0" outline="0" type="normal">
          <references count="2">
            <reference field="4294967294" selected="0">
              <x v="0"/>
            </reference>
            <reference field="1" selected="0">
              <x v="7"/>
            </reference>
          </references>
        </pivotArea>
      </autoSortScope>
    </pivotField>
    <pivotField compact="0" defaultSubtotal="0" dragOff="1" dragToCol="1" dragToData="1" dragToPage="1" dragToRow="1" itemPageCount="10" outline="0" showAll="0" showDropDowns="1" sortType="manual" subtotalTop="1" topAutoShow="1"/>
    <pivotField compact="0" defaultSubtotal="0" dragOff="1" dragToCol="1" dragToData="1" dragToPage="1" dragToRow="1" itemPageCount="10" outline="0" showAll="0" showDropDowns="1" sortType="manual" subtotalTop="1" topAutoShow="1"/>
    <pivotField compact="0" defaultSubtotal="0" dragOff="1" dragToCol="1" dragToData="1" dragToPage="1" dragToRow="1" itemPageCount="10" outline="0" showAll="0" showDropDowns="1" sortType="manual" subtotalTop="1" topAutoShow="1"/>
    <pivotField compact="0" defaultSubtotal="0" dragOff="1" dragToCol="1" dragToData="1" dragToPage="1" dragToRow="1" itemPageCount="10" outline="0" showAll="0" showDropDowns="1" sortType="manual" subtotalTop="1" topAutoShow="1"/>
    <pivotField compact="0" defaultSubtotal="0" dragOff="1" dragToCol="1" dragToData="1" dragToPage="1" dragToRow="1" itemPageCount="10" outline="0" showAll="0" showDropDowns="1" sortType="manual" subtotalTop="1" topAutoShow="1"/>
    <pivotField compact="0" defaultSubtotal="0" dragOff="1" dragToCol="1" dragToData="1" dragToPage="1" dragToRow="1" itemPageCount="10" outline="0" showAll="0" showDropDowns="1" sortType="manual" subtotalTop="1" topAutoShow="1"/>
    <pivotField compact="0" defaultSubtotal="0" dragOff="1" dragToCol="1" dragToData="1" dragToPage="1" dragToRow="1" itemPageCount="10" outline="0" showAll="0" showDropDowns="1" sortType="manual" subtotalTop="1" topAutoShow="1"/>
  </pivotFields>
  <rowFields count="1">
    <field x="7"/>
  </rowFields>
  <rowItems count="28">
    <i i="0" r="0" t="data">
      <x v="78"/>
    </i>
    <i i="0" r="0" t="data">
      <x v="63"/>
    </i>
    <i i="0" r="0" t="data">
      <x v="71"/>
    </i>
    <i i="0" r="0" t="data">
      <x v="66"/>
    </i>
    <i i="0" r="0" t="data">
      <x v="72"/>
    </i>
    <i i="0" r="0" t="data">
      <x v="76"/>
    </i>
    <i i="0" r="0" t="data">
      <x v="77"/>
    </i>
    <i i="0" r="0" t="data">
      <x v="64"/>
    </i>
    <i i="0" r="0" t="data">
      <x v="75"/>
    </i>
    <i i="0" r="0" t="data">
      <x v="45"/>
    </i>
    <i i="0" r="0" t="data">
      <x v="73"/>
    </i>
    <i i="0" r="0" t="data">
      <x v="74"/>
    </i>
    <i i="0" r="0" t="data">
      <x v="79"/>
    </i>
    <i i="0" r="0" t="data">
      <x v="48"/>
    </i>
    <i i="0" r="0" t="data">
      <x v="67"/>
    </i>
    <i i="0" r="0" t="data">
      <x v="80"/>
    </i>
    <i i="0" r="0" t="data">
      <x v="44"/>
    </i>
    <i i="0" r="0" t="data">
      <x v="81"/>
    </i>
    <i i="0" r="0" t="data">
      <x v="70"/>
    </i>
    <i i="0" r="0" t="data">
      <x v="82"/>
    </i>
    <i i="0" r="0" t="data">
      <x v="43"/>
    </i>
    <i i="0" r="0" t="data">
      <x v="62"/>
    </i>
    <i i="0" r="0" t="data">
      <x v="65"/>
    </i>
    <i i="0" r="0" t="data">
      <x v="59"/>
    </i>
    <i i="0" r="0" t="data">
      <x v="61"/>
    </i>
    <i i="0" r="0" t="data">
      <x v="68"/>
    </i>
    <i i="0" r="0" t="data">
      <x v="69"/>
    </i>
    <i i="0" r="0" t="grand"/>
  </rowItems>
  <colFields count="2">
    <field x="1"/>
    <field x="-2"/>
  </colFields>
  <colItems count="4">
    <i i="0" r="0" t="data"/>
    <i i="1" r="1" t="data">
      <x v="1"/>
    </i>
    <i i="0" r="0" t="data"/>
    <i i="1" r="1" t="data">
      <x v="1"/>
    </i>
  </colItems>
  <dataFields count="2">
    <dataField baseField="0" baseItem="0" fld="7" name="计数项:套餐信息" showDataAs="normal" subtotal="count"/>
    <dataField baseField="0" baseItem="0" fld="2" name="求和项:成交价" showDataAs="normal" subtotal="sum"/>
  </dataFields>
  <formats count="24">
    <format dxfId="127">
      <pivotArea dataOnly="0" fieldPosition="0" outline="0" type="all"/>
    </format>
    <format dxfId="126">
      <pivotArea collapsedLevelsAreSubtotals="1" dataOnly="1" fieldPosition="0" outline="0" type="normal"/>
    </format>
    <format dxfId="125">
      <pivotArea dataOnly="0" fieldPosition="0" labelOnly="1" outline="0" type="origin"/>
    </format>
    <format dxfId="124">
      <pivotArea axis="axisCol" dataOnly="0" field="1" fieldPosition="0" labelOnly="1" outline="0" type="button"/>
    </format>
    <format dxfId="123">
      <pivotArea axis="axisCol" dataOnly="0" field="-2" fieldPosition="1" labelOnly="1" outline="0" type="button"/>
    </format>
    <format dxfId="122">
      <pivotArea dataOnly="0" fieldPosition="0" labelOnly="1" outline="0" type="topRight"/>
    </format>
    <format dxfId="121">
      <pivotArea axis="axisRow" dataOnly="0" field="7" fieldPosition="0" labelOnly="1" outline="0" type="button"/>
    </format>
    <format dxfId="120">
      <pivotArea dataOnly="0" fieldPosition="0" labelOnly="1" outline="0" type="normal">
        <references count="1">
          <reference field="7">
            <x v="82"/>
          </reference>
        </references>
      </pivotArea>
    </format>
    <format dxfId="119">
      <pivotArea dataOnly="0" fieldPosition="0" grandRow="1" labelOnly="1" outline="0" type="normal"/>
    </format>
    <format dxfId="118">
      <pivotArea dataOnly="0" fieldPosition="0" labelOnly="1" outline="0" type="normal">
        <references count="1">
          <reference field="1"/>
        </references>
      </pivotArea>
    </format>
    <format dxfId="117">
      <pivotArea dataOnly="0" fieldPosition="0" labelOnly="1" outline="0" type="normal">
        <references count="2">
          <reference field="4294967294">
            <x v="1"/>
          </reference>
          <reference field="1" selected="0">
            <x v="6"/>
          </reference>
        </references>
      </pivotArea>
    </format>
    <format dxfId="116">
      <pivotArea dataOnly="0" fieldPosition="0" labelOnly="1" outline="0" type="normal">
        <references count="2">
          <reference field="4294967294">
            <x v="1"/>
          </reference>
          <reference field="1" selected="0">
            <x v="7"/>
          </reference>
        </references>
      </pivotArea>
    </format>
    <format dxfId="115">
      <pivotArea dataOnly="0" fieldPosition="0" outline="0" type="all"/>
    </format>
    <format dxfId="114">
      <pivotArea collapsedLevelsAreSubtotals="1" dataOnly="1" fieldPosition="0" outline="0" type="normal"/>
    </format>
    <format dxfId="113">
      <pivotArea dataOnly="0" fieldPosition="0" labelOnly="1" outline="0" type="origin"/>
    </format>
    <format dxfId="112">
      <pivotArea axis="axisCol" dataOnly="0" field="1" fieldPosition="0" labelOnly="1" outline="0" type="button"/>
    </format>
    <format dxfId="111">
      <pivotArea axis="axisCol" dataOnly="0" field="-2" fieldPosition="1" labelOnly="1" outline="0" type="button"/>
    </format>
    <format dxfId="110">
      <pivotArea dataOnly="0" fieldPosition="0" labelOnly="1" outline="0" type="topRight"/>
    </format>
    <format dxfId="109">
      <pivotArea axis="axisRow" dataOnly="0" field="7" fieldPosition="0" labelOnly="1" outline="0" type="button"/>
    </format>
    <format dxfId="108">
      <pivotArea dataOnly="0" fieldPosition="0" labelOnly="1" outline="0" type="normal">
        <references count="1">
          <reference field="7">
            <x v="82"/>
          </reference>
        </references>
      </pivotArea>
    </format>
    <format dxfId="107">
      <pivotArea dataOnly="0" fieldPosition="0" grandRow="1" labelOnly="1" outline="0" type="normal"/>
    </format>
    <format dxfId="106">
      <pivotArea dataOnly="0" fieldPosition="0" labelOnly="1" outline="0" type="normal">
        <references count="1">
          <reference field="1"/>
        </references>
      </pivotArea>
    </format>
    <format dxfId="105">
      <pivotArea dataOnly="0" fieldPosition="0" labelOnly="1" outline="0" type="normal">
        <references count="2">
          <reference field="4294967294">
            <x v="1"/>
          </reference>
          <reference field="1" selected="0">
            <x v="6"/>
          </reference>
        </references>
      </pivotArea>
    </format>
    <format dxfId="104">
      <pivotArea dataOnly="0" fieldPosition="0" labelOnly="1" outline="0" type="normal">
        <references count="2">
          <reference field="4294967294">
            <x v="1"/>
          </reference>
          <reference field="1" selected="0">
            <x v="7"/>
          </reference>
        </references>
      </pivotArea>
    </format>
  </formats>
  <pivotTableStyleInfo name="PivotStyleLight16" showColHeaders="1" showColStripes="0" showLastColumn="1" showRowHeaders="1" showRowStripes="0"/>
</pivotTableDefinition>
</file>

<file path=xl/pivotTables/pivotTable13.xml><?xml version="1.0" encoding="utf-8"?>
<pivotTableDefinition xmlns:r="http://schemas.openxmlformats.org/officeDocument/2006/relationships" xmlns="http://schemas.openxmlformats.org/spreadsheetml/2006/main" applyAlignmentFormats="0" applyBorderFormats="0" applyFontFormats="0" applyNumberFormats="0" applyPatternFormats="0" applyWidthHeightFormats="1" asteriskTotals="0" cacheId="6" chartFormat="0" colGrandTotals="1" compact="1" compactData="1" createdVersion="6" dataCaption="值" dataOnRows="0" disableFieldList="0" editData="0" enableDrill="1" enableFieldProperties="1" enableWizard="1" fieldListSortAscending="0" fieldPrintTitles="0" gridDropZones="0" immersive="1" indent="0" itemPrintTitles="1" mdxSubqueries="0" mergeItem="0" minRefreshableVersion="3" multipleFieldFilters="0" name="数据透视表9" outline="1" outlineData="1" pageOverThenDown="0" pageWrap="0" preserveFormatting="1" printDrill="0" published="0" rowGrandTotals="1" showCalcMbrs="1" showDataDropDown="1" showDataTips="1" showDrill="1" showDropZones="1" showEmptyCol="0" showEmptyRow="0" showError="0" showHeaders="1" showItems="1" showMemberPropertyTips="1" showMissing="1" showMultipleLabel="1" subtotalHiddenItems="0" updatedVersion="6" useAutoFormatting="1" visualTotals="1" r:id="rId1">
  <location colPageCount="1" firstDataCol="1" firstDataRow="1" firstHeaderRow="1" ref="L6:M10" rowPageCount="3"/>
  <pivotFields count="11">
    <pivotField axis="axisPage" compact="1" defaultSubtotal="1" dragOff="1" dragToCol="1" dragToData="1" dragToPage="1" dragToRow="1" itemPageCount="10" multipleItemSelectionAllowed="1" outline="1" showAll="0" showDropDowns="1" sortType="manual" subtotalTop="1" topAutoShow="1">
      <items count="3">
        <item sd="1" t="data" x="0"/>
        <item h="1" sd="1" t="data" x="1"/>
        <item sd="1" t="default"/>
      </items>
    </pivotField>
    <pivotField axis="axisPage" compact="1" defaultSubtotal="1" dragOff="1" dragToCol="1" dragToData="1" dragToPage="1" dragToRow="1" itemPageCount="10" multipleItemSelectionAllowed="1" outline="1" showAll="0" showDropDowns="1" sortType="manual" subtotalTop="1" topAutoShow="1">
      <items count="10">
        <item h="1" m="1" sd="1" t="data" x="8"/>
        <item m="1" sd="1" t="data" x="7"/>
        <item h="1" sd="1" t="data" x="0"/>
        <item h="1" sd="1" t="data" x="6"/>
        <item h="1" sd="1" t="data" x="1"/>
        <item h="1" sd="1" t="data" x="2"/>
        <item h="1" sd="1" t="data" x="3"/>
        <item sd="1" t="data" x="4"/>
        <item h="1" sd="1" t="data" x="5"/>
        <item sd="1" t="default"/>
      </items>
    </pivotField>
    <pivotField axis="axisPage" compact="1" defaultSubtotal="1" dragOff="1" dragToCol="1" dragToData="1" dragToPage="1" dragToRow="1" itemPageCount="10" multipleItemSelectionAllowed="1" outline="1" showAll="0" showDropDowns="1" sortType="manual" subtotalTop="1" topAutoShow="1">
      <items count="170">
        <item m="1" sd="1" t="data" x="94"/>
        <item m="1" sd="1" t="data" x="147"/>
        <item m="1" sd="1" t="data" x="129"/>
        <item m="1" sd="1" t="data" x="143"/>
        <item m="1" sd="1" t="data" x="74"/>
        <item m="1" sd="1" t="data" x="125"/>
        <item m="1" sd="1" t="data" x="104"/>
        <item m="1" sd="1" t="data" x="86"/>
        <item m="1" sd="1" t="data" x="138"/>
        <item m="1" sd="1" t="data" x="69"/>
        <item m="1" sd="1" t="data" x="53"/>
        <item m="1" sd="1" t="data" x="110"/>
        <item m="1" sd="1" t="data" x="157"/>
        <item m="1" sd="1" t="data" x="89"/>
        <item m="1" sd="1" t="data" x="141"/>
        <item m="1" sd="1" t="data" x="72"/>
        <item m="1" sd="1" t="data" x="124"/>
        <item m="1" sd="1" t="data" x="103"/>
        <item m="1" sd="1" t="data" x="152"/>
        <item m="1" sd="1" t="data" x="83"/>
        <item m="1" sd="1" t="data" x="136"/>
        <item m="1" sd="1" t="data" x="67"/>
        <item m="1" sd="1" t="data" x="98"/>
        <item m="1" sd="1" t="data" x="79"/>
        <item m="1" sd="1" t="data" x="113"/>
        <item m="1" sd="1" t="data" x="161"/>
        <item m="1" sd="1" t="data" x="145"/>
        <item m="1" sd="1" t="data" x="127"/>
        <item m="1" sd="1" t="data" x="58"/>
        <item m="1" sd="1" t="data" x="117"/>
        <item m="1" sd="1" t="data" x="166"/>
        <item m="1" sd="1" t="data" x="95"/>
        <item m="1" sd="1" t="data" x="148"/>
        <item m="1" sd="1" t="data" x="78"/>
        <item m="1" sd="1" t="data" x="130"/>
        <item m="1" sd="1" t="data" x="61"/>
        <item m="1" sd="1" t="data" x="112"/>
        <item m="1" sd="1" t="data" x="159"/>
        <item m="1" sd="1" t="data" x="90"/>
        <item m="1" sd="1" t="data" x="144"/>
        <item m="1" sd="1" t="data" x="75"/>
        <item m="1" sd="1" t="data" x="126"/>
        <item m="1" sd="1" t="data" x="57"/>
        <item m="1" sd="1" t="data" x="105"/>
        <item sd="1" t="data" x="52"/>
        <item m="1" sd="1" t="data" x="70"/>
        <item m="1" sd="1" t="data" x="139"/>
        <item m="1" sd="1" t="data" x="87"/>
        <item m="1" sd="1" t="data" x="155"/>
        <item m="1" sd="1" t="data" x="116"/>
        <item m="1" sd="1" t="data" x="119"/>
        <item m="1" sd="1" t="data" x="54"/>
        <item m="1" sd="1" t="data" x="81"/>
        <item m="1" sd="1" t="data" x="66"/>
        <item m="1" sd="1" t="data" x="71"/>
        <item m="1" sd="1" t="data" x="121"/>
        <item m="1" sd="1" t="data" x="163"/>
        <item m="1" sd="1" t="data" x="115"/>
        <item m="1" sd="1" t="data" x="96"/>
        <item m="1" sd="1" t="data" x="101"/>
        <item m="1" sd="1" t="data" x="64"/>
        <item m="1" sd="1" t="data" x="85"/>
        <item m="1" sd="1" t="data" x="109"/>
        <item m="1" sd="1" t="data" x="154"/>
        <item m="1" sd="1" t="data" x="128"/>
        <item m="1" sd="1" t="data" x="60"/>
        <item m="1" sd="1" t="data" x="97"/>
        <item m="1" sd="1" t="data" x="106"/>
        <item m="1" sd="1" t="data" x="132"/>
        <item m="1" sd="1" t="data" x="65"/>
        <item m="1" sd="1" t="data" x="108"/>
        <item m="1" sd="1" t="data" x="133"/>
        <item m="1" sd="1" t="data" x="164"/>
        <item m="1" sd="1" t="data" x="56"/>
        <item m="1" sd="1" t="data" x="122"/>
        <item m="1" sd="1" t="data" x="167"/>
        <item m="1" sd="1" t="data" x="142"/>
        <item m="1" sd="1" t="data" x="158"/>
        <item m="1" sd="1" t="data" x="63"/>
        <item m="1" sd="1" t="data" x="111"/>
        <item m="1" sd="1" t="data" x="80"/>
        <item m="1" sd="1" t="data" x="160"/>
        <item m="1" sd="1" t="data" x="73"/>
        <item m="1" sd="1" t="data" x="120"/>
        <item m="1" sd="1" t="data" x="100"/>
        <item m="1" sd="1" t="data" x="150"/>
        <item m="1" sd="1" t="data" x="165"/>
        <item m="1" sd="1" t="data" x="93"/>
        <item sd="1" t="data" x="0"/>
        <item sd="1" t="data" x="1"/>
        <item m="1" sd="1" t="data" x="149"/>
        <item m="1" sd="1" t="data" x="99"/>
        <item m="1" sd="1" t="data" x="168"/>
        <item m="1" sd="1" t="data" x="118"/>
        <item m="1" sd="1" t="data" x="68"/>
        <item m="1" sd="1" t="data" x="137"/>
        <item m="1" sd="1" t="data" x="84"/>
        <item m="1" sd="1" t="data" x="153"/>
        <item sd="1" t="data" x="2"/>
        <item sd="1" t="data" x="3"/>
        <item m="1" sd="1" t="data" x="131"/>
        <item m="1" sd="1" t="data" x="62"/>
        <item m="1" sd="1" t="data" x="114"/>
        <item m="1" sd="1" t="data" x="162"/>
        <item m="1" sd="1" t="data" x="92"/>
        <item m="1" sd="1" t="data" x="146"/>
        <item m="1" sd="1" t="data" x="77"/>
        <item sd="1" t="data" x="4"/>
        <item m="1" sd="1" t="data" x="59"/>
        <item m="1" sd="1" t="data" x="107"/>
        <item m="1" sd="1" t="data" x="156"/>
        <item m="1" sd="1" t="data" x="88"/>
        <item m="1" sd="1" t="data" x="140"/>
        <item m="1" sd="1" t="data" x="123"/>
        <item m="1" sd="1" t="data" x="135"/>
        <item m="1" sd="1" t="data" x="102"/>
        <item m="1" sd="1" t="data" x="82"/>
        <item m="1" sd="1" t="data" x="151"/>
        <item m="1" sd="1" t="data" x="55"/>
        <item sd="1" t="data" x="5"/>
        <item m="1" sd="1" t="data" x="76"/>
        <item m="1" sd="1" t="data" x="134"/>
        <item m="1" sd="1" t="data" x="91"/>
        <item sd="1" t="data" x="6"/>
        <item sd="1" t="data" x="7"/>
        <item sd="1" t="data" x="8"/>
        <item sd="1" t="data" x="9"/>
        <item sd="1" t="data" x="10"/>
        <item sd="1" t="data" x="11"/>
        <item sd="1" t="data" x="12"/>
        <item sd="1" t="data" x="13"/>
        <item sd="1" t="data" x="14"/>
        <item sd="1" t="data" x="15"/>
        <item sd="1" t="data" x="16"/>
        <item sd="1" t="data" x="17"/>
        <item sd="1" t="data" x="18"/>
        <item sd="1" t="data" x="19"/>
        <item sd="1" t="data" x="20"/>
        <item sd="1" t="data" x="21"/>
        <item sd="1" t="data" x="22"/>
        <item sd="1" t="data" x="23"/>
        <item sd="1" t="data" x="24"/>
        <item sd="1" t="data" x="25"/>
        <item sd="1" t="data" x="26"/>
        <item sd="1" t="data" x="27"/>
        <item sd="1" t="data" x="28"/>
        <item sd="1" t="data" x="29"/>
        <item sd="1" t="data" x="30"/>
        <item sd="1" t="data" x="31"/>
        <item sd="1" t="data" x="33"/>
        <item sd="1" t="data" x="32"/>
        <item sd="1" t="data" x="34"/>
        <item sd="1" t="data" x="35"/>
        <item sd="1" t="data" x="36"/>
        <item sd="1" t="data" x="37"/>
        <item sd="1" t="data" x="38"/>
        <item sd="1" t="data" x="39"/>
        <item sd="1" t="data" x="40"/>
        <item sd="1" t="data" x="41"/>
        <item sd="1" t="data" x="42"/>
        <item sd="1" t="data" x="44"/>
        <item sd="1" t="data" x="43"/>
        <item sd="1" t="data" x="45"/>
        <item sd="1" t="data" x="46"/>
        <item sd="1" t="data" x="47"/>
        <item sd="1" t="data" x="48"/>
        <item sd="1" t="data" x="49"/>
        <item sd="1" t="data" x="50"/>
        <item sd="1" t="data" x="51"/>
        <item sd="1" t="default"/>
      </items>
    </pivotField>
    <pivotField compact="1" defaultSubtotal="1" dragOff="1" dragToCol="1" dragToData="1" dragToPage="1" dragToRow="1" itemPageCount="10" outline="1" showAll="0" showDropDowns="1" sortType="manual" subtotalTop="1" topAutoShow="1"/>
    <pivotField axis="axisRow" compact="1" dataField="1" defaultSubtotal="1" dragOff="1" dragToCol="1" dragToData="1" dragToPage="1" dragToRow="1" itemPageCount="10" outline="1" showAll="0" showDropDowns="1" sortType="manual" subtotalTop="1" topAutoShow="1">
      <items count="8">
        <item sd="1" t="data" x="1"/>
        <item sd="1" t="data" x="0"/>
        <item m="1" sd="1" t="data" x="6"/>
        <item sd="1" t="data" x="2"/>
        <item m="1" sd="1" t="data" x="5"/>
        <item sd="1" t="data" x="3"/>
        <item sd="1" t="data" x="4"/>
        <item sd="1" t="default"/>
      </items>
    </pivotField>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s>
  <rowFields count="1">
    <field x="4"/>
  </rowFields>
  <rowItems count="4">
    <i i="0" r="0" t="data">
      <x v="1"/>
    </i>
    <i i="0" r="0" t="data">
      <x v="3"/>
    </i>
    <i i="0" r="0" t="data">
      <x v="5"/>
    </i>
    <i i="0" r="0" t="grand"/>
  </rowItems>
  <colItems count="1">
    <i i="0" r="0" t="data"/>
  </colItems>
  <pageFields count="3">
    <pageField fld="0" hier="-1"/>
    <pageField fld="1" hier="-1"/>
    <pageField fld="2" hier="-1"/>
  </pageFields>
  <dataFields count="1">
    <dataField baseField="0" baseItem="0" fld="4" name="计数项:订单来源" showDataAs="normal" subtotal="count"/>
  </dataFields>
  <formats count="12">
    <format dxfId="64">
      <pivotArea dataOnly="0" fieldPosition="0" outline="0" type="all"/>
    </format>
    <format dxfId="63">
      <pivotArea collapsedLevelsAreSubtotals="1" dataOnly="1" fieldPosition="0" outline="0" type="normal"/>
    </format>
    <format dxfId="62">
      <pivotArea axis="axisRow" dataOnly="0" field="4" fieldPosition="0" labelOnly="1" outline="0" type="button"/>
    </format>
    <format dxfId="61">
      <pivotArea dataOnly="0" fieldPosition="0" labelOnly="1" outline="1" type="normal">
        <references count="1">
          <reference field="4">
            <x v="5"/>
          </reference>
        </references>
      </pivotArea>
    </format>
    <format dxfId="60">
      <pivotArea dataOnly="0" fieldPosition="0" grandRow="1" labelOnly="1" outline="0" type="normal"/>
    </format>
    <format dxfId="59">
      <pivotArea axis="axisValues" dataOnly="0" fieldPosition="0" labelOnly="1" outline="0" type="normal"/>
    </format>
    <format dxfId="58">
      <pivotArea dataOnly="0" fieldPosition="0" outline="0" type="all"/>
    </format>
    <format dxfId="57">
      <pivotArea collapsedLevelsAreSubtotals="1" dataOnly="1" fieldPosition="0" outline="0" type="normal"/>
    </format>
    <format dxfId="56">
      <pivotArea axis="axisRow" dataOnly="0" field="4" fieldPosition="0" labelOnly="1" outline="0" type="button"/>
    </format>
    <format dxfId="55">
      <pivotArea dataOnly="0" fieldPosition="0" labelOnly="1" outline="1" type="normal">
        <references count="1">
          <reference field="4">
            <x v="5"/>
          </reference>
        </references>
      </pivotArea>
    </format>
    <format dxfId="54">
      <pivotArea dataOnly="0" fieldPosition="0" grandRow="1" labelOnly="1" outline="0" type="normal"/>
    </format>
    <format dxfId="53">
      <pivotArea axis="axisValues" dataOnly="0" fieldPosition="0" labelOnly="1" outline="0" type="normal"/>
    </format>
  </formats>
  <pivotTableStyleInfo name="PivotStyleLight16" showColHeaders="1" showColStripes="0" showLastColumn="1" showRowHeaders="1" showRowStripes="0"/>
</pivotTableDefinition>
</file>

<file path=xl/pivotTables/pivotTable14.xml><?xml version="1.0" encoding="utf-8"?>
<pivotTableDefinition xmlns:r="http://schemas.openxmlformats.org/officeDocument/2006/relationships" xmlns="http://schemas.openxmlformats.org/spreadsheetml/2006/main" applyAlignmentFormats="0" applyBorderFormats="0" applyFontFormats="0" applyNumberFormats="0" applyPatternFormats="0" applyWidthHeightFormats="1" asteriskTotals="0" cacheId="5" chartFormat="0" colGrandTotals="1" compact="1" compactData="1" createdVersion="6" dataCaption="值" dataOnRows="0" disableFieldList="0" editData="0" enableDrill="1" enableFieldProperties="1" enableWizard="1" fieldListSortAscending="0" fieldPrintTitles="0" gridDropZones="0" immersive="1" indent="0" itemPrintTitles="1" mdxSubqueries="0" mergeItem="0" minRefreshableVersion="3" multipleFieldFilters="0" name="数据透视表1" outline="1" outlineData="1" pageOverThenDown="0" pageWrap="0" preserveFormatting="1" printDrill="0" published="0" rowGrandTotals="1" showCalcMbrs="1" showDataDropDown="1" showDataTips="1" showDrill="1" showDropZones="1" showEmptyCol="0" showEmptyRow="0" showError="0" showHeaders="1" showItems="1" showMemberPropertyTips="1" showMissing="1" showMultipleLabel="1" subtotalHiddenItems="0" updatedVersion="6" useAutoFormatting="1" visualTotals="1" r:id="rId1">
  <location colPageCount="1" firstDataCol="0" firstDataRow="1" firstHeaderRow="0" ref="A6:D7" rowPageCount="3"/>
  <pivotFields count="7">
    <pivotField axis="axisPage" compact="1" defaultSubtotal="1" dragOff="1" dragToCol="1" dragToData="1" dragToPage="1" dragToRow="1" itemPageCount="10" multipleItemSelectionAllowed="1" outline="1" showAll="0" showDropDowns="1" sortType="manual" subtotalTop="1" topAutoShow="1">
      <items count="3">
        <item sd="1" t="data" x="0"/>
        <item h="1" sd="1" t="data" x="1"/>
        <item sd="1" t="default"/>
      </items>
    </pivotField>
    <pivotField axis="axisPage" compact="1" defaultSubtotal="1" dragOff="1" dragToCol="1" dragToData="1" dragToPage="1" dragToRow="1" itemPageCount="10" multipleItemSelectionAllowed="1" outline="1" showAll="0" showDropDowns="1" sortType="manual" subtotalTop="1" topAutoShow="1">
      <items count="9">
        <item h="1" m="1" sd="1" t="data" x="6"/>
        <item h="1" m="1" sd="1" t="data" x="7"/>
        <item h="1" sd="1" t="data" x="5"/>
        <item h="1" sd="1" t="data" x="0"/>
        <item h="1" sd="1" t="data" x="1"/>
        <item h="1" sd="1" t="data" x="2"/>
        <item h="1" sd="1" t="data" x="3"/>
        <item sd="1" t="data" x="4"/>
        <item sd="1" t="default"/>
      </items>
    </pivotField>
    <pivotField axis="axisPage" compact="1" defaultSubtotal="1" dragOff="1" dragToCol="1" dragToData="1" dragToPage="1" dragToRow="1" itemPageCount="10" multipleItemSelectionAllowed="1" outline="1" showAll="0" showDropDowns="1" sortType="manual" subtotalTop="1" topAutoShow="1">
      <items count="206">
        <item m="1" sd="1" t="data" x="139"/>
        <item m="1" sd="1" t="data" x="167"/>
        <item m="1" sd="1" t="data" x="195"/>
        <item m="1" sd="1" t="data" x="156"/>
        <item m="1" sd="1" t="data" x="184"/>
        <item m="1" sd="1" t="data" x="146"/>
        <item m="1" sd="1" t="data" x="175"/>
        <item m="1" sd="1" t="data" x="203"/>
        <item m="1" sd="1" t="data" x="164"/>
        <item m="1" sd="1" t="data" x="192"/>
        <item m="1" sd="1" t="data" x="153"/>
        <item m="1" sd="1" t="data" x="181"/>
        <item m="1" sd="1" t="data" x="143"/>
        <item m="1" sd="1" t="data" x="171"/>
        <item m="1" sd="1" t="data" x="199"/>
        <item m="1" sd="1" t="data" x="160"/>
        <item m="1" sd="1" t="data" x="188"/>
        <item m="1" sd="1" t="data" x="150"/>
        <item m="1" sd="1" t="data" x="179"/>
        <item m="1" sd="1" t="data" x="141"/>
        <item m="1" sd="1" t="data" x="174"/>
        <item m="1" sd="1" t="data" x="202"/>
        <item m="1" sd="1" t="data" x="163"/>
        <item m="1" sd="1" t="data" x="191"/>
        <item m="1" sd="1" t="data" x="152"/>
        <item m="1" sd="1" t="data" x="180"/>
        <item m="1" sd="1" t="data" x="142"/>
        <item m="1" sd="1" t="data" x="170"/>
        <item m="1" sd="1" t="data" x="198"/>
        <item m="1" sd="1" t="data" x="159"/>
        <item m="1" sd="1" t="data" x="187"/>
        <item m="1" sd="1" t="data" x="149"/>
        <item m="1" sd="1" t="data" x="178"/>
        <item m="1" sd="1" t="data" x="140"/>
        <item m="1" sd="1" t="data" x="169"/>
        <item m="1" sd="1" t="data" x="197"/>
        <item m="1" sd="1" t="data" x="158"/>
        <item m="1" sd="1" t="data" x="186"/>
        <item m="1" sd="1" t="data" x="148"/>
        <item sd="1" t="data" x="137"/>
        <item m="1" sd="1" t="data" x="145"/>
        <item m="1" sd="1" t="data" x="183"/>
        <item m="1" sd="1" t="data" x="155"/>
        <item m="1" sd="1" t="data" x="194"/>
        <item m="1" sd="1" t="data" x="166"/>
        <item m="1" sd="1" t="data" x="138"/>
        <item m="1" sd="1" t="data" x="177"/>
        <item m="1" sd="1" t="data" x="151"/>
        <item m="1" sd="1" t="data" x="190"/>
        <item m="1" sd="1" t="data" x="162"/>
        <item m="1" sd="1" t="data" x="201"/>
        <item m="1" sd="1" t="data" x="173"/>
        <item m="1" sd="1" t="data" x="168"/>
        <item m="1" sd="1" t="data" x="196"/>
        <item m="1" sd="1" t="data" x="157"/>
        <item m="1" sd="1" t="data" x="185"/>
        <item m="1" sd="1" t="data" x="147"/>
        <item m="1" sd="1" t="data" x="176"/>
        <item m="1" sd="1" t="data" x="204"/>
        <item m="1" sd="1" t="data" x="165"/>
        <item m="1" sd="1" t="data" x="193"/>
        <item m="1" sd="1" t="data" x="154"/>
        <item m="1" sd="1" t="data" x="182"/>
        <item m="1" sd="1" t="data" x="144"/>
        <item m="1" sd="1" t="data" x="200"/>
        <item m="1" sd="1" t="data" x="172"/>
        <item m="1" sd="1" t="data" x="161"/>
        <item m="1" sd="1" t="data" x="189"/>
        <item sd="1" t="data" x="0"/>
        <item sd="1" t="data" x="1"/>
        <item sd="1" t="data" x="2"/>
        <item sd="1" t="data" x="3"/>
        <item sd="1" t="data" x="4"/>
        <item sd="1" t="data" x="5"/>
        <item sd="1" t="data" x="6"/>
        <item sd="1" t="data" x="7"/>
        <item sd="1" t="data" x="8"/>
        <item sd="1" t="data" x="9"/>
        <item sd="1" t="data" x="10"/>
        <item sd="1" t="data" x="11"/>
        <item sd="1" t="data" x="12"/>
        <item sd="1" t="data" x="13"/>
        <item sd="1" t="data" x="14"/>
        <item sd="1" t="data" x="15"/>
        <item sd="1" t="data" x="16"/>
        <item sd="1" t="data" x="17"/>
        <item sd="1" t="data" x="18"/>
        <item sd="1" t="data" x="19"/>
        <item sd="1" t="data" x="20"/>
        <item sd="1" t="data" x="21"/>
        <item sd="1" t="data" x="22"/>
        <item sd="1" t="data" x="23"/>
        <item sd="1" t="data" x="24"/>
        <item sd="1" t="data" x="25"/>
        <item sd="1" t="data" x="26"/>
        <item sd="1" t="data" x="27"/>
        <item sd="1" t="data" x="28"/>
        <item sd="1" t="data" x="29"/>
        <item sd="1" t="data" x="30"/>
        <item sd="1" t="data" x="35"/>
        <item sd="1" t="data" x="34"/>
        <item sd="1" t="data" x="33"/>
        <item sd="1" t="data" x="32"/>
        <item sd="1" t="data" x="31"/>
        <item sd="1" t="data" x="36"/>
        <item sd="1" t="data" x="37"/>
        <item sd="1" t="data" x="38"/>
        <item sd="1" t="data" x="39"/>
        <item sd="1" t="data" x="40"/>
        <item sd="1" t="data" x="41"/>
        <item sd="1" t="data" x="42"/>
        <item sd="1" t="data" x="43"/>
        <item sd="1" t="data" x="44"/>
        <item sd="1" t="data" x="50"/>
        <item sd="1" t="data" x="49"/>
        <item sd="1" t="data" x="48"/>
        <item sd="1" t="data" x="47"/>
        <item sd="1" t="data" x="46"/>
        <item sd="1" t="data" x="45"/>
        <item sd="1" t="data" x="51"/>
        <item sd="1" t="data" x="52"/>
        <item sd="1" t="data" x="53"/>
        <item sd="1" t="data" x="54"/>
        <item sd="1" t="data" x="55"/>
        <item sd="1" t="data" x="56"/>
        <item sd="1" t="data" x="57"/>
        <item sd="1" t="data" x="58"/>
        <item sd="1" t="data" x="59"/>
        <item sd="1" t="data" x="60"/>
        <item sd="1" t="data" x="61"/>
        <item sd="1" t="data" x="62"/>
        <item sd="1" t="data" x="63"/>
        <item sd="1" t="data" x="64"/>
        <item sd="1" t="data" x="68"/>
        <item sd="1" t="data" x="67"/>
        <item sd="1" t="data" x="66"/>
        <item sd="1" t="data" x="65"/>
        <item sd="1" t="data" x="72"/>
        <item sd="1" t="data" x="71"/>
        <item sd="1" t="data" x="70"/>
        <item sd="1" t="data" x="69"/>
        <item sd="1" t="data" x="73"/>
        <item sd="1" t="data" x="74"/>
        <item sd="1" t="data" x="76"/>
        <item sd="1" t="data" x="75"/>
        <item sd="1" t="data" x="77"/>
        <item sd="1" t="data" x="78"/>
        <item sd="1" t="data" x="79"/>
        <item sd="1" t="data" x="80"/>
        <item sd="1" t="data" x="81"/>
        <item sd="1" t="data" x="82"/>
        <item sd="1" t="data" x="83"/>
        <item sd="1" t="data" x="84"/>
        <item sd="1" t="data" x="86"/>
        <item sd="1" t="data" x="85"/>
        <item sd="1" t="data" x="87"/>
        <item sd="1" t="data" x="88"/>
        <item sd="1" t="data" x="89"/>
        <item sd="1" t="data" x="91"/>
        <item sd="1" t="data" x="90"/>
        <item sd="1" t="data" x="92"/>
        <item sd="1" t="data" x="93"/>
        <item sd="1" t="data" x="94"/>
        <item sd="1" t="data" x="95"/>
        <item sd="1" t="data" x="96"/>
        <item sd="1" t="data" x="97"/>
        <item sd="1" t="data" x="98"/>
        <item sd="1" t="data" x="99"/>
        <item sd="1" t="data" x="100"/>
        <item sd="1" t="data" x="103"/>
        <item sd="1" t="data" x="102"/>
        <item sd="1" t="data" x="101"/>
        <item sd="1" t="data" x="105"/>
        <item sd="1" t="data" x="104"/>
        <item sd="1" t="data" x="111"/>
        <item sd="1" t="data" x="110"/>
        <item sd="1" t="data" x="109"/>
        <item sd="1" t="data" x="108"/>
        <item sd="1" t="data" x="107"/>
        <item sd="1" t="data" x="106"/>
        <item sd="1" t="data" x="112"/>
        <item sd="1" t="data" x="114"/>
        <item sd="1" t="data" x="113"/>
        <item sd="1" t="data" x="116"/>
        <item sd="1" t="data" x="115"/>
        <item sd="1" t="data" x="117"/>
        <item sd="1" t="data" x="118"/>
        <item sd="1" t="data" x="119"/>
        <item sd="1" t="data" x="120"/>
        <item sd="1" t="data" x="121"/>
        <item sd="1" t="data" x="123"/>
        <item sd="1" t="data" x="122"/>
        <item sd="1" t="data" x="124"/>
        <item sd="1" t="data" x="127"/>
        <item sd="1" t="data" x="126"/>
        <item sd="1" t="data" x="125"/>
        <item sd="1" t="data" x="128"/>
        <item sd="1" t="data" x="129"/>
        <item sd="1" t="data" x="130"/>
        <item sd="1" t="data" x="131"/>
        <item sd="1" t="data" x="132"/>
        <item sd="1" t="data" x="133"/>
        <item sd="1" t="data" x="134"/>
        <item sd="1" t="data" x="135"/>
        <item sd="1" t="data" x="136"/>
        <item sd="1" t="default"/>
      </items>
    </pivotField>
    <pivotField compact="1" dataField="1" defaultSubtotal="1" dragOff="1" dragToCol="1" dragToData="1" dragToPage="1" dragToRow="1" itemPageCount="10" outline="1" showAll="0" showDropDowns="1" sortType="manual" subtotalTop="1" topAutoShow="1"/>
    <pivotField compact="1" dataField="1" defaultSubtotal="1" dragOff="1" dragToCol="1" dragToData="1" dragToPage="1" dragToRow="1" itemPageCount="10" outline="1" showAll="0" showDropDowns="1" sortType="manual" subtotalTop="1" topAutoShow="1"/>
    <pivotField compact="1" dataField="1" defaultSubtotal="1" dragOff="1" dragToCol="1" dragToData="1" dragToPage="1" dragToRow="1" itemPageCount="10" outline="1" showAll="0" showDropDowns="1" sortType="manual" subtotalTop="1" topAutoShow="1"/>
    <pivotField compact="1" dataField="1" defaultSubtotal="1" dragOff="1" dragToCol="1" dragToData="1" dragToPage="1" dragToRow="1" itemPageCount="10" outline="1" showAll="0" showDropDowns="1" sortType="manual" subtotalTop="1" topAutoShow="1"/>
  </pivotFields>
  <rowItems count="1">
    <i i="0" r="0" t="data"/>
  </rowItems>
  <colFields count="1">
    <field x="-2"/>
  </colFields>
  <colItems count="4">
    <i i="0" r="0" t="data"/>
    <i i="1" r="0" t="data">
      <x v="1"/>
    </i>
    <i i="2" r="0" t="data">
      <x v="2"/>
    </i>
    <i i="3" r="0" t="data">
      <x v="3"/>
    </i>
  </colItems>
  <pageFields count="3">
    <pageField fld="0" hier="-1"/>
    <pageField fld="1" hier="-1"/>
    <pageField fld="2" hier="-1"/>
  </pageFields>
  <dataFields count="4">
    <dataField baseField="0" baseItem="1" fld="3" name="浏览量" showDataAs="normal" subtotal="sum"/>
    <dataField baseField="0" baseItem="1" fld="4" name="访客数" showDataAs="normal" subtotal="sum"/>
    <dataField baseField="0" baseItem="2" fld="5" name="平均停留时长" numFmtId="177" showDataAs="normal" subtotal="average"/>
    <dataField baseField="0" baseItem="3" fld="6" name="跳失率" numFmtId="177" showDataAs="normal" subtotal="average"/>
  </dataFields>
  <formats count="8">
    <format dxfId="103">
      <pivotArea collapsedLevelsAreSubtotals="1" dataOnly="1" fieldPosition="0" outline="0" type="normal"/>
    </format>
    <format dxfId="102">
      <pivotArea collapsedLevelsAreSubtotals="1" dataOnly="1" fieldPosition="0" outline="0" type="normal">
        <references count="1">
          <reference field="4294967294" selected="0">
            <x v="3"/>
          </reference>
        </references>
      </pivotArea>
    </format>
    <format dxfId="101">
      <pivotArea dataOnly="0" fieldPosition="0" outline="0" type="all"/>
    </format>
    <format dxfId="100">
      <pivotArea collapsedLevelsAreSubtotals="1" dataOnly="1" fieldPosition="0" outline="0" type="normal"/>
    </format>
    <format dxfId="99">
      <pivotArea dataOnly="0" fieldPosition="0" labelOnly="1" outline="0" type="normal">
        <references count="1">
          <reference field="4294967294">
            <x v="3"/>
          </reference>
        </references>
      </pivotArea>
    </format>
    <format dxfId="98">
      <pivotArea dataOnly="0" fieldPosition="0" outline="0" type="all"/>
    </format>
    <format dxfId="97">
      <pivotArea collapsedLevelsAreSubtotals="1" dataOnly="1" fieldPosition="0" outline="0" type="normal"/>
    </format>
    <format dxfId="96">
      <pivotArea dataOnly="0" fieldPosition="0" labelOnly="1" outline="0" type="normal">
        <references count="1">
          <reference field="4294967294">
            <x v="3"/>
          </reference>
        </references>
      </pivotArea>
    </format>
  </formats>
  <pivotTableStyleInfo name="PivotStyleLight16" showColHeaders="1" showColStripes="0" showLastColumn="1" showRowHeaders="1" showRowStripes="0"/>
</pivotTableDefinition>
</file>

<file path=xl/pivotTables/pivotTable15.xml><?xml version="1.0" encoding="utf-8"?>
<pivotTableDefinition xmlns:r="http://schemas.openxmlformats.org/officeDocument/2006/relationships" xmlns="http://schemas.openxmlformats.org/spreadsheetml/2006/main" applyAlignmentFormats="0" applyBorderFormats="0" applyFontFormats="0" applyNumberFormats="0" applyPatternFormats="0" applyWidthHeightFormats="1" asteriskTotals="0" cacheId="0" chartFormat="0" colGrandTotals="1" compact="1" compactData="1" createdVersion="6" dataCaption="值" dataOnRows="0" disableFieldList="0" editData="0" enableDrill="1" enableFieldProperties="1" enableWizard="1" fieldListSortAscending="0" fieldPrintTitles="0" gridDropZones="0" immersive="1" indent="0" itemPrintTitles="1" mdxSubqueries="0" mergeItem="0" minRefreshableVersion="3" multipleFieldFilters="0" name="数据透视表7" outline="1" outlineData="1" pageOverThenDown="0" pageWrap="0" preserveFormatting="1" printDrill="0" published="0" rowGrandTotals="1" showCalcMbrs="1" showDataDropDown="1" showDataTips="1" showDrill="1" showDropZones="1" showEmptyCol="0" showEmptyRow="0" showError="0" showHeaders="1" showItems="1" showMemberPropertyTips="1" showMissing="1" showMultipleLabel="1" subtotalHiddenItems="0" updatedVersion="6" useAutoFormatting="1" visualTotals="1" r:id="rId1">
  <location colPageCount="1" firstDataCol="1" firstDataRow="1" firstHeaderRow="1" ref="O5:P7" rowPageCount="2"/>
  <pivotFields count="15">
    <pivotField axis="axisPage" compact="1" defaultSubtotal="1" dragOff="1" dragToCol="1" dragToData="1" dragToPage="1" dragToRow="1" itemPageCount="10" multipleItemSelectionAllowed="1" outline="1" showAll="0" showDropDowns="1" sortType="manual" subtotalTop="1" topAutoShow="1">
      <items count="3">
        <item sd="1" t="data" x="0"/>
        <item h="1" sd="1" t="data" x="1"/>
        <item sd="1" t="default"/>
      </items>
    </pivotField>
    <pivotField axis="axisPage" compact="1" defaultSubtotal="1" dragOff="1" dragToCol="1" dragToData="1" dragToPage="1" dragToRow="1" itemPageCount="10" multipleItemSelectionAllowed="1" outline="1" showAll="0" showDropDowns="1" sortType="manual" subtotalTop="1" topAutoShow="1">
      <items count="5">
        <item h="1" sd="1" t="data" x="0"/>
        <item h="1" sd="1" t="data" x="1"/>
        <item sd="1" t="data" x="2"/>
        <item h="1" sd="1" t="data" x="3"/>
        <item sd="1" t="default"/>
      </items>
    </pivotField>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axis="axisRow" compact="1" dataField="1" defaultSubtotal="1" dragOff="1" dragToCol="1" dragToData="1" dragToPage="1" dragToRow="1" itemPageCount="10" outline="1" showAll="0" showDropDowns="1" sortType="manual" subtotalTop="1" topAutoShow="1">
      <items count="4">
        <item sd="1" t="data" x="1"/>
        <item sd="1" t="data" x="0"/>
        <item sd="1" t="data" x="2"/>
        <item sd="1" t="default"/>
      </items>
    </pivotField>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s>
  <rowFields count="1">
    <field x="7"/>
  </rowFields>
  <rowItems count="2">
    <i i="0" r="0" t="data">
      <x v="1"/>
    </i>
    <i i="0" r="0" t="grand"/>
  </rowItems>
  <colItems count="1">
    <i i="0" r="0" t="data"/>
  </colItems>
  <pageFields count="2">
    <pageField fld="0" hier="-1"/>
    <pageField fld="1" hier="-1"/>
  </pageFields>
  <dataFields count="1">
    <dataField baseField="0" baseItem="0" fld="7" name="计数项:星级" showDataAs="normal" subtotal="count"/>
  </dataFields>
  <formats count="12">
    <format dxfId="169">
      <pivotArea dataOnly="0" fieldPosition="0" outline="0" type="all"/>
    </format>
    <format dxfId="168">
      <pivotArea collapsedLevelsAreSubtotals="1" dataOnly="1" fieldPosition="0" outline="0" type="normal"/>
    </format>
    <format dxfId="167">
      <pivotArea axis="axisRow" dataOnly="0" field="7" fieldPosition="0" labelOnly="1" outline="0" type="button"/>
    </format>
    <format dxfId="166">
      <pivotArea dataOnly="0" fieldPosition="0" labelOnly="1" outline="1" type="normal">
        <references count="1">
          <reference field="7">
            <x v="1"/>
          </reference>
        </references>
      </pivotArea>
    </format>
    <format dxfId="165">
      <pivotArea dataOnly="0" fieldPosition="0" grandRow="1" labelOnly="1" outline="0" type="normal"/>
    </format>
    <format dxfId="164">
      <pivotArea axis="axisValues" dataOnly="0" fieldPosition="0" labelOnly="1" outline="0" type="normal"/>
    </format>
    <format dxfId="163">
      <pivotArea dataOnly="0" fieldPosition="0" outline="0" type="all"/>
    </format>
    <format dxfId="162">
      <pivotArea collapsedLevelsAreSubtotals="1" dataOnly="1" fieldPosition="0" outline="0" type="normal"/>
    </format>
    <format dxfId="161">
      <pivotArea axis="axisRow" dataOnly="0" field="7" fieldPosition="0" labelOnly="1" outline="0" type="button"/>
    </format>
    <format dxfId="160">
      <pivotArea dataOnly="0" fieldPosition="0" labelOnly="1" outline="1" type="normal">
        <references count="1">
          <reference field="7">
            <x v="1"/>
          </reference>
        </references>
      </pivotArea>
    </format>
    <format dxfId="159">
      <pivotArea dataOnly="0" fieldPosition="0" grandRow="1" labelOnly="1" outline="0" type="normal"/>
    </format>
    <format dxfId="158">
      <pivotArea axis="axisValues" dataOnly="0" fieldPosition="0" labelOnly="1" outline="0" type="normal"/>
    </format>
  </formats>
  <pivotTableStyleInfo name="PivotStyleLight16" showColHeaders="1" showColStripes="0" showLastColumn="1" showRowHeaders="1" showRowStripes="0"/>
</pivotTableDefinition>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Id="rId1" Target="/xl/drawings/drawing1.xml" Type="http://schemas.openxmlformats.org/officeDocument/2006/relationships/drawing"/></Relationships>
</file>

<file path=xl/worksheets/_rels/sheet3.xml.rels><Relationships xmlns="http://schemas.openxmlformats.org/package/2006/relationships"><Relationship Id="rId1" Target="/xl/drawings/drawing2.xml" Type="http://schemas.openxmlformats.org/officeDocument/2006/relationships/drawing"/></Relationships>
</file>

<file path=xl/worksheets/_rels/sheet8.xml.rels><Relationships xmlns="http://schemas.openxmlformats.org/package/2006/relationships"><Relationship Id="rId1" Target="/xl/pivotTables/pivotTable1.xml" Type="http://schemas.openxmlformats.org/officeDocument/2006/relationships/pivotTable"/><Relationship Id="rId2" Target="/xl/pivotTables/pivotTable2.xml" Type="http://schemas.openxmlformats.org/officeDocument/2006/relationships/pivotTable"/><Relationship Id="rId3" Target="/xl/pivotTables/pivotTable3.xml" Type="http://schemas.openxmlformats.org/officeDocument/2006/relationships/pivotTable"/><Relationship Id="rId4" Target="/xl/pivotTables/pivotTable4.xml" Type="http://schemas.openxmlformats.org/officeDocument/2006/relationships/pivotTable"/><Relationship Id="rId5" Target="/xl/pivotTables/pivotTable5.xml" Type="http://schemas.openxmlformats.org/officeDocument/2006/relationships/pivotTable"/><Relationship Id="rId6" Target="/xl/pivotTables/pivotTable6.xml" Type="http://schemas.openxmlformats.org/officeDocument/2006/relationships/pivotTable"/><Relationship Id="rId7" Target="/xl/pivotTables/pivotTable7.xml" Type="http://schemas.openxmlformats.org/officeDocument/2006/relationships/pivotTable"/><Relationship Id="rId8" Target="/xl/pivotTables/pivotTable8.xml" Type="http://schemas.openxmlformats.org/officeDocument/2006/relationships/pivotTable"/><Relationship Id="rId9" Target="/xl/pivotTables/pivotTable9.xml" Type="http://schemas.openxmlformats.org/officeDocument/2006/relationships/pivotTable"/><Relationship Id="rId10" Target="/xl/pivotTables/pivotTable10.xml" Type="http://schemas.openxmlformats.org/officeDocument/2006/relationships/pivotTable"/><Relationship Id="rId11" Target="/xl/pivotTables/pivotTable11.xml" Type="http://schemas.openxmlformats.org/officeDocument/2006/relationships/pivotTable"/><Relationship Id="rId12" Target="/xl/pivotTables/pivotTable12.xml" Type="http://schemas.openxmlformats.org/officeDocument/2006/relationships/pivotTable"/><Relationship Id="rId13" Target="/xl/pivotTables/pivotTable13.xml" Type="http://schemas.openxmlformats.org/officeDocument/2006/relationships/pivotTable"/><Relationship Id="rId14" Target="/xl/pivotTables/pivotTable14.xml" Type="http://schemas.openxmlformats.org/officeDocument/2006/relationships/pivotTable"/><Relationship Id="rId15" Target="/xl/pivotTables/pivotTable15.xml" Type="http://schemas.openxmlformats.org/officeDocument/2006/relationships/pivotTable"/></Relationships>
</file>

<file path=xl/worksheets/sheet1.xml><?xml version="1.0" encoding="utf-8"?>
<worksheet xmlns="http://schemas.openxmlformats.org/spreadsheetml/2006/main">
  <sheetPr codeName="Sheet1">
    <tabColor theme="3" tint="0.3999755851924192"/>
    <outlinePr summaryBelow="1" summaryRight="1"/>
    <pageSetUpPr/>
  </sheetPr>
  <dimension ref="B1:I19"/>
  <sheetViews>
    <sheetView showGridLines="0" workbookViewId="0" zoomScale="80" zoomScaleNormal="80">
      <selection activeCell="M17" sqref="M17"/>
    </sheetView>
  </sheetViews>
  <sheetFormatPr baseColWidth="8" customHeight="1" defaultColWidth="11" defaultRowHeight="31.5" outlineLevelCol="0"/>
  <cols>
    <col customWidth="1" max="1" min="1" style="43" width="4.375"/>
    <col customWidth="1" max="2" min="2" style="43" width="13.125"/>
    <col customWidth="1" max="3" min="3" style="43" width="24.5"/>
    <col customWidth="1" max="4" min="4" style="43" width="15.375"/>
    <col customWidth="1" max="5" min="5" style="43" width="17"/>
    <col customWidth="1" max="6" min="6" style="43" width="13.5"/>
    <col customWidth="1" max="8" min="7" style="43" width="22"/>
    <col customWidth="1" max="16384" min="9" style="43" width="11"/>
  </cols>
  <sheetData>
    <row customHeight="1" ht="16.5" r="1" s="164" spans="1:9">
      <c r="B1" s="14">
        <f>"数据截止时间："&amp;透视表!G26</f>
        <v/>
      </c>
      <c r="C1" s="335" t="n"/>
    </row>
    <row customHeight="1" ht="16.5" r="2" s="164" spans="1:9" thickBot="1">
      <c r="B2" s="15" t="s">
        <v>0</v>
      </c>
      <c r="C2" s="13" t="n"/>
    </row>
    <row customHeight="1" ht="22.5" r="3" s="164" spans="1:9">
      <c r="B3" s="303" t="s">
        <v>1</v>
      </c>
      <c r="D3" s="118">
        <f>透视表!$G$22</f>
        <v/>
      </c>
      <c r="E3" s="118">
        <f>透视表!$G$21</f>
        <v/>
      </c>
      <c r="F3" s="118">
        <f>透视表!$G$23</f>
        <v/>
      </c>
      <c r="G3" s="111" t="s">
        <v>2</v>
      </c>
      <c r="H3" s="112" t="s">
        <v>3</v>
      </c>
    </row>
    <row customHeight="1" ht="22.5" r="4" s="164" spans="1:9">
      <c r="B4" s="305" t="s">
        <v>4</v>
      </c>
      <c r="C4" s="283" t="s">
        <v>5</v>
      </c>
      <c r="D4" s="336">
        <f>GETPIVOTDATA("浏览量",透视表!$A$6)</f>
        <v/>
      </c>
      <c r="E4" s="287">
        <f>IFERROR((D4/透视表!$G$24)/(F4/透视表!$G$25)-1,"-")</f>
        <v/>
      </c>
      <c r="F4" s="336">
        <f>GETPIVOTDATA("浏览量",透视表!$A$16)</f>
        <v/>
      </c>
      <c r="G4" s="337">
        <f>IF(E4&gt;=10%,"优",IF(E4&gt;=-10%,"健康",IF(E4&gt;-20%,"关注",IF(E4&lt;=-20%,"重点关注"))))</f>
        <v/>
      </c>
      <c r="H4" s="338" t="n">
        <v>9443</v>
      </c>
      <c r="I4" s="197">
        <f>D4/H4</f>
        <v/>
      </c>
    </row>
    <row customHeight="1" ht="22.5" r="5" s="164" spans="1:9">
      <c r="C5" s="283" t="s">
        <v>6</v>
      </c>
      <c r="D5" s="336">
        <f>GETPIVOTDATA("访客数",透视表!$A$6)</f>
        <v/>
      </c>
      <c r="E5" s="287">
        <f>IFERROR((D5/透视表!$G$24)/(F5/透视表!$G$25)-1,"-")</f>
        <v/>
      </c>
      <c r="F5" s="336">
        <f>GETPIVOTDATA("访客数",透视表!$A$16)</f>
        <v/>
      </c>
      <c r="G5" s="337">
        <f>IF(E5&gt;=10%,"优",IF(E5&gt;=-10%,"健康",IF(E5&gt;-20%,"关注",IF(E5&lt;=-20%,"重点关注"))))</f>
        <v/>
      </c>
      <c r="H5" s="338" t="n">
        <v>3030</v>
      </c>
      <c r="I5" s="176" t="n"/>
    </row>
    <row customHeight="1" ht="22.5" r="6" s="164" spans="1:9">
      <c r="C6" s="93" t="s">
        <v>7</v>
      </c>
      <c r="D6" s="91">
        <f>ROUND(GETPIVOTDATA("跳失率",透视表!$A$6)&amp;"%",3)</f>
        <v/>
      </c>
      <c r="E6" s="91">
        <f>D6-F6</f>
        <v/>
      </c>
      <c r="F6" s="91">
        <f>ROUND(GETPIVOTDATA("跳失率",透视表!$A$16)&amp;"%",3)</f>
        <v/>
      </c>
      <c r="G6" s="339">
        <f>IF(E6&lt;0,"优",IF(E6&gt;=2%,"重点关注","健康"))</f>
        <v/>
      </c>
      <c r="H6" s="115" t="n">
        <v>0.37</v>
      </c>
    </row>
    <row customHeight="1" ht="22.5" r="7" s="164" spans="1:9">
      <c r="C7" s="93" t="s">
        <v>8</v>
      </c>
      <c r="D7" s="340">
        <f>GETPIVOTDATA("平均停留时长",透视表!$A$6)</f>
        <v/>
      </c>
      <c r="E7" s="91">
        <f>D7/F7-1</f>
        <v/>
      </c>
      <c r="F7" s="340">
        <f>GETPIVOTDATA("平均停留时长",透视表!$A$16)</f>
        <v/>
      </c>
      <c r="G7" s="339">
        <f>IF(E7&gt;=10%,"优",IF(E7&gt;=-10%,"健康",IF(E7&gt;-20%,"关注",IF(E7&lt;=-20%,"重点关注"))))</f>
        <v/>
      </c>
      <c r="H7" s="338" t="n">
        <v>27</v>
      </c>
    </row>
    <row customHeight="1" ht="22.5" r="8" s="164" spans="1:9">
      <c r="B8" s="305" t="s">
        <v>9</v>
      </c>
      <c r="C8" s="283" t="s">
        <v>10</v>
      </c>
      <c r="D8" s="336">
        <f>透视表!$K$25</f>
        <v/>
      </c>
      <c r="E8" s="287">
        <f>IFERROR((D8/透视表!$G$24)/(F8/透视表!$G$25)-1,"-")</f>
        <v/>
      </c>
      <c r="F8" s="336">
        <f>透视表!$L$25</f>
        <v/>
      </c>
      <c r="G8" s="337">
        <f>IF(E8&gt;=10%,"优",IF(E8&gt;=-10%,"健康",IF(E8&gt;-20%,"关注",IF(E8&lt;=-20%,"重点关注"))))</f>
        <v/>
      </c>
      <c r="H8" s="338" t="n"/>
    </row>
    <row customHeight="1" ht="22.5" r="9" s="164" spans="1:9">
      <c r="C9" s="93" t="s">
        <v>11</v>
      </c>
      <c r="D9" s="341">
        <f>D8/D5</f>
        <v/>
      </c>
      <c r="E9" s="341">
        <f>D9-F9</f>
        <v/>
      </c>
      <c r="F9" s="341">
        <f>F8/F5</f>
        <v/>
      </c>
      <c r="G9" s="339">
        <f>IF(E9&gt;=10%,"优",IF(E9&gt;=-10%,"健康",IF(E9&gt;-20%,"关注",IF(E9&lt;=-20%,"重点关注"))))</f>
        <v/>
      </c>
      <c r="H9" s="115" t="n">
        <v>0.04</v>
      </c>
    </row>
    <row customHeight="1" ht="22.5" r="10" s="164" spans="1:9">
      <c r="B10" s="305" t="s">
        <v>12</v>
      </c>
      <c r="C10" s="92" t="s">
        <v>13</v>
      </c>
      <c r="D10" s="342" t="n">
        <v>45</v>
      </c>
      <c r="E10" s="36">
        <f>IFERROR((D10/透视表!$G$24)/(F10/透视表!$G$25)-1,"-")</f>
        <v/>
      </c>
      <c r="F10" s="342" t="n">
        <v>48</v>
      </c>
      <c r="G10" s="339">
        <f>IF(E10&gt;=10%,"优",IF(E10&gt;=-10%,"健康",IF(E10&gt;-20%,"关注",IF(E10&lt;=-20%,"重点关注"))))</f>
        <v/>
      </c>
      <c r="H10" s="338" t="n"/>
    </row>
    <row customHeight="1" ht="22.5" r="11" s="164" spans="1:9">
      <c r="C11" s="93" t="s">
        <v>14</v>
      </c>
      <c r="D11" s="279">
        <f>D10/D8</f>
        <v/>
      </c>
      <c r="E11" s="341">
        <f>D11-F11</f>
        <v/>
      </c>
      <c r="F11" s="91">
        <f>F10/F8</f>
        <v/>
      </c>
      <c r="G11" s="339">
        <f>IF(E11&gt;=10%,"优",IF(E11&gt;=-10%,"健康",IF(E11&gt;-20%,"关注",IF(E11&lt;=-20%,"重点关注"))))</f>
        <v/>
      </c>
      <c r="H11" s="338" t="s">
        <v>15</v>
      </c>
    </row>
    <row customHeight="1" ht="22.5" r="12" s="164" spans="1:9">
      <c r="C12" s="92" t="s">
        <v>16</v>
      </c>
      <c r="D12" s="37" t="n">
        <v>45</v>
      </c>
      <c r="E12" s="36">
        <f>IFERROR((D12/透视表!$G$24)/(F12/透视表!$G$25)-1,"-")</f>
        <v/>
      </c>
      <c r="F12" s="37" t="n">
        <v>47</v>
      </c>
      <c r="G12" s="339">
        <f>IF(E12&gt;=10%,"优",IF(E12&gt;=-10%,"健康",IF(E12&gt;-20%,"关注",IF(E12&lt;=-20%,"重点关注"))))</f>
        <v/>
      </c>
      <c r="H12" s="338" t="n"/>
    </row>
    <row customHeight="1" ht="22.5" r="13" s="164" spans="1:9">
      <c r="C13" s="93" t="s">
        <v>17</v>
      </c>
      <c r="D13" s="91">
        <f>D12/D10</f>
        <v/>
      </c>
      <c r="E13" s="341">
        <f>D13-F13</f>
        <v/>
      </c>
      <c r="F13" s="91">
        <f>F12/F10</f>
        <v/>
      </c>
      <c r="G13" s="339">
        <f>IF(E13&gt;=10%,"优",IF(E13&gt;=-10%,"健康",IF(E13&gt;-20%,"关注",IF(E13&lt;=-20%,"重点关注"))))</f>
        <v/>
      </c>
      <c r="H13" s="115" t="n">
        <v>0.8</v>
      </c>
    </row>
    <row customHeight="1" ht="22.5" r="14" s="164" spans="1:9">
      <c r="C14" s="92" t="s">
        <v>18</v>
      </c>
      <c r="D14" s="342" t="n">
        <v>7317.7</v>
      </c>
      <c r="E14" s="36">
        <f>IFERROR((D14/透视表!$G$24)/(F14/透视表!$G$25)-1,"-")</f>
        <v/>
      </c>
      <c r="F14" s="342" t="n">
        <v>25021</v>
      </c>
      <c r="G14" s="339">
        <f>IF(E14&gt;=10%,"优",IF(E14&gt;=-10%,"健康",IF(E14&gt;-20%,"关注",IF(E14&lt;=-20%,"重点关注"))))</f>
        <v/>
      </c>
      <c r="H14" s="338" t="n"/>
      <c r="I14" s="43" t="s">
        <v>19</v>
      </c>
    </row>
    <row customHeight="1" ht="22.5" r="15" s="164" spans="1:9">
      <c r="C15" s="92" t="s">
        <v>20</v>
      </c>
      <c r="D15" s="342" t="n">
        <v>66</v>
      </c>
      <c r="E15" s="36">
        <f>IFERROR((D15/透视表!$G$24)/(F15/透视表!$G$25)-1,"-")</f>
        <v/>
      </c>
      <c r="F15" s="342" t="n">
        <v>64</v>
      </c>
      <c r="G15" s="339">
        <f>IF(E15&gt;=10%,"优",IF(E15&gt;=-10%,"健康",IF(E15&gt;-20%,"关注",IF(E15&lt;=-20%,"重点关注"))))</f>
        <v/>
      </c>
      <c r="H15" s="338" t="n"/>
    </row>
    <row customHeight="1" ht="22.5" r="16" s="164" spans="1:9">
      <c r="C16" s="93" t="s">
        <v>21</v>
      </c>
      <c r="D16" s="94">
        <f>D14/D12</f>
        <v/>
      </c>
      <c r="E16" s="91">
        <f>IFERROR((D16/透视表!$G$24)/(F16/透视表!$G$25)-1,"-")</f>
        <v/>
      </c>
      <c r="F16" s="94">
        <f>F14/F15</f>
        <v/>
      </c>
      <c r="G16" s="339">
        <f>IF(E16&gt;=10%,"优",IF(E16&gt;=-10%,"健康",IF(E16&gt;-20%,"关注",IF(E16&lt;=-20%,"重点关注"))))</f>
        <v/>
      </c>
      <c r="H16" s="338" t="n"/>
    </row>
    <row customHeight="1" ht="22.5" r="17" s="164" spans="1:9">
      <c r="B17" s="305" t="s">
        <v>22</v>
      </c>
      <c r="C17" s="93" t="s">
        <v>23</v>
      </c>
      <c r="D17" s="340">
        <f>透视表!$P$25</f>
        <v/>
      </c>
      <c r="E17" s="91">
        <f>IFERROR((D17/透视表!$G$24)/(F17/透视表!$G$25)-1,"-")</f>
        <v/>
      </c>
      <c r="F17" s="340">
        <f>透视表!$Q$25</f>
        <v/>
      </c>
      <c r="G17" s="339">
        <f>IF(E17&gt;=10%,"优",IF(E17&gt;=-10%,"健康",IF(E17&gt;-20%,"关注",IF(E17&lt;=-20%,"重点关注"))))</f>
        <v/>
      </c>
      <c r="H17" s="338" t="n"/>
    </row>
    <row customHeight="1" ht="22.5" r="18" s="164" spans="1:9" thickBot="1">
      <c r="C18" s="95" t="s">
        <v>24</v>
      </c>
      <c r="D18" s="343" t="n">
        <v>3</v>
      </c>
      <c r="E18" s="173">
        <f>IFERROR((D18/透视表!$G$24)/(F18/透视表!$G$25)-1,"-")</f>
        <v/>
      </c>
      <c r="F18" s="344">
        <f>'体验报告-案例'!$E$16</f>
        <v/>
      </c>
      <c r="G18" s="345">
        <f>IF(E18&gt;=10%,"优",IF(E18&gt;=-10%,"健康",IF(E18&gt;-20%,"关注",IF(E18&lt;=-20%,"重点关注"))))</f>
        <v/>
      </c>
      <c r="H18" s="346" t="n"/>
    </row>
    <row customHeight="1" ht="19.5" r="19" s="164" spans="1:9">
      <c r="B19" s="294" t="s">
        <v>25</v>
      </c>
    </row>
    <row customHeight="1" ht="19.5" r="20" s="164" spans="1:9"/>
    <row customHeight="1" ht="93" r="21" s="164" spans="1:9" thickBot="1"/>
  </sheetData>
  <mergeCells count="6">
    <mergeCell ref="B19:H21"/>
    <mergeCell ref="B3:C3"/>
    <mergeCell ref="B4:B7"/>
    <mergeCell ref="B17:B18"/>
    <mergeCell ref="B8:B9"/>
    <mergeCell ref="B10:B16"/>
  </mergeCells>
  <conditionalFormatting sqref="E1:E18 E22:E1048576">
    <cfRule dxfId="0" operator="lessThan" priority="3" type="cellIs">
      <formula>0</formula>
    </cfRule>
  </conditionalFormatting>
  <conditionalFormatting sqref="E6">
    <cfRule dxfId="0" operator="greaterThan" priority="1" type="cellIs">
      <formula>0</formula>
    </cfRule>
  </conditionalFormatting>
  <pageMargins bottom="0.3937007874015748" footer="0.3149606299212598" header="0.3149606299212598" left="0.2362204724409449" right="0.2362204724409449" top="0.3937007874015748"/>
  <pageSetup orientation="landscape" paperSize="9"/>
</worksheet>
</file>

<file path=xl/worksheets/sheet2.xml><?xml version="1.0" encoding="utf-8"?>
<worksheet xmlns="http://schemas.openxmlformats.org/spreadsheetml/2006/main">
  <sheetPr codeName="Sheet2">
    <tabColor theme="3" tint="0.3999755851924192"/>
    <outlinePr summaryBelow="1" summaryRight="1"/>
    <pageSetUpPr/>
  </sheetPr>
  <dimension ref="B2:K16"/>
  <sheetViews>
    <sheetView showGridLines="0" workbookViewId="0">
      <selection activeCell="A1" sqref="A1:XFD1048576"/>
    </sheetView>
  </sheetViews>
  <sheetFormatPr baseColWidth="8" defaultColWidth="9" defaultRowHeight="16.5" outlineLevelCol="0"/>
  <cols>
    <col customWidth="1" max="1" min="1" style="43" width="9"/>
    <col customWidth="1" max="2" min="2" style="43" width="17.875"/>
    <col customWidth="1" max="3" min="3" style="43" width="13.375"/>
    <col customWidth="1" max="5" min="4" style="43" width="15.125"/>
    <col customWidth="1" max="6" min="6" style="43" width="13.125"/>
    <col customWidth="1" max="7" min="7" style="43" width="9"/>
    <col bestFit="1" customWidth="1" max="8" min="8" style="43" width="13.625"/>
    <col customWidth="1" max="11" min="9" style="266" width="12.125"/>
    <col customWidth="1" max="16384" min="12" style="43" width="9"/>
  </cols>
  <sheetData>
    <row customHeight="1" ht="17.25" r="1" s="164" spans="1:11" thickBot="1"/>
    <row customHeight="1" ht="23.1" r="2" s="164" spans="1:11">
      <c r="B2" s="307" t="s">
        <v>26</v>
      </c>
      <c r="C2" s="307" t="s">
        <v>27</v>
      </c>
      <c r="D2" s="307">
        <f>透视表!$G$22</f>
        <v/>
      </c>
      <c r="E2" s="307">
        <f>透视表!$G$21</f>
        <v/>
      </c>
      <c r="F2" s="307">
        <f>透视表!$G$23</f>
        <v/>
      </c>
      <c r="H2" s="247" t="s">
        <v>28</v>
      </c>
      <c r="I2" s="248">
        <f>透视表!$G$22</f>
        <v/>
      </c>
      <c r="J2" s="248">
        <f>透视表!$G$21</f>
        <v/>
      </c>
      <c r="K2" s="249">
        <f>透视表!$G$23</f>
        <v/>
      </c>
    </row>
    <row customHeight="1" ht="23.1" r="3" s="164" spans="1:11">
      <c r="C3" s="258" t="s">
        <v>10</v>
      </c>
      <c r="D3" s="260">
        <f>透视表!$K$25</f>
        <v/>
      </c>
      <c r="E3" s="261">
        <f>IFERROR((D3/透视表!$G$24)/(F3/透视表!$G$25)-1,"-")</f>
        <v/>
      </c>
      <c r="F3" s="260">
        <f>透视表!$L$25</f>
        <v/>
      </c>
      <c r="H3" s="267" t="s">
        <v>29</v>
      </c>
      <c r="I3" s="260" t="n">
        <v>15</v>
      </c>
      <c r="J3" s="261">
        <f>IFERROR((I3/透视表!$G$24)/(K3/透视表!$G$25)-1,"-")</f>
        <v/>
      </c>
      <c r="K3" s="262" t="n">
        <v>10</v>
      </c>
    </row>
    <row customHeight="1" ht="23.1" r="4" s="164" spans="1:11">
      <c r="C4" s="254" t="s">
        <v>13</v>
      </c>
      <c r="D4" s="280" t="n">
        <v>45</v>
      </c>
      <c r="E4" s="256">
        <f>IFERROR((D4/透视表!$G$24)/(F4/透视表!$G$25)-1,"-")</f>
        <v/>
      </c>
      <c r="F4" s="280" t="n">
        <v>48</v>
      </c>
      <c r="H4" s="267" t="s">
        <v>30</v>
      </c>
      <c r="I4" s="280" t="n">
        <v>11</v>
      </c>
      <c r="J4" s="256">
        <f>IFERROR((I4/透视表!$G$24)/(K4/透视表!$G$25)-1,"-")</f>
        <v/>
      </c>
      <c r="K4" s="257" t="n">
        <v>11</v>
      </c>
    </row>
    <row customHeight="1" ht="23.1" r="5" s="164" spans="1:11">
      <c r="C5" s="258" t="s">
        <v>14</v>
      </c>
      <c r="D5" s="347">
        <f>D4/D3</f>
        <v/>
      </c>
      <c r="E5" s="347">
        <f>D5-F5</f>
        <v/>
      </c>
      <c r="F5" s="347">
        <f>F4/F3</f>
        <v/>
      </c>
      <c r="H5" s="267" t="s">
        <v>31</v>
      </c>
      <c r="I5" s="280" t="n">
        <v>8</v>
      </c>
      <c r="J5" s="261">
        <f>IFERROR((I5/透视表!$G$24)/(K5/透视表!$G$25)-1,"-")</f>
        <v/>
      </c>
      <c r="K5" s="262" t="n">
        <v>5</v>
      </c>
    </row>
    <row customHeight="1" ht="23.1" r="6" s="164" spans="1:11">
      <c r="B6" s="307" t="s">
        <v>32</v>
      </c>
      <c r="C6" s="258" t="s">
        <v>33</v>
      </c>
      <c r="D6" s="260">
        <f>D8+D7</f>
        <v/>
      </c>
      <c r="E6" s="261">
        <f>IFERROR((D6/透视表!$G$24)/(F6/透视表!$G$25)-1,"-")</f>
        <v/>
      </c>
      <c r="F6" s="260">
        <f>F8+F7</f>
        <v/>
      </c>
      <c r="H6" s="267" t="s">
        <v>34</v>
      </c>
      <c r="I6" s="260" t="n">
        <v>6</v>
      </c>
      <c r="J6" s="261">
        <f>IFERROR((I6/透视表!$G$24)/(K6/透视表!$G$25)-1,"-")</f>
        <v/>
      </c>
      <c r="K6" s="262" t="n">
        <v>5</v>
      </c>
    </row>
    <row customHeight="1" ht="23.1" r="7" s="164" spans="1:11">
      <c r="C7" s="258" t="s">
        <v>35</v>
      </c>
      <c r="D7" s="260">
        <f>VLOOKUP(C7,透视表!$J$18:$K$25,2,0)</f>
        <v/>
      </c>
      <c r="E7" s="261">
        <f>IFERROR((D7/透视表!$G$24)/(F7/透视表!$G$25)-1,"-")</f>
        <v/>
      </c>
      <c r="F7" s="260">
        <f>VLOOKUP(C7,透视表!$J$19:$L$25,3,0)</f>
        <v/>
      </c>
      <c r="H7" s="267" t="s">
        <v>36</v>
      </c>
      <c r="I7" s="281" t="n">
        <v>5</v>
      </c>
      <c r="J7" s="2" t="n"/>
      <c r="K7" s="234" t="n"/>
    </row>
    <row customHeight="1" ht="23.1" r="8" s="164" spans="1:11">
      <c r="C8" s="258" t="s">
        <v>37</v>
      </c>
      <c r="D8" s="260">
        <f>VLOOKUP(C8,透视表!$J$18:$K$25,2,0)</f>
        <v/>
      </c>
      <c r="E8" s="261">
        <f>IFERROR((D8/透视表!$G$24)/(F8/透视表!$G$25)-1,"-")</f>
        <v/>
      </c>
      <c r="F8" s="260">
        <f>VLOOKUP(C8,透视表!$J$19:$L$25,3,0)</f>
        <v/>
      </c>
      <c r="H8" s="267" t="s">
        <v>38</v>
      </c>
      <c r="I8" s="280" t="n">
        <v>4</v>
      </c>
      <c r="J8" s="261">
        <f>IFERROR((I8/透视表!$G$24)/(K8/透视表!$G$25)-1,"-")</f>
        <v/>
      </c>
      <c r="K8" s="262" t="n"/>
    </row>
    <row customHeight="1" ht="23.1" r="9" s="164" spans="1:11">
      <c r="B9" s="307" t="s">
        <v>39</v>
      </c>
      <c r="C9" s="258" t="s">
        <v>33</v>
      </c>
      <c r="D9" s="260">
        <f>D10+D11</f>
        <v/>
      </c>
      <c r="E9" s="261">
        <f>IFERROR((D9/透视表!$G$24)/(F9/透视表!$G$25)-1,"-")</f>
        <v/>
      </c>
      <c r="F9" s="260">
        <f>F10+F11</f>
        <v/>
      </c>
      <c r="H9" s="267" t="s">
        <v>40</v>
      </c>
      <c r="I9" s="281" t="n">
        <v>3</v>
      </c>
      <c r="J9" s="2" t="n"/>
      <c r="K9" s="234" t="n">
        <v>2</v>
      </c>
    </row>
    <row customHeight="1" ht="23.1" r="10" s="164" spans="1:11">
      <c r="C10" s="258" t="s">
        <v>41</v>
      </c>
      <c r="D10" s="260">
        <f>VLOOKUP(C10,透视表!$J$18:$K$25,2,0)</f>
        <v/>
      </c>
      <c r="E10" s="261">
        <f>IFERROR((D10/透视表!$G$24)/(F10/透视表!$G$25)-1,"-")</f>
        <v/>
      </c>
      <c r="F10" s="260">
        <f>VLOOKUP(C10,透视表!$J$19:$L$25,3,0)</f>
        <v/>
      </c>
      <c r="H10" s="267" t="s">
        <v>42</v>
      </c>
      <c r="I10" s="282" t="n">
        <v>3</v>
      </c>
      <c r="J10" s="347">
        <f>I10-K10</f>
        <v/>
      </c>
      <c r="K10" s="263" t="n">
        <v>2</v>
      </c>
    </row>
    <row customHeight="1" ht="23.1" r="11" s="164" spans="1:11">
      <c r="C11" s="258" t="s">
        <v>43</v>
      </c>
      <c r="D11" s="260">
        <f>VLOOKUP(C11,透视表!$J$18:$K$25,2,0)</f>
        <v/>
      </c>
      <c r="E11" s="261">
        <f>IFERROR((D11/透视表!$G$24)/(F11/透视表!$G$25)-1,"-")</f>
        <v/>
      </c>
      <c r="F11" s="260">
        <f>VLOOKUP(C11,透视表!$J$19:$L$25,3,0)</f>
        <v/>
      </c>
      <c r="H11" s="267" t="s">
        <v>44</v>
      </c>
      <c r="I11" s="260" t="n">
        <v>2</v>
      </c>
      <c r="J11" s="261">
        <f>IFERROR((I11/透视表!$G$24)/(K11/透视表!$G$25)-1,"-")</f>
        <v/>
      </c>
      <c r="K11" s="262" t="n">
        <v>2</v>
      </c>
    </row>
    <row customHeight="1" ht="23.1" r="12" s="164" spans="1:11">
      <c r="B12" s="307" t="s">
        <v>45</v>
      </c>
      <c r="C12" s="258" t="s">
        <v>33</v>
      </c>
      <c r="D12" s="260">
        <f>GETPIVOTDATA("姓名",透视表!$F$5)</f>
        <v/>
      </c>
      <c r="E12" s="261">
        <f>IFERROR((D12/透视表!$G$24)/(F12/透视表!$G$25)-1,"-")</f>
        <v/>
      </c>
      <c r="F12" s="260">
        <f>GETPIVOTDATA("姓名",透视表!$F$15)</f>
        <v/>
      </c>
      <c r="H12" s="267" t="s">
        <v>46</v>
      </c>
      <c r="I12" s="260" t="n">
        <v>1</v>
      </c>
      <c r="J12" s="261">
        <f>IFERROR((I12/透视表!$G$24)/(K12/透视表!$G$25)-1,"-")</f>
        <v/>
      </c>
      <c r="K12" s="262" t="n">
        <v>1</v>
      </c>
    </row>
    <row customHeight="1" ht="23.1" r="13" s="164" spans="1:11">
      <c r="H13" s="267" t="s">
        <v>47</v>
      </c>
      <c r="I13" s="281" t="n">
        <v>1</v>
      </c>
      <c r="J13" s="2" t="n"/>
      <c r="K13" s="234" t="n"/>
    </row>
    <row customHeight="1" ht="23.1" r="14" s="164" spans="1:11">
      <c r="B14" s="308" t="s">
        <v>48</v>
      </c>
      <c r="H14" s="267" t="s">
        <v>49</v>
      </c>
      <c r="I14" s="260" t="n">
        <v>1</v>
      </c>
      <c r="J14" s="261">
        <f>IFERROR((I14/透视表!$G$24)/(K14/透视表!$G$25)-1,"-")</f>
        <v/>
      </c>
      <c r="K14" s="262" t="n">
        <v>2</v>
      </c>
    </row>
    <row customHeight="1" ht="23.1" r="15" s="164" spans="1:11">
      <c r="H15" s="267" t="s">
        <v>50</v>
      </c>
      <c r="I15" s="260" t="n"/>
      <c r="J15" s="261">
        <f>IFERROR((I15/透视表!$G$24)/(K15/透视表!$G$25)-1,"-")</f>
        <v/>
      </c>
      <c r="K15" s="262" t="n">
        <v>2</v>
      </c>
    </row>
    <row customHeight="1" ht="23.1" r="16" s="164" spans="1:11" thickBot="1">
      <c r="H16" s="268" t="s">
        <v>51</v>
      </c>
      <c r="I16" s="264" t="n"/>
      <c r="J16" s="264" t="n"/>
      <c r="K16" s="265" t="n">
        <v>1</v>
      </c>
    </row>
  </sheetData>
  <mergeCells count="4">
    <mergeCell ref="B2:B5"/>
    <mergeCell ref="B6:B8"/>
    <mergeCell ref="B9:B11"/>
    <mergeCell ref="B14:F15"/>
  </mergeCells>
  <conditionalFormatting sqref="E3:E12">
    <cfRule dxfId="0" operator="lessThan" priority="8" type="cellIs">
      <formula>0</formula>
    </cfRule>
  </conditionalFormatting>
  <conditionalFormatting sqref="E5">
    <cfRule dxfId="0" operator="lessThan" priority="4" type="cellIs">
      <formula>0</formula>
    </cfRule>
  </conditionalFormatting>
  <conditionalFormatting sqref="J3:J12">
    <cfRule dxfId="0" operator="lessThan" priority="2" type="cellIs">
      <formula>0</formula>
    </cfRule>
  </conditionalFormatting>
  <conditionalFormatting sqref="J5">
    <cfRule dxfId="0" operator="lessThan" priority="1" type="cellIs">
      <formula>0</formula>
    </cfRule>
  </conditionalFormatting>
  <pageMargins bottom="0.75" footer="0.3" header="0.3" left="0.7" right="0.7" top="0.75"/>
  <pageSetup orientation="portrait" paperSize="9"/>
  <drawing xmlns:r="http://schemas.openxmlformats.org/officeDocument/2006/relationships" r:id="rId1"/>
</worksheet>
</file>

<file path=xl/worksheets/sheet3.xml><?xml version="1.0" encoding="utf-8"?>
<worksheet xmlns="http://schemas.openxmlformats.org/spreadsheetml/2006/main">
  <sheetPr codeName="Sheet3">
    <tabColor theme="3" tint="0.3999755851924192"/>
    <outlinePr summaryBelow="1" summaryRight="1"/>
    <pageSetUpPr/>
  </sheetPr>
  <dimension ref="B1:C24"/>
  <sheetViews>
    <sheetView showGridLines="0" workbookViewId="0">
      <selection activeCell="A1" sqref="A1:XFD1048576"/>
    </sheetView>
  </sheetViews>
  <sheetFormatPr baseColWidth="8" defaultColWidth="9" defaultRowHeight="16.5" outlineLevelCol="0"/>
  <cols>
    <col customWidth="1" max="1" min="1" style="205" width="9"/>
    <col customWidth="1" max="2" min="2" style="205" width="17.5"/>
    <col customWidth="1" max="11" min="3" style="205" width="12.875"/>
    <col customWidth="1" max="16384" min="12" style="205" width="9"/>
  </cols>
  <sheetData>
    <row customHeight="1" ht="24.75" r="1" s="164" spans="1:3">
      <c r="B1" s="166" t="s">
        <v>52</v>
      </c>
      <c r="C1" s="205" t="n"/>
    </row>
    <row customHeight="1" ht="21.75" r="2" s="164" spans="1:3">
      <c r="B2" s="167" t="s">
        <v>53</v>
      </c>
      <c r="C2" s="205" t="n"/>
    </row>
    <row customHeight="1" ht="21.75" r="3" s="164" spans="1:3">
      <c r="B3" s="167" t="n"/>
      <c r="C3" s="205" t="n"/>
    </row>
    <row customHeight="1" ht="21.75" r="4" s="164" spans="1:3">
      <c r="B4" s="167" t="n"/>
      <c r="C4" s="205" t="n"/>
    </row>
    <row customHeight="1" ht="21.75" r="5" s="164" spans="1:3">
      <c r="B5" s="167" t="n"/>
      <c r="C5" s="205" t="n"/>
    </row>
    <row customHeight="1" ht="21.75" r="6" s="164" spans="1:3">
      <c r="B6" s="167" t="n"/>
      <c r="C6" s="205" t="n"/>
    </row>
    <row customHeight="1" ht="21.75" r="7" s="164" spans="1:3">
      <c r="B7" s="167" t="n"/>
      <c r="C7" s="205" t="n"/>
    </row>
    <row customHeight="1" ht="21.75" r="8" s="164" spans="1:3">
      <c r="B8" s="167" t="n"/>
      <c r="C8" s="205" t="n"/>
    </row>
    <row customHeight="1" ht="21.75" r="9" s="164" spans="1:3">
      <c r="B9" s="167" t="n"/>
      <c r="C9" s="205" t="n"/>
    </row>
    <row customHeight="1" ht="21.75" r="10" s="164" spans="1:3">
      <c r="B10" s="167" t="n"/>
      <c r="C10" s="205" t="n"/>
    </row>
    <row customHeight="1" ht="21.75" r="11" s="164" spans="1:3">
      <c r="B11" s="167" t="n"/>
      <c r="C11" s="205" t="n"/>
    </row>
    <row customHeight="1" ht="21.75" r="12" s="164" spans="1:3">
      <c r="B12" s="167" t="n"/>
      <c r="C12" s="205" t="n"/>
    </row>
    <row customHeight="1" ht="21.75" r="13" s="164" spans="1:3">
      <c r="B13" s="167" t="n"/>
      <c r="C13" s="205" t="n"/>
    </row>
    <row customHeight="1" ht="21.75" r="14" s="164" spans="1:3">
      <c r="B14" s="167" t="n"/>
      <c r="C14" s="205" t="n"/>
    </row>
    <row customHeight="1" ht="21.75" r="15" s="164" spans="1:3">
      <c r="B15" s="167" t="n"/>
      <c r="C15" s="205" t="n"/>
    </row>
    <row customHeight="1" ht="21.75" r="16" s="164" spans="1:3">
      <c r="B16" s="167" t="n"/>
      <c r="C16" s="205" t="n"/>
    </row>
    <row customHeight="1" ht="24" r="17" s="164" spans="1:3"/>
    <row customHeight="1" ht="24" r="18" s="164" spans="1:3"/>
    <row customHeight="1" ht="24" r="19" s="164" spans="1:3"/>
    <row customHeight="1" ht="24" r="20" s="164" spans="1:3"/>
    <row customHeight="1" ht="24" r="21" s="164" spans="1:3"/>
    <row customHeight="1" ht="24" r="22" s="164" spans="1:3"/>
    <row customHeight="1" ht="13.5" r="23" s="164" spans="1:3"/>
    <row customHeight="1" ht="39.6" r="24" s="164" spans="1:3">
      <c r="B24" s="309" t="s">
        <v>54</v>
      </c>
    </row>
  </sheetData>
  <mergeCells count="1">
    <mergeCell ref="B24:K24"/>
  </mergeCells>
  <pageMargins bottom="0.75" footer="0.3" header="0.3" left="0.7" right="0.7" top="0.75"/>
  <pageSetup orientation="portrait" paperSize="9"/>
  <drawing xmlns:r="http://schemas.openxmlformats.org/officeDocument/2006/relationships" r:id="rId1"/>
</worksheet>
</file>

<file path=xl/worksheets/sheet4.xml><?xml version="1.0" encoding="utf-8"?>
<worksheet xmlns="http://schemas.openxmlformats.org/spreadsheetml/2006/main">
  <sheetPr codeName="Sheet4">
    <tabColor theme="3" tint="0.3999755851924192"/>
    <outlinePr summaryBelow="1" summaryRight="1"/>
    <pageSetUpPr/>
  </sheetPr>
  <dimension ref="B1:H28"/>
  <sheetViews>
    <sheetView showGridLines="0" workbookViewId="0">
      <selection activeCell="A1" sqref="A1:XFD1048576"/>
    </sheetView>
  </sheetViews>
  <sheetFormatPr baseColWidth="8" defaultColWidth="11" defaultRowHeight="16.5" outlineLevelCol="0"/>
  <cols>
    <col customWidth="1" max="1" min="1" style="205" width="7.875"/>
    <col customWidth="1" max="2" min="2" style="205" width="62.5"/>
    <col customWidth="1" max="6" min="3" style="126" width="12.5"/>
    <col customWidth="1" max="7" min="7" style="126" width="13.125"/>
    <col customWidth="1" max="8" min="8" style="126" width="12.5"/>
    <col customWidth="1" max="16384" min="9" style="205" width="11"/>
  </cols>
  <sheetData>
    <row customHeight="1" ht="20.25" r="1" s="164" spans="1:8">
      <c r="B1" s="29" t="s">
        <v>55</v>
      </c>
    </row>
    <row customHeight="1" ht="17.25" r="2" s="164" spans="1:8" thickBot="1">
      <c r="B2" s="30" t="s">
        <v>56</v>
      </c>
    </row>
    <row r="3" spans="1:8">
      <c r="B3" s="311" t="s">
        <v>57</v>
      </c>
      <c r="C3" s="313" t="s">
        <v>58</v>
      </c>
      <c r="F3" s="313" t="s">
        <v>59</v>
      </c>
    </row>
    <row customHeight="1" ht="21" r="4" s="164" spans="1:8">
      <c r="C4" s="168">
        <f>透视表!$G$22</f>
        <v/>
      </c>
      <c r="D4" s="168">
        <f>透视表!$G$21</f>
        <v/>
      </c>
      <c r="E4" s="168">
        <f>透视表!$G$23</f>
        <v/>
      </c>
      <c r="F4" s="168">
        <f>透视表!$G$22</f>
        <v/>
      </c>
      <c r="G4" s="168">
        <f>透视表!$G$21</f>
        <v/>
      </c>
      <c r="H4" s="78">
        <f>透视表!$G$23</f>
        <v/>
      </c>
    </row>
    <row r="5" spans="1:8">
      <c r="B5" s="312" t="s">
        <v>33</v>
      </c>
      <c r="C5" s="73">
        <f>SUM(C6:C26)</f>
        <v/>
      </c>
      <c r="D5" s="74">
        <f>IFERROR((C5/透视表!$G$24)/(E5/透视表!$G$25)-1,"-")</f>
        <v/>
      </c>
      <c r="E5" s="73">
        <f>SUM(E6:E26)</f>
        <v/>
      </c>
      <c r="F5" s="348">
        <f>SUM(F6:F26)</f>
        <v/>
      </c>
      <c r="G5" s="74">
        <f>IFERROR((F5/透视表!$G$24)/(H5/透视表!$G$25)-1,"-")</f>
        <v/>
      </c>
      <c r="H5" s="349">
        <f>SUM(H6:H26)</f>
        <v/>
      </c>
    </row>
    <row r="6" spans="1:8">
      <c r="B6" s="79" t="s">
        <v>60</v>
      </c>
      <c r="C6" s="76" t="n">
        <v>6</v>
      </c>
      <c r="D6" s="91">
        <f>IFERROR((C6/透视表!$G$24)/(E6/透视表!$G$25)-1,"-")</f>
        <v/>
      </c>
      <c r="E6" s="76" t="n">
        <v>9</v>
      </c>
      <c r="F6" s="339" t="n">
        <v>76</v>
      </c>
      <c r="G6" s="91">
        <f>IFERROR((F6/透视表!$G$24)/(H6/透视表!$G$25)-1,"-")</f>
        <v/>
      </c>
      <c r="H6" s="338" t="n">
        <v>126</v>
      </c>
    </row>
    <row r="7" spans="1:8">
      <c r="B7" s="79" t="s">
        <v>61</v>
      </c>
      <c r="C7" s="76" t="n">
        <v>5</v>
      </c>
      <c r="D7" s="91">
        <f>IFERROR((C7/透视表!$G$24)/(E7/透视表!$G$25)-1,"-")</f>
        <v/>
      </c>
      <c r="E7" s="76" t="n"/>
      <c r="F7" s="339" t="n">
        <v>190</v>
      </c>
      <c r="G7" s="91">
        <f>IFERROR((F7/透视表!$G$24)/(H7/透视表!$G$25)-1,"-")</f>
        <v/>
      </c>
      <c r="H7" s="338" t="n"/>
    </row>
    <row r="8" spans="1:8">
      <c r="B8" s="171" t="s">
        <v>62</v>
      </c>
      <c r="C8" s="123" t="n">
        <v>3</v>
      </c>
      <c r="D8" s="91">
        <f>IFERROR((C8/透视表!$G$24)/(E8/透视表!$G$25)-1,"-")</f>
        <v/>
      </c>
      <c r="E8" s="123" t="n"/>
      <c r="F8" s="123" t="n">
        <v>177</v>
      </c>
      <c r="G8" s="91">
        <f>IFERROR((F8/透视表!$G$24)/(H8/透视表!$G$25)-1,"-")</f>
        <v/>
      </c>
      <c r="H8" s="161" t="n"/>
    </row>
    <row r="9" spans="1:8">
      <c r="B9" s="171" t="s">
        <v>63</v>
      </c>
      <c r="C9" s="123" t="n">
        <v>2</v>
      </c>
      <c r="D9" s="91">
        <f>IFERROR((C9/透视表!$G$24)/(E9/透视表!$G$25)-1,"-")</f>
        <v/>
      </c>
      <c r="E9" s="123" t="n"/>
      <c r="F9" s="123" t="n">
        <v>886</v>
      </c>
      <c r="G9" s="91">
        <f>IFERROR((F9/透视表!$G$24)/(H9/透视表!$G$25)-1,"-")</f>
        <v/>
      </c>
      <c r="H9" s="161" t="n"/>
    </row>
    <row r="10" spans="1:8">
      <c r="B10" s="171" t="s">
        <v>64</v>
      </c>
      <c r="C10" s="123" t="n">
        <v>1</v>
      </c>
      <c r="D10" s="91">
        <f>IFERROR((C10/透视表!$G$24)/(E10/透视表!$G$25)-1,"-")</f>
        <v/>
      </c>
      <c r="E10" s="123" t="n">
        <v>1</v>
      </c>
      <c r="F10" s="123" t="n">
        <v>790</v>
      </c>
      <c r="G10" s="91">
        <f>IFERROR((F10/透视表!$G$24)/(H10/透视表!$G$25)-1,"-")</f>
        <v/>
      </c>
      <c r="H10" s="161" t="n">
        <v>799</v>
      </c>
    </row>
    <row r="11" spans="1:8">
      <c r="B11" s="171" t="s">
        <v>65</v>
      </c>
      <c r="C11" s="123" t="n">
        <v>1</v>
      </c>
      <c r="D11" s="91">
        <f>IFERROR((C11/透视表!$G$24)/(E11/透视表!$G$25)-1,"-")</f>
        <v/>
      </c>
      <c r="E11" s="123" t="n">
        <v>2</v>
      </c>
      <c r="F11" s="123" t="n">
        <v>58</v>
      </c>
      <c r="G11" s="91">
        <f>IFERROR((F11/透视表!$G$24)/(H11/透视表!$G$25)-1,"-")</f>
        <v/>
      </c>
      <c r="H11" s="161" t="n">
        <v>116</v>
      </c>
    </row>
    <row customFormat="1" r="12" s="205" spans="1:8">
      <c r="B12" s="171" t="s">
        <v>66</v>
      </c>
      <c r="C12" s="123" t="n">
        <v>1</v>
      </c>
      <c r="D12" s="91">
        <f>IFERROR((C12/透视表!$G$24)/(E12/透视表!$G$25)-1,"-")</f>
        <v/>
      </c>
      <c r="E12" s="123" t="n">
        <v>5</v>
      </c>
      <c r="F12" s="123" t="n">
        <v>18</v>
      </c>
      <c r="G12" s="91">
        <f>IFERROR((F12/透视表!$G$24)/(H12/透视表!$G$25)-1,"-")</f>
        <v/>
      </c>
      <c r="H12" s="161" t="n">
        <v>90</v>
      </c>
    </row>
    <row customFormat="1" r="13" s="205" spans="1:8">
      <c r="B13" s="171" t="s">
        <v>67</v>
      </c>
      <c r="C13" s="123" t="n">
        <v>1</v>
      </c>
      <c r="D13" s="91">
        <f>IFERROR((C13/透视表!$G$24)/(E13/透视表!$G$25)-1,"-")</f>
        <v/>
      </c>
      <c r="E13" s="123" t="n">
        <v>6</v>
      </c>
      <c r="F13" s="123" t="n">
        <v>128</v>
      </c>
      <c r="G13" s="91">
        <f>IFERROR((F13/透视表!$G$24)/(H13/透视表!$G$25)-1,"-")</f>
        <v/>
      </c>
      <c r="H13" s="161" t="n">
        <v>768</v>
      </c>
    </row>
    <row customFormat="1" r="14" s="205" spans="1:8">
      <c r="B14" s="171" t="s">
        <v>68</v>
      </c>
      <c r="C14" s="123" t="n">
        <v>1</v>
      </c>
      <c r="D14" s="91">
        <f>IFERROR((C14/透视表!$G$24)/(E14/透视表!$G$25)-1,"-")</f>
        <v/>
      </c>
      <c r="E14" s="123" t="n"/>
      <c r="F14" s="123" t="n">
        <v>266</v>
      </c>
      <c r="G14" s="91">
        <f>IFERROR((F14/透视表!$G$24)/(H14/透视表!$G$25)-1,"-")</f>
        <v/>
      </c>
      <c r="H14" s="161" t="n"/>
    </row>
    <row r="15" spans="1:8">
      <c r="B15" s="171" t="s">
        <v>69</v>
      </c>
      <c r="C15" s="123" t="n">
        <v>1</v>
      </c>
      <c r="D15" s="91">
        <f>IFERROR((C15/透视表!$G$24)/(E15/透视表!$G$25)-1,"-")</f>
        <v/>
      </c>
      <c r="E15" s="123" t="n"/>
      <c r="F15" s="123" t="n">
        <v>159</v>
      </c>
      <c r="G15" s="91">
        <f>IFERROR((F15/透视表!$G$24)/(H15/透视表!$G$25)-1,"-")</f>
        <v/>
      </c>
      <c r="H15" s="161" t="n"/>
    </row>
    <row r="16" spans="1:8">
      <c r="B16" s="171" t="s">
        <v>70</v>
      </c>
      <c r="C16" s="123" t="n">
        <v>1</v>
      </c>
      <c r="D16" s="91">
        <f>IFERROR((C16/透视表!$G$24)/(E16/透视表!$G$25)-1,"-")</f>
        <v/>
      </c>
      <c r="E16" s="123" t="n">
        <v>2</v>
      </c>
      <c r="F16" s="123" t="n">
        <v>198</v>
      </c>
      <c r="G16" s="91">
        <f>IFERROR((F16/透视表!$G$24)/(H16/透视表!$G$25)-1,"-")</f>
        <v/>
      </c>
      <c r="H16" s="161" t="n">
        <v>316</v>
      </c>
    </row>
    <row r="17" spans="1:8">
      <c r="B17" s="171" t="s">
        <v>71</v>
      </c>
      <c r="C17" s="123" t="n"/>
      <c r="D17" s="91">
        <f>IFERROR((C17/透视表!$G$24)/(E17/透视表!$G$25)-1,"-")</f>
        <v/>
      </c>
      <c r="E17" s="123" t="n">
        <v>9</v>
      </c>
      <c r="F17" s="123" t="n"/>
      <c r="G17" s="91">
        <f>IFERROR((F17/透视表!$G$24)/(H17/透视表!$G$25)-1,"-")</f>
        <v/>
      </c>
      <c r="H17" s="161" t="n">
        <v>342</v>
      </c>
    </row>
    <row r="18" spans="1:8">
      <c r="B18" s="171" t="s">
        <v>72</v>
      </c>
      <c r="C18" s="123" t="n"/>
      <c r="D18" s="91">
        <f>IFERROR((C18/透视表!$G$24)/(E18/透视表!$G$25)-1,"-")</f>
        <v/>
      </c>
      <c r="E18" s="123" t="n">
        <v>7</v>
      </c>
      <c r="F18" s="123" t="n"/>
      <c r="G18" s="91">
        <f>IFERROR((F18/透视表!$G$24)/(H18/透视表!$G$25)-1,"-")</f>
        <v/>
      </c>
      <c r="H18" s="161" t="n">
        <v>413</v>
      </c>
    </row>
    <row r="19" spans="1:8">
      <c r="B19" s="79" t="s">
        <v>73</v>
      </c>
      <c r="C19" s="76" t="n"/>
      <c r="D19" s="74">
        <f>IFERROR((C19/透视表!$G$24)/(E19/透视表!$G$25)-1,"-")</f>
        <v/>
      </c>
      <c r="E19" s="76" t="n">
        <v>1</v>
      </c>
      <c r="F19" s="339" t="n"/>
      <c r="G19" s="91">
        <f>IFERROR((F19/透视表!$G$24)/(H19/透视表!$G$25)-1,"-")</f>
        <v/>
      </c>
      <c r="H19" s="338" t="n">
        <v>188</v>
      </c>
    </row>
    <row r="20" spans="1:8">
      <c r="B20" s="79" t="s">
        <v>74</v>
      </c>
      <c r="C20" s="76" t="n"/>
      <c r="D20" s="91">
        <f>IFERROR((C20/透视表!$G$24)/(E20/透视表!$G$25)-1,"-")</f>
        <v/>
      </c>
      <c r="E20" s="76" t="n">
        <v>1</v>
      </c>
      <c r="F20" s="339" t="n"/>
      <c r="G20" s="91">
        <f>IFERROR((F20/透视表!$G$24)/(H20/透视表!$G$25)-1,"-")</f>
        <v/>
      </c>
      <c r="H20" s="338" t="n">
        <v>980</v>
      </c>
    </row>
    <row r="21" spans="1:8">
      <c r="B21" s="79" t="s">
        <v>75</v>
      </c>
      <c r="C21" s="76" t="n"/>
      <c r="D21" s="91">
        <f>IFERROR((C21/透视表!$G$24)/(E21/透视表!$G$25)-1,"-")</f>
        <v/>
      </c>
      <c r="E21" s="76" t="n">
        <v>1</v>
      </c>
      <c r="F21" s="339" t="n"/>
      <c r="G21" s="91">
        <f>IFERROR((F21/透视表!$G$24)/(H21/透视表!$G$25)-1,"-")</f>
        <v/>
      </c>
      <c r="H21" s="338" t="n">
        <v>13</v>
      </c>
    </row>
    <row r="22" spans="1:8">
      <c r="B22" s="79" t="s">
        <v>76</v>
      </c>
      <c r="C22" s="76" t="n"/>
      <c r="D22" s="91">
        <f>IFERROR((C22/透视表!$G$24)/(E22/透视表!$G$25)-1,"-")</f>
        <v/>
      </c>
      <c r="E22" s="76" t="n">
        <v>4</v>
      </c>
      <c r="F22" s="339" t="n"/>
      <c r="G22" s="91">
        <f>IFERROR((F22/透视表!$G$24)/(H22/透视表!$G$25)-1,"-")</f>
        <v/>
      </c>
      <c r="H22" s="338" t="n">
        <v>392</v>
      </c>
    </row>
    <row r="23" spans="1:8">
      <c r="B23" s="79" t="s">
        <v>77</v>
      </c>
      <c r="C23" s="76" t="n"/>
      <c r="D23" s="91">
        <f>IFERROR((C23/透视表!$G$24)/(E23/透视表!$G$25)-1,"-")</f>
        <v/>
      </c>
      <c r="E23" s="76" t="n">
        <v>5</v>
      </c>
      <c r="F23" s="339" t="n"/>
      <c r="G23" s="91">
        <f>IFERROR((F23/透视表!$G$24)/(H23/透视表!$G$25)-1,"-")</f>
        <v/>
      </c>
      <c r="H23" s="338" t="n">
        <v>424</v>
      </c>
    </row>
    <row r="24" spans="1:8">
      <c r="B24" s="79" t="s">
        <v>78</v>
      </c>
      <c r="C24" s="76" t="n"/>
      <c r="D24" s="91">
        <f>IFERROR((C24/透视表!$G$24)/(E24/透视表!$G$25)-1,"-")</f>
        <v/>
      </c>
      <c r="E24" s="76" t="n">
        <v>2</v>
      </c>
      <c r="F24" s="339" t="n"/>
      <c r="G24" s="91">
        <f>IFERROR((F24/透视表!$G$24)/(H24/透视表!$G$25)-1,"-")</f>
        <v/>
      </c>
      <c r="H24" s="338" t="n">
        <v>136</v>
      </c>
    </row>
    <row customHeight="1" ht="17.25" r="25" s="164" spans="1:8" thickBot="1">
      <c r="B25" s="172" t="s">
        <v>79</v>
      </c>
      <c r="C25" s="162" t="n"/>
      <c r="D25" s="173">
        <f>IFERROR((C25/透视表!$G$24)/(E25/透视表!$G$25)-1,"-")</f>
        <v/>
      </c>
      <c r="E25" s="162" t="n">
        <v>2</v>
      </c>
      <c r="F25" s="162" t="n"/>
      <c r="G25" s="173">
        <f>IFERROR((F25/透视表!$G$24)/(H25/透视表!$G$25)-1,"-")</f>
        <v/>
      </c>
      <c r="H25" s="163" t="n">
        <v>723</v>
      </c>
    </row>
    <row r="27" spans="1:8">
      <c r="B27" s="175" t="s">
        <v>80</v>
      </c>
    </row>
    <row r="28" spans="1:8">
      <c r="B28" s="165" t="s">
        <v>81</v>
      </c>
    </row>
  </sheetData>
  <mergeCells count="3">
    <mergeCell ref="B3:B4"/>
    <mergeCell ref="C3:E3"/>
    <mergeCell ref="F3:H3"/>
  </mergeCells>
  <conditionalFormatting sqref="D1:D1048576 G5:G25">
    <cfRule dxfId="0" operator="lessThan" priority="30" type="cellIs">
      <formula>0</formula>
    </cfRule>
  </conditionalFormatting>
  <conditionalFormatting sqref="G4">
    <cfRule dxfId="0" operator="lessThan" priority="14" type="cellIs">
      <formula>0</formula>
    </cfRule>
  </conditionalFormatting>
  <pageMargins bottom="0.75" footer="0.3" header="0.3" left="0.7" right="0.7" top="0.75"/>
  <pageSetup horizontalDpi="4294967292" orientation="portrait" paperSize="9" verticalDpi="4294967292"/>
</worksheet>
</file>

<file path=xl/worksheets/sheet5.xml><?xml version="1.0" encoding="utf-8"?>
<worksheet xmlns="http://schemas.openxmlformats.org/spreadsheetml/2006/main">
  <sheetPr codeName="Sheet5">
    <tabColor theme="3" tint="0.3999755851924192"/>
    <outlinePr summaryBelow="1" summaryRight="1"/>
    <pageSetUpPr/>
  </sheetPr>
  <dimension ref="B2:I13"/>
  <sheetViews>
    <sheetView showGridLines="0" workbookViewId="0">
      <selection activeCell="A1" sqref="A1:XFD1048576"/>
    </sheetView>
  </sheetViews>
  <sheetFormatPr baseColWidth="8" defaultRowHeight="13.5" outlineLevelCol="0"/>
  <cols>
    <col customWidth="1" max="1" min="1" style="164" width="3.625"/>
    <col customWidth="1" max="2" min="2" style="164" width="19.125"/>
    <col customWidth="1" max="8" min="3" style="164" width="14.125"/>
    <col customWidth="1" max="9" min="9" style="164" width="9.625"/>
  </cols>
  <sheetData>
    <row customHeight="1" ht="14.25" r="1" s="164" spans="1:9" thickBot="1"/>
    <row customHeight="1" ht="17.25" r="2" s="164" spans="1:9">
      <c r="B2" s="315" t="s">
        <v>57</v>
      </c>
      <c r="C2" s="317" t="s">
        <v>82</v>
      </c>
      <c r="F2" s="317" t="s">
        <v>83</v>
      </c>
    </row>
    <row customHeight="1" ht="16.5" r="3" s="164" spans="1:9">
      <c r="C3" s="168">
        <f>透视表!$G$22</f>
        <v/>
      </c>
      <c r="D3" s="168">
        <f>透视表!$G$21</f>
        <v/>
      </c>
      <c r="E3" s="168">
        <f>透视表!$G$23</f>
        <v/>
      </c>
      <c r="F3" s="168">
        <f>透视表!$G$22</f>
        <v/>
      </c>
      <c r="G3" s="168">
        <f>透视表!$G$21</f>
        <v/>
      </c>
      <c r="H3" s="78">
        <f>透视表!$G$23</f>
        <v/>
      </c>
    </row>
    <row customHeight="1" ht="17.25" r="4" s="164" spans="1:9">
      <c r="B4" s="312" t="s">
        <v>33</v>
      </c>
      <c r="C4" s="127">
        <f>SUM(C5:C14)</f>
        <v/>
      </c>
      <c r="D4" s="128">
        <f>IFERROR(C4/E4-1,"-")</f>
        <v/>
      </c>
      <c r="E4" s="127">
        <f>SUM(E5:E14)</f>
        <v/>
      </c>
      <c r="F4" s="350">
        <f>SUM(F5:F14)</f>
        <v/>
      </c>
      <c r="G4" s="128">
        <f>IFERROR(F4/H4-1,"-")</f>
        <v/>
      </c>
      <c r="H4" s="132">
        <f>SUM(H5:H14)</f>
        <v/>
      </c>
    </row>
    <row customHeight="1" ht="17.25" r="5" s="164" spans="1:9">
      <c r="B5" s="79" t="s">
        <v>31</v>
      </c>
      <c r="C5" s="351" t="n">
        <v>1</v>
      </c>
      <c r="D5" s="179">
        <f>IFERROR(C5/E5-1,"-")</f>
        <v/>
      </c>
      <c r="E5" s="351" t="n">
        <v>1</v>
      </c>
      <c r="F5" s="351" t="n">
        <v>198</v>
      </c>
      <c r="G5" s="179">
        <f>IFERROR(F5/H5-1,"-")</f>
        <v/>
      </c>
      <c r="H5" s="352" t="n">
        <v>1145</v>
      </c>
      <c r="I5" s="32" t="n"/>
    </row>
    <row customHeight="1" ht="17.25" r="6" s="164" spans="1:9">
      <c r="B6" s="79" t="s">
        <v>29</v>
      </c>
      <c r="C6" s="351" t="n">
        <v>1</v>
      </c>
      <c r="D6" s="179">
        <f>IFERROR(C6/E6-1,"-")</f>
        <v/>
      </c>
      <c r="E6" s="351" t="n">
        <v>2</v>
      </c>
      <c r="F6" s="351" t="n">
        <v>128</v>
      </c>
      <c r="G6" s="179">
        <f>IFERROR(F6/H6-1,"-")</f>
        <v/>
      </c>
      <c r="H6" s="352" t="n">
        <v>324</v>
      </c>
      <c r="I6" s="32" t="n"/>
    </row>
    <row customHeight="1" ht="17.25" r="7" s="164" spans="1:9">
      <c r="B7" s="79" t="s">
        <v>84</v>
      </c>
      <c r="C7" s="351" t="n">
        <v>1</v>
      </c>
      <c r="D7" s="179">
        <f>IFERROR(C7/E7-1,"-")</f>
        <v/>
      </c>
      <c r="E7" s="351" t="n"/>
      <c r="F7" s="351" t="n">
        <v>850</v>
      </c>
      <c r="G7" s="179">
        <f>IFERROR(F7/H7-1,"-")</f>
        <v/>
      </c>
      <c r="H7" s="352" t="n"/>
      <c r="I7" s="32" t="n"/>
    </row>
    <row customHeight="1" ht="17.25" r="8" s="164" spans="1:9">
      <c r="B8" s="79" t="s">
        <v>85</v>
      </c>
      <c r="C8" s="351" t="n"/>
      <c r="D8" s="179">
        <f>IFERROR(C8/E8-1,"-")</f>
        <v/>
      </c>
      <c r="E8" s="351" t="n">
        <v>1</v>
      </c>
      <c r="F8" s="351" t="n"/>
      <c r="G8" s="179">
        <f>IFERROR(F8/H8-1,"-")</f>
        <v/>
      </c>
      <c r="H8" s="352" t="n">
        <v>460</v>
      </c>
      <c r="I8" s="32" t="n"/>
    </row>
    <row customHeight="1" ht="17.25" r="9" s="164" spans="1:9">
      <c r="B9" s="79" t="s">
        <v>86</v>
      </c>
      <c r="C9" s="351" t="n"/>
      <c r="D9" s="179">
        <f>IFERROR(C9/E9-1,"-")</f>
        <v/>
      </c>
      <c r="E9" s="351" t="n">
        <v>1</v>
      </c>
      <c r="F9" s="351" t="n"/>
      <c r="G9" s="179">
        <f>IFERROR(F9/H9-1,"-")</f>
        <v/>
      </c>
      <c r="H9" s="352" t="n">
        <v>15800</v>
      </c>
      <c r="I9" s="32" t="n"/>
    </row>
    <row customHeight="1" ht="22.5" r="10" s="164" spans="1:9">
      <c r="B10" s="79" t="s">
        <v>30</v>
      </c>
      <c r="C10" s="351" t="n"/>
      <c r="D10" s="179">
        <f>IFERROR(C10/E10-1,"-")</f>
        <v/>
      </c>
      <c r="E10" s="351" t="n">
        <v>1</v>
      </c>
      <c r="F10" s="351" t="n"/>
      <c r="G10" s="179">
        <f>IFERROR(F10/H10-1,"-")</f>
        <v/>
      </c>
      <c r="H10" s="352" t="n">
        <v>466</v>
      </c>
    </row>
    <row customHeight="1" ht="22.5" r="11" s="164" spans="1:9" thickBot="1">
      <c r="B11" s="125" t="s">
        <v>87</v>
      </c>
      <c r="C11" s="353" t="n"/>
      <c r="D11" s="195">
        <f>IFERROR(C11/E11-1,"-")</f>
        <v/>
      </c>
      <c r="E11" s="353" t="n">
        <v>1</v>
      </c>
      <c r="F11" s="353" t="n"/>
      <c r="G11" s="195">
        <f>IFERROR(F11/H11-1,"-")</f>
        <v/>
      </c>
      <c r="H11" s="354" t="n">
        <v>1000</v>
      </c>
    </row>
    <row customHeight="1" ht="22.5" r="12" s="164" spans="1:9"/>
    <row customHeight="1" ht="22.5" r="13" s="164" spans="1:9">
      <c r="B13" s="319" t="s">
        <v>88</v>
      </c>
    </row>
    <row customHeight="1" ht="22.5" r="14" s="164" spans="1:9"/>
  </sheetData>
  <mergeCells count="4">
    <mergeCell ref="B2:B3"/>
    <mergeCell ref="C2:E2"/>
    <mergeCell ref="F2:H2"/>
    <mergeCell ref="B13:H13"/>
  </mergeCells>
  <conditionalFormatting sqref="D4:D11">
    <cfRule dxfId="0" operator="lessThan" priority="32" type="cellIs">
      <formula>0</formula>
    </cfRule>
  </conditionalFormatting>
  <conditionalFormatting sqref="G4:G11">
    <cfRule dxfId="0" operator="lessThan" priority="30" type="cellIs">
      <formula>0</formula>
    </cfRule>
  </conditionalFormatting>
  <conditionalFormatting sqref="F5">
    <cfRule dxfId="0" operator="lessThan" priority="24" type="cellIs">
      <formula>0</formula>
    </cfRule>
    <cfRule dxfId="0" operator="lessThan" priority="23" type="cellIs">
      <formula>0</formula>
    </cfRule>
  </conditionalFormatting>
  <conditionalFormatting sqref="D3">
    <cfRule dxfId="0" operator="lessThan" priority="18" type="cellIs">
      <formula>0</formula>
    </cfRule>
  </conditionalFormatting>
  <conditionalFormatting sqref="G3">
    <cfRule dxfId="0" operator="lessThan" priority="17" type="cellIs">
      <formula>0</formula>
    </cfRule>
  </conditionalFormatting>
  <conditionalFormatting sqref="C5:C11">
    <cfRule dxfId="0" operator="lessThan" priority="8" type="cellIs">
      <formula>0</formula>
    </cfRule>
    <cfRule dxfId="0" operator="lessThan" priority="7" type="cellIs">
      <formula>0</formula>
    </cfRule>
  </conditionalFormatting>
  <conditionalFormatting sqref="E5:E11">
    <cfRule dxfId="0" operator="lessThan" priority="6" type="cellIs">
      <formula>0</formula>
    </cfRule>
    <cfRule dxfId="0" operator="lessThan" priority="5" type="cellIs">
      <formula>0</formula>
    </cfRule>
  </conditionalFormatting>
  <conditionalFormatting sqref="F6:F11">
    <cfRule dxfId="0" operator="lessThan" priority="4" type="cellIs">
      <formula>0</formula>
    </cfRule>
    <cfRule dxfId="0" operator="lessThan" priority="3" type="cellIs">
      <formula>0</formula>
    </cfRule>
  </conditionalFormatting>
  <conditionalFormatting sqref="H5:H10">
    <cfRule dxfId="0" operator="lessThan" priority="2" type="cellIs">
      <formula>0</formula>
    </cfRule>
    <cfRule dxfId="0" operator="lessThan" priority="1" type="cellIs">
      <formula>0</formula>
    </cfRule>
  </conditionalFormatting>
  <pageMargins bottom="0.75" footer="0.3" header="0.3" left="0.7" right="0.7" top="0.75"/>
</worksheet>
</file>

<file path=xl/worksheets/sheet6.xml><?xml version="1.0" encoding="utf-8"?>
<worksheet xmlns="http://schemas.openxmlformats.org/spreadsheetml/2006/main">
  <sheetPr codeName="Sheet7">
    <tabColor theme="3" tint="0.3999755851924192"/>
    <outlinePr summaryBelow="1" summaryRight="1"/>
    <pageSetUpPr/>
  </sheetPr>
  <dimension ref="B1:G15"/>
  <sheetViews>
    <sheetView showGridLines="0" workbookViewId="0">
      <selection activeCell="H17" sqref="H17"/>
    </sheetView>
  </sheetViews>
  <sheetFormatPr baseColWidth="8" defaultColWidth="9" defaultRowHeight="17.25" outlineLevelCol="0"/>
  <cols>
    <col customWidth="1" max="1" min="1" style="4" width="9"/>
    <col customWidth="1" max="2" min="2" style="4" width="19.125"/>
    <col customWidth="1" max="4" min="3" style="4" width="15.625"/>
    <col customWidth="1" max="5" min="5" style="4" width="21"/>
    <col customWidth="1" max="6" min="6" style="4" width="9"/>
    <col bestFit="1" customWidth="1" max="7" min="7" style="4" width="10.125"/>
    <col customWidth="1" max="16384" min="8" style="4" width="9"/>
  </cols>
  <sheetData>
    <row customHeight="1" ht="20.25" r="1" s="164" spans="1:7">
      <c r="B1" s="10">
        <f>"数据截止"&amp;透视表!$G$26</f>
        <v/>
      </c>
    </row>
    <row customHeight="1" ht="16.5" r="2" s="164" spans="1:7" thickBot="1">
      <c r="B2" s="10" t="s">
        <v>89</v>
      </c>
    </row>
    <row customHeight="1" ht="22.5" r="3" s="164" spans="1:7">
      <c r="B3" s="184" t="s">
        <v>90</v>
      </c>
      <c r="C3" s="185">
        <f>透视表!$G$22</f>
        <v/>
      </c>
      <c r="D3" s="185">
        <f>透视表!$G$21</f>
        <v/>
      </c>
      <c r="E3" s="186">
        <f>透视表!$G$23</f>
        <v/>
      </c>
    </row>
    <row customHeight="1" ht="22.5" r="4" s="164" spans="1:7">
      <c r="B4" s="187" t="s">
        <v>91</v>
      </c>
      <c r="C4" s="355">
        <f>GETPIVOTDATA("求和项:花费",透视表!$X$6)</f>
        <v/>
      </c>
      <c r="D4" s="179">
        <f>IFERROR((C4/透视表!$G$24)/(E4/透视表!$G$25)-1,"-")</f>
        <v/>
      </c>
      <c r="E4" s="356">
        <f>GETPIVOTDATA("求和项:花费",透视表!$X$15)</f>
        <v/>
      </c>
    </row>
    <row customHeight="1" ht="22.5" r="5" s="164" spans="1:7">
      <c r="B5" s="187" t="s">
        <v>92</v>
      </c>
      <c r="C5" s="355">
        <f>GETPIVOTDATA("求和项:点击",透视表!$X$6)</f>
        <v/>
      </c>
      <c r="D5" s="179">
        <f>IFERROR((C5/透视表!$G$24)/(E5/透视表!$G$25)-1,"-")</f>
        <v/>
      </c>
      <c r="E5" s="356">
        <f>GETPIVOTDATA("求和项:点击",透视表!$X$15)</f>
        <v/>
      </c>
    </row>
    <row customHeight="1" ht="22.5" r="6" s="164" spans="1:7">
      <c r="B6" s="187" t="s">
        <v>93</v>
      </c>
      <c r="C6" s="357">
        <f>C4/C5</f>
        <v/>
      </c>
      <c r="D6" s="179">
        <f>IFERROR((C6/透视表!$G$24)/(E6/透视表!$G$25)-1,"-")</f>
        <v/>
      </c>
      <c r="E6" s="358">
        <f>E4/E5</f>
        <v/>
      </c>
    </row>
    <row customHeight="1" ht="22.5" r="7" s="164" spans="1:7">
      <c r="B7" s="187" t="s">
        <v>94</v>
      </c>
      <c r="C7" s="355">
        <f>GETPIVOTDATA("求和项:曝光",透视表!$X$6)</f>
        <v/>
      </c>
      <c r="D7" s="179">
        <f>IFERROR((C7/透视表!$G$24)/(E7/透视表!$G$25)-1,"-")</f>
        <v/>
      </c>
      <c r="E7" s="356">
        <f>GETPIVOTDATA("求和项:曝光",透视表!$X$15)</f>
        <v/>
      </c>
    </row>
    <row customHeight="1" ht="22.5" r="8" s="164" spans="1:7">
      <c r="B8" s="187" t="s">
        <v>95</v>
      </c>
      <c r="C8" s="359">
        <f>C5/C7</f>
        <v/>
      </c>
      <c r="D8" s="179">
        <f>C8-E8</f>
        <v/>
      </c>
      <c r="E8" s="360">
        <f>E5/E7</f>
        <v/>
      </c>
      <c r="F8" s="4" t="s">
        <v>96</v>
      </c>
    </row>
    <row customHeight="1" ht="22.5" r="9" s="164" spans="1:7">
      <c r="B9" s="187" t="s">
        <v>97</v>
      </c>
      <c r="C9" s="355">
        <f>GETPIVOTDATA("求和项:商户浏览量",透视表!$X$6)</f>
        <v/>
      </c>
      <c r="D9" s="179">
        <f>IFERROR((C9/透视表!$G$24)/(E9/透视表!$G$25)-1,"-")</f>
        <v/>
      </c>
      <c r="E9" s="356">
        <f>GETPIVOTDATA("求和项:商户浏览量",透视表!$X$15)</f>
        <v/>
      </c>
    </row>
    <row customHeight="1" ht="22.5" r="10" s="164" spans="1:7">
      <c r="B10" s="187" t="s">
        <v>98</v>
      </c>
      <c r="C10" s="359">
        <f>C9/C7</f>
        <v/>
      </c>
      <c r="D10" s="359">
        <f>C10-E10</f>
        <v/>
      </c>
      <c r="E10" s="360">
        <f>E9/E7</f>
        <v/>
      </c>
      <c r="F10" s="4" t="s">
        <v>99</v>
      </c>
    </row>
    <row customHeight="1" ht="22.5" r="11" s="164" spans="1:7">
      <c r="B11" s="191" t="s">
        <v>100</v>
      </c>
      <c r="C11" s="361">
        <f>关键指标!D14</f>
        <v/>
      </c>
      <c r="D11" s="183">
        <f>IFERROR((C11/透视表!$G$24)/(E11/透视表!$G$25)-1,"-")</f>
        <v/>
      </c>
      <c r="E11" s="362">
        <f>关键指标!F14</f>
        <v/>
      </c>
      <c r="F11" s="43" t="n"/>
    </row>
    <row customHeight="1" ht="22.5" r="12" s="164" spans="1:7" thickBot="1">
      <c r="B12" s="193" t="s">
        <v>101</v>
      </c>
      <c r="C12" s="363">
        <f>C11/C4</f>
        <v/>
      </c>
      <c r="D12" s="195">
        <f>IFERROR((C12/透视表!$G$24)/(E12/透视表!$G$25)-1,"-")</f>
        <v/>
      </c>
      <c r="E12" s="364">
        <f>E11/E4</f>
        <v/>
      </c>
      <c r="F12" s="4" t="s">
        <v>102</v>
      </c>
    </row>
    <row r="15" spans="1:7">
      <c r="G15" s="5" t="n"/>
    </row>
  </sheetData>
  <conditionalFormatting sqref="D3">
    <cfRule dxfId="0" operator="lessThan" priority="1" type="cellIs">
      <formula>0</formula>
    </cfRule>
  </conditionalFormatting>
  <pageMargins bottom="0.75" footer="0.3" header="0.3" left="0.7" right="0.7" top="0.75"/>
  <pageSetup orientation="portrait" paperSize="9"/>
</worksheet>
</file>

<file path=xl/worksheets/sheet7.xml><?xml version="1.0" encoding="utf-8"?>
<worksheet xmlns="http://schemas.openxmlformats.org/spreadsheetml/2006/main">
  <sheetPr codeName="Sheet6">
    <tabColor theme="3" tint="0.3999755851924192"/>
    <outlinePr summaryBelow="1" summaryRight="1"/>
    <pageSetUpPr/>
  </sheetPr>
  <dimension ref="B1:N19"/>
  <sheetViews>
    <sheetView showGridLines="0" workbookViewId="0">
      <selection activeCell="A1" sqref="A1:XFD1048576"/>
    </sheetView>
  </sheetViews>
  <sheetFormatPr baseColWidth="8" defaultColWidth="9" defaultRowHeight="16.5" outlineLevelCol="0"/>
  <cols>
    <col customWidth="1" max="2" min="1" style="6" width="9"/>
    <col customWidth="1" max="3" min="3" style="6" width="12.875"/>
    <col customWidth="1" max="4" min="4" style="6" width="12"/>
    <col customWidth="1" max="5" min="5" style="6" width="9"/>
    <col customWidth="1" max="6" min="6" style="6" width="15.5"/>
    <col customWidth="1" max="8" min="7" style="6" width="14.375"/>
    <col customWidth="1" max="9" min="9" style="6" width="11.125"/>
    <col customWidth="1" max="10" min="10" style="6" width="15.125"/>
    <col customWidth="1" max="11" min="11" style="6" width="13"/>
    <col customWidth="1" max="12" min="12" style="6" width="15.5"/>
    <col customWidth="1" max="13" min="13" style="6" width="12.375"/>
    <col customWidth="1" max="14" min="14" style="6" width="15.125"/>
    <col customWidth="1" max="16384" min="15" style="6" width="9"/>
  </cols>
  <sheetData>
    <row customHeight="1" ht="24" r="1" s="164" spans="1:14" thickBot="1">
      <c r="B1" s="96">
        <f>"数据截至"&amp;透视表!G26</f>
        <v/>
      </c>
    </row>
    <row customHeight="1" ht="28.5" r="2" s="164" spans="1:14">
      <c r="B2" s="320" t="s">
        <v>103</v>
      </c>
      <c r="C2" s="327" t="s">
        <v>104</v>
      </c>
      <c r="G2" s="327" t="s">
        <v>105</v>
      </c>
      <c r="M2" s="61" t="n"/>
    </row>
    <row customHeight="1" ht="28.5" r="3" s="164" spans="1:14">
      <c r="C3" s="120">
        <f>透视表!$G$22</f>
        <v/>
      </c>
      <c r="D3" s="120">
        <f>透视表!$G$23</f>
        <v/>
      </c>
      <c r="E3" s="28" t="s">
        <v>106</v>
      </c>
      <c r="F3" s="9">
        <f>透视表!$G$21</f>
        <v/>
      </c>
      <c r="G3" s="120">
        <f>透视表!$G$22</f>
        <v/>
      </c>
      <c r="H3" s="120">
        <f>透视表!$G$23</f>
        <v/>
      </c>
      <c r="I3" s="28" t="s">
        <v>106</v>
      </c>
      <c r="J3" s="9">
        <f>透视表!$G$21</f>
        <v/>
      </c>
      <c r="K3" s="9">
        <f>透视表!G22&amp;"占比"</f>
        <v/>
      </c>
      <c r="L3" s="63">
        <f>透视表!$G$23&amp;"占比"</f>
        <v/>
      </c>
      <c r="M3" s="61" t="n"/>
    </row>
    <row customHeight="1" ht="28.5" r="4" s="164" spans="1:14" thickBot="1">
      <c r="B4" s="64" t="n"/>
      <c r="C4" s="69">
        <f>透视表!$P$25</f>
        <v/>
      </c>
      <c r="D4" s="70">
        <f>透视表!$Q$25</f>
        <v/>
      </c>
      <c r="E4" s="57">
        <f>C4-D4</f>
        <v/>
      </c>
      <c r="F4" s="71">
        <f>IFERROR(C4/D4-1,"-")</f>
        <v/>
      </c>
      <c r="G4" s="69">
        <f>GETPIVOTDATA("用户昵称",透视表!$U$6)</f>
        <v/>
      </c>
      <c r="H4" s="70">
        <f>GETPIVOTDATA("用户昵称",透视表!$U$15)</f>
        <v/>
      </c>
      <c r="I4" s="57">
        <f>G4-H4</f>
        <v/>
      </c>
      <c r="J4" s="71">
        <f>IFERROR(G4/H4-1,"-")</f>
        <v/>
      </c>
      <c r="K4" s="72">
        <f>G4/C4</f>
        <v/>
      </c>
      <c r="L4" s="68">
        <f>H4/D4</f>
        <v/>
      </c>
      <c r="M4" s="61" t="n"/>
    </row>
    <row customHeight="1" ht="28.5" r="5" s="164" spans="1:14" thickBot="1">
      <c r="B5" s="62" t="n"/>
      <c r="C5" s="61" t="n"/>
      <c r="D5" s="61" t="n"/>
      <c r="E5" s="61" t="n"/>
      <c r="F5" s="61" t="n"/>
      <c r="G5" s="61" t="n"/>
      <c r="H5" s="61" t="n"/>
      <c r="I5" s="61" t="n"/>
      <c r="J5" s="61" t="n"/>
      <c r="K5" s="61" t="n"/>
      <c r="L5" s="61" t="n"/>
      <c r="M5" s="61" t="n"/>
    </row>
    <row customHeight="1" ht="28.5" r="6" s="164" spans="1:14">
      <c r="B6" s="322" t="s">
        <v>107</v>
      </c>
      <c r="C6" s="324" t="s">
        <v>108</v>
      </c>
      <c r="I6" s="324" t="s">
        <v>109</v>
      </c>
    </row>
    <row customHeight="1" ht="28.5" r="7" s="164" spans="1:14">
      <c r="C7" s="120">
        <f>透视表!$G$22</f>
        <v/>
      </c>
      <c r="D7" s="120">
        <f>透视表!$G$23</f>
        <v/>
      </c>
      <c r="E7" s="28" t="s">
        <v>106</v>
      </c>
      <c r="F7" s="9">
        <f>透视表!$G$21</f>
        <v/>
      </c>
      <c r="G7" s="9">
        <f>透视表!C26&amp;"占比"</f>
        <v/>
      </c>
      <c r="H7" s="9">
        <f>透视表!$G$23&amp;"占比"</f>
        <v/>
      </c>
      <c r="I7" s="120">
        <f>透视表!$G$22</f>
        <v/>
      </c>
      <c r="J7" s="120">
        <f>透视表!$G$23</f>
        <v/>
      </c>
      <c r="K7" s="28" t="s">
        <v>106</v>
      </c>
      <c r="L7" s="9">
        <f>透视表!$G$21</f>
        <v/>
      </c>
      <c r="M7" s="9">
        <f>透视表!I25&amp;"占比"</f>
        <v/>
      </c>
      <c r="N7" s="63">
        <f>透视表!$G$23&amp;"占比"</f>
        <v/>
      </c>
    </row>
    <row customHeight="1" ht="28.5" r="8" s="164" spans="1:14" thickBot="1">
      <c r="B8" s="64" t="n"/>
      <c r="C8" s="69">
        <f>SUM(透视表!P23:P24)</f>
        <v/>
      </c>
      <c r="D8" s="70">
        <f>SUM(透视表!Q23:Q24)</f>
        <v/>
      </c>
      <c r="E8" s="57">
        <f>C8-D8</f>
        <v/>
      </c>
      <c r="F8" s="71">
        <f>IFERROR(C8/D8-1,"-")</f>
        <v/>
      </c>
      <c r="G8" s="67">
        <f>C8/C4</f>
        <v/>
      </c>
      <c r="H8" s="67">
        <f>D8/D4</f>
        <v/>
      </c>
      <c r="I8" s="69">
        <f>SUM(透视表!P20:P22)</f>
        <v/>
      </c>
      <c r="J8" s="70">
        <f>SUM(透视表!Q20:Q22)</f>
        <v/>
      </c>
      <c r="K8" s="57">
        <f>I8-J8</f>
        <v/>
      </c>
      <c r="L8" s="71">
        <f>IFERROR(I8/J8-1,"-")</f>
        <v/>
      </c>
      <c r="M8" s="67">
        <f>I8/C4</f>
        <v/>
      </c>
      <c r="N8" s="68">
        <f>J8/D4</f>
        <v/>
      </c>
    </row>
    <row customHeight="1" ht="28.5" r="9" s="164" spans="1:14" thickBot="1">
      <c r="B9" s="62" t="n"/>
      <c r="C9" s="61" t="n"/>
      <c r="D9" s="61" t="n"/>
      <c r="E9" s="61" t="n"/>
      <c r="F9" s="61" t="n"/>
      <c r="G9" s="61" t="n"/>
      <c r="H9" s="61" t="n"/>
      <c r="I9" s="61" t="n"/>
      <c r="J9" s="61" t="n"/>
      <c r="K9" s="61" t="n"/>
      <c r="L9" s="61" t="n"/>
      <c r="M9" s="61" t="n"/>
      <c r="N9" s="61" t="n"/>
    </row>
    <row customHeight="1" ht="28.5" r="10" s="164" spans="1:14">
      <c r="B10" s="322" t="s">
        <v>110</v>
      </c>
      <c r="C10" s="324" t="s">
        <v>111</v>
      </c>
      <c r="G10" s="324" t="s">
        <v>112</v>
      </c>
      <c r="K10" s="324" t="s">
        <v>113</v>
      </c>
    </row>
    <row customHeight="1" ht="28.5" r="11" s="164" spans="1:14">
      <c r="C11" s="120">
        <f>透视表!G26</f>
        <v/>
      </c>
      <c r="D11" s="120">
        <f>透视表!$G$23</f>
        <v/>
      </c>
      <c r="E11" s="28" t="s">
        <v>106</v>
      </c>
      <c r="F11" s="9">
        <f>透视表!$G$21</f>
        <v/>
      </c>
      <c r="G11" s="120">
        <f>C11</f>
        <v/>
      </c>
      <c r="H11" s="120">
        <f>透视表!$G$23</f>
        <v/>
      </c>
      <c r="I11" s="28" t="s">
        <v>106</v>
      </c>
      <c r="J11" s="9">
        <f>透视表!$G$21</f>
        <v/>
      </c>
      <c r="K11" s="120">
        <f>G11</f>
        <v/>
      </c>
      <c r="L11" s="120">
        <f>透视表!$G$23</f>
        <v/>
      </c>
      <c r="M11" s="28" t="s">
        <v>106</v>
      </c>
      <c r="N11" s="63">
        <f>透视表!$G$21</f>
        <v/>
      </c>
    </row>
    <row customHeight="1" ht="28.5" r="12" s="164" spans="1:14" thickBot="1">
      <c r="B12" s="64" t="n"/>
      <c r="C12" s="365" t="n">
        <v>9.1</v>
      </c>
      <c r="D12" s="365" t="n">
        <v>9</v>
      </c>
      <c r="E12" s="365">
        <f>C12-D12</f>
        <v/>
      </c>
      <c r="F12" s="67">
        <f>C12/D12-1</f>
        <v/>
      </c>
      <c r="G12" s="365" t="n">
        <v>9.1</v>
      </c>
      <c r="H12" s="365" t="n">
        <v>9</v>
      </c>
      <c r="I12" s="69">
        <f>G12-H12</f>
        <v/>
      </c>
      <c r="J12" s="67">
        <f>G12/H12-1</f>
        <v/>
      </c>
      <c r="K12" s="365" t="n">
        <v>9.1</v>
      </c>
      <c r="L12" s="365" t="n">
        <v>9</v>
      </c>
      <c r="M12" s="69">
        <f>K12-L12</f>
        <v/>
      </c>
      <c r="N12" s="68">
        <f>K12/L12-1</f>
        <v/>
      </c>
    </row>
    <row customHeight="1" ht="28.5" r="13" s="164" spans="1:14" thickBot="1">
      <c r="B13" s="62" t="n"/>
      <c r="C13" s="61" t="n"/>
      <c r="D13" s="61" t="n"/>
      <c r="E13" s="61" t="n"/>
      <c r="F13" s="61" t="n"/>
      <c r="G13" s="61" t="n"/>
      <c r="H13" s="61" t="n"/>
      <c r="I13" s="61" t="n"/>
      <c r="J13" s="61" t="n"/>
      <c r="K13" s="61" t="n"/>
    </row>
    <row customHeight="1" ht="28.5" r="14" s="164" spans="1:14">
      <c r="B14" s="332" t="s">
        <v>114</v>
      </c>
      <c r="C14" s="334" t="s">
        <v>115</v>
      </c>
      <c r="D14" s="334" t="s">
        <v>116</v>
      </c>
    </row>
    <row customHeight="1" ht="28.5" r="15" s="164" spans="1:14">
      <c r="C15" s="60">
        <f>"截至"&amp;C11</f>
        <v/>
      </c>
      <c r="D15" s="60">
        <f>透视表!$G$22</f>
        <v/>
      </c>
      <c r="E15" s="60">
        <f>透视表!$G$23</f>
        <v/>
      </c>
      <c r="F15" s="60" t="s">
        <v>106</v>
      </c>
      <c r="G15" s="60">
        <f>透视表!$G$21</f>
        <v/>
      </c>
    </row>
    <row customHeight="1" ht="28.5" r="16" s="164" spans="1:14" thickBot="1">
      <c r="B16" s="55" t="n"/>
      <c r="C16" s="56" t="n">
        <v>42</v>
      </c>
      <c r="D16" s="56" t="n">
        <v>1</v>
      </c>
      <c r="E16" s="56" t="n">
        <v>6</v>
      </c>
      <c r="F16" s="57">
        <f>D16-E16</f>
        <v/>
      </c>
      <c r="G16" s="173">
        <f>D16/E16-1</f>
        <v/>
      </c>
    </row>
    <row r="18" spans="1:14">
      <c r="B18" s="165" t="s">
        <v>117</v>
      </c>
    </row>
    <row r="19" spans="1:14">
      <c r="B19" s="165" t="s">
        <v>118</v>
      </c>
    </row>
  </sheetData>
  <mergeCells count="12">
    <mergeCell ref="B10:B11"/>
    <mergeCell ref="G10:J10"/>
    <mergeCell ref="K10:N10"/>
    <mergeCell ref="B14:B15"/>
    <mergeCell ref="D14:G14"/>
    <mergeCell ref="C10:F10"/>
    <mergeCell ref="B2:B3"/>
    <mergeCell ref="B6:B7"/>
    <mergeCell ref="I6:N6"/>
    <mergeCell ref="C2:F2"/>
    <mergeCell ref="C6:H6"/>
    <mergeCell ref="G2:L2"/>
  </mergeCells>
  <conditionalFormatting sqref="E4">
    <cfRule dxfId="196" operator="lessThan" priority="11" type="cellIs">
      <formula>0</formula>
    </cfRule>
  </conditionalFormatting>
  <conditionalFormatting sqref="K8">
    <cfRule dxfId="0" operator="greaterThan" priority="1" type="cellIs">
      <formula>0</formula>
    </cfRule>
    <cfRule dxfId="199" operator="lessThan" priority="8" type="cellIs">
      <formula>0</formula>
    </cfRule>
  </conditionalFormatting>
  <conditionalFormatting sqref="I4">
    <cfRule dxfId="196" operator="lessThan" priority="7" type="cellIs">
      <formula>0</formula>
    </cfRule>
  </conditionalFormatting>
  <conditionalFormatting sqref="E8">
    <cfRule dxfId="196" operator="lessThan" priority="6" type="cellIs">
      <formula>0</formula>
    </cfRule>
  </conditionalFormatting>
  <conditionalFormatting sqref="F16">
    <cfRule dxfId="196" operator="lessThan" priority="5" type="cellIs">
      <formula>0</formula>
    </cfRule>
  </conditionalFormatting>
  <conditionalFormatting sqref="E12 M12">
    <cfRule dxfId="0" operator="lessThan" priority="3" type="cellIs">
      <formula>0</formula>
    </cfRule>
  </conditionalFormatting>
  <conditionalFormatting sqref="I12 E8 E4 I4 K8">
    <cfRule dxfId="0" operator="lessThan" priority="2" type="cellIs">
      <formula>0</formula>
    </cfRule>
  </conditionalFormatting>
  <pageMargins bottom="0.75" footer="0.3" header="0.3" left="0.7" right="0.7" top="0.75"/>
  <pageSetup orientation="portrait" paperSize="9"/>
</worksheet>
</file>

<file path=xl/worksheets/sheet8.xml><?xml version="1.0" encoding="utf-8"?>
<worksheet xmlns="http://schemas.openxmlformats.org/spreadsheetml/2006/main">
  <sheetPr codeName="Sheet8">
    <outlinePr summaryBelow="1" summaryRight="1"/>
    <pageSetUpPr/>
  </sheetPr>
  <dimension ref="A1:AW31"/>
  <sheetViews>
    <sheetView workbookViewId="0" zoomScale="85" zoomScaleNormal="85">
      <selection activeCell="AR17" sqref="AR17"/>
    </sheetView>
  </sheetViews>
  <sheetFormatPr baseColWidth="8" defaultColWidth="9" defaultRowHeight="16.5" outlineLevelCol="0"/>
  <cols>
    <col bestFit="1" customWidth="1" max="1" min="1" style="43" width="6.875"/>
    <col bestFit="1" customWidth="1" max="2" min="2" style="43" width="9.125"/>
    <col bestFit="1" customWidth="1" max="3" min="3" style="43" width="12.5"/>
    <col bestFit="1" customWidth="1" max="4" min="4" style="43" width="6.875"/>
    <col customWidth="1" max="5" min="5" style="43" width="9"/>
    <col bestFit="1" customWidth="1" max="6" min="6" style="43" width="11.125"/>
    <col bestFit="1" customWidth="1" max="7" min="7" style="43" width="8.5"/>
    <col customWidth="1" max="8" min="8" style="43" width="10.375"/>
    <col bestFit="1" customWidth="1" max="9" min="9" style="43" width="9.625"/>
    <col bestFit="1" customWidth="1" max="10" min="10" style="43" width="15.125"/>
    <col customWidth="1" max="11" min="11" style="43" width="10.125"/>
    <col bestFit="1" customWidth="1" max="12" min="12" style="43" width="9.625"/>
    <col bestFit="1" customWidth="1" max="13" min="13" style="43" width="15.125"/>
    <col customWidth="1" max="14" min="14" style="43" width="9"/>
    <col bestFit="1" customWidth="1" max="15" min="15" style="43" width="9.625"/>
    <col bestFit="1" customWidth="1" max="16" min="16" style="43" width="11.125"/>
    <col customWidth="1" max="17" min="17" style="43" width="9"/>
    <col bestFit="1" customWidth="1" max="18" min="18" style="43" width="9.625"/>
    <col bestFit="1" customWidth="1" max="19" min="19" style="43" width="11.125"/>
    <col customWidth="1" max="20" min="20" style="43" width="9"/>
    <col bestFit="1" customWidth="1" max="21" min="21" style="43" width="15.125"/>
    <col bestFit="1" customWidth="1" max="22" min="22" style="43" width="9.125"/>
    <col customWidth="1" max="23" min="23" style="43" width="9"/>
    <col bestFit="1" customWidth="1" max="25" min="24" style="43" width="11.125"/>
    <col bestFit="1" customWidth="1" max="26" min="26" style="43" width="17.125"/>
    <col bestFit="1" customWidth="1" max="27" min="27" style="43" width="11.125"/>
    <col bestFit="1" customWidth="1" max="28" min="28" style="43" width="17.125"/>
    <col customWidth="1" max="29" min="29" style="43" width="9"/>
    <col bestFit="1" customWidth="1" max="30" min="30" style="43" width="16.625"/>
    <col bestFit="1" customWidth="1" max="31" min="31" style="43" width="9.875"/>
    <col bestFit="1" customWidth="1" max="33" min="32" style="43" width="5.5"/>
    <col customWidth="1" max="34" min="34" style="43" width="9"/>
    <col bestFit="1" customWidth="1" max="35" min="35" style="43" width="62.5"/>
    <col bestFit="1" customWidth="1" max="39" min="36" style="43" width="15.125"/>
    <col bestFit="1" customWidth="1" max="40" min="40" style="43" width="18.125"/>
    <col bestFit="1" customWidth="1" max="41" min="41" style="43" width="9.625"/>
    <col bestFit="1" customWidth="1" max="42" min="42" style="43" width="11.125"/>
    <col bestFit="1" customWidth="1" max="43" min="43" style="43" width="12.25"/>
    <col bestFit="1" customWidth="1" max="44" min="44" style="43" width="11.125"/>
    <col bestFit="1" customWidth="1" max="45" min="45" style="43" width="12.25"/>
    <col bestFit="1" customWidth="1" max="46" min="46" style="43" width="9.125"/>
    <col bestFit="1" customWidth="1" max="47" min="47" style="43" width="12.5"/>
    <col bestFit="1" customWidth="1" max="48" min="48" style="43" width="9.625"/>
    <col bestFit="1" customWidth="1" max="49" min="49" style="43" width="4.375"/>
    <col bestFit="1" customWidth="1" max="50" min="50" style="43" width="5.875"/>
    <col bestFit="1" customWidth="1" max="51" min="51" style="43" width="8.125"/>
    <col bestFit="1" customWidth="1" max="52" min="52" style="43" width="5.875"/>
    <col bestFit="1" customWidth="1" max="55" min="53" style="43" width="9.125"/>
    <col bestFit="1" customWidth="1" max="56" min="56" style="43" width="10"/>
    <col bestFit="1" customWidth="1" max="63" min="57" style="43" width="8"/>
    <col bestFit="1" customWidth="1" max="76" min="64" style="43" width="9.125"/>
    <col bestFit="1" customWidth="1" max="77" min="77" style="43" width="10"/>
    <col bestFit="1" customWidth="1" max="78" min="78" style="43" width="5.875"/>
    <col customWidth="1" max="16384" min="79" style="43" width="9"/>
  </cols>
  <sheetData>
    <row r="1" spans="1:49">
      <c r="A1" s="13" t="s">
        <v>119</v>
      </c>
      <c r="F1" s="13" t="s">
        <v>120</v>
      </c>
      <c r="I1" s="13" t="s">
        <v>121</v>
      </c>
      <c r="L1" s="225" t="s">
        <v>122</v>
      </c>
      <c r="O1" s="13" t="s">
        <v>123</v>
      </c>
      <c r="R1" s="225" t="s">
        <v>124</v>
      </c>
      <c r="U1" s="13" t="s">
        <v>125</v>
      </c>
      <c r="X1" s="13" t="s">
        <v>126</v>
      </c>
      <c r="AI1" s="241" t="n"/>
      <c r="AJ1" s="239" t="s">
        <v>127</v>
      </c>
      <c r="AK1" s="239" t="s">
        <v>128</v>
      </c>
      <c r="AL1" s="241" t="n"/>
      <c r="AM1" s="241" t="n"/>
    </row>
    <row r="2" spans="1:49">
      <c r="A2" s="239" t="s">
        <v>129</v>
      </c>
      <c r="B2" s="227" t="n">
        <v>2018</v>
      </c>
      <c r="F2" s="239" t="s">
        <v>129</v>
      </c>
      <c r="G2" s="227" t="n">
        <v>2018</v>
      </c>
      <c r="H2" s="227" t="n"/>
      <c r="I2" s="239" t="s">
        <v>129</v>
      </c>
      <c r="J2" s="227" t="n">
        <v>2018</v>
      </c>
      <c r="L2" s="239" t="s">
        <v>129</v>
      </c>
      <c r="M2" s="227" t="n">
        <v>2018</v>
      </c>
      <c r="O2" s="239" t="s">
        <v>129</v>
      </c>
      <c r="P2" s="227" t="n">
        <v>2018</v>
      </c>
      <c r="R2" s="239" t="s">
        <v>129</v>
      </c>
      <c r="S2" s="227" t="n">
        <v>2018</v>
      </c>
      <c r="U2" s="239" t="s">
        <v>129</v>
      </c>
      <c r="V2" s="227" t="n">
        <v>2018</v>
      </c>
      <c r="X2" s="239" t="s">
        <v>129</v>
      </c>
      <c r="Y2" s="227" t="n">
        <v>2018</v>
      </c>
      <c r="AI2" s="241" t="n"/>
      <c r="AJ2" s="241" t="n">
        <v>7</v>
      </c>
      <c r="AK2" s="241" t="n"/>
      <c r="AL2" s="241" t="n">
        <v>8</v>
      </c>
      <c r="AM2" s="241" t="n"/>
    </row>
    <row r="3" spans="1:49">
      <c r="A3" s="226" t="s">
        <v>127</v>
      </c>
      <c r="B3" s="227" t="n">
        <v>8</v>
      </c>
      <c r="F3" s="226" t="s">
        <v>127</v>
      </c>
      <c r="G3" s="43" t="s">
        <v>130</v>
      </c>
      <c r="H3" s="227" t="n"/>
      <c r="I3" s="226" t="s">
        <v>127</v>
      </c>
      <c r="J3" s="227" t="n">
        <v>8</v>
      </c>
      <c r="L3" s="226" t="s">
        <v>127</v>
      </c>
      <c r="M3" s="227" t="n">
        <v>7</v>
      </c>
      <c r="O3" s="226" t="s">
        <v>127</v>
      </c>
      <c r="P3" s="227" t="n">
        <v>8</v>
      </c>
      <c r="R3" s="226" t="s">
        <v>127</v>
      </c>
      <c r="S3" s="227" t="n">
        <v>7</v>
      </c>
      <c r="U3" s="226" t="s">
        <v>127</v>
      </c>
      <c r="V3" s="227" t="n">
        <v>8</v>
      </c>
      <c r="X3" s="226" t="s">
        <v>127</v>
      </c>
      <c r="Y3" s="227" t="n">
        <v>8</v>
      </c>
      <c r="AI3" s="239" t="s">
        <v>131</v>
      </c>
      <c r="AJ3" s="241" t="s">
        <v>132</v>
      </c>
      <c r="AK3" s="43" t="s">
        <v>133</v>
      </c>
      <c r="AL3" s="241" t="s">
        <v>132</v>
      </c>
      <c r="AM3" s="43" t="s">
        <v>133</v>
      </c>
      <c r="AO3" s="241" t="n"/>
      <c r="AP3" s="239" t="s">
        <v>134</v>
      </c>
      <c r="AQ3" s="241" t="n"/>
      <c r="AR3" s="241" t="n"/>
      <c r="AS3" s="241" t="n"/>
      <c r="AU3" s="239" t="s">
        <v>135</v>
      </c>
      <c r="AV3" s="239" t="s">
        <v>134</v>
      </c>
      <c r="AW3" s="241" t="n"/>
    </row>
    <row r="4" spans="1:49">
      <c r="A4" s="226" t="s">
        <v>136</v>
      </c>
      <c r="B4" s="43" t="s">
        <v>137</v>
      </c>
      <c r="I4" s="226" t="s">
        <v>136</v>
      </c>
      <c r="J4" s="43" t="s">
        <v>137</v>
      </c>
      <c r="L4" s="226" t="s">
        <v>136</v>
      </c>
      <c r="M4" s="43" t="s">
        <v>137</v>
      </c>
      <c r="U4" s="226" t="s">
        <v>138</v>
      </c>
      <c r="V4" s="43" t="s">
        <v>137</v>
      </c>
      <c r="X4" s="226" t="s">
        <v>139</v>
      </c>
      <c r="Y4" s="43" t="s">
        <v>137</v>
      </c>
      <c r="AI4" s="241" t="s">
        <v>140</v>
      </c>
      <c r="AJ4" s="241" t="n"/>
      <c r="AK4" s="241" t="n"/>
      <c r="AL4" s="241" t="n">
        <v>12</v>
      </c>
      <c r="AM4" s="241" t="n">
        <v>228</v>
      </c>
      <c r="AO4" s="241" t="n"/>
      <c r="AP4" s="241" t="n">
        <v>7</v>
      </c>
      <c r="AQ4" s="241" t="n"/>
      <c r="AR4" s="241" t="n">
        <v>8</v>
      </c>
      <c r="AS4" s="241" t="n"/>
      <c r="AU4" s="239" t="s">
        <v>141</v>
      </c>
      <c r="AV4" s="241" t="s">
        <v>130</v>
      </c>
      <c r="AW4" s="43" t="s">
        <v>142</v>
      </c>
    </row>
    <row r="5" spans="1:49">
      <c r="F5" s="241" t="s">
        <v>135</v>
      </c>
      <c r="O5" s="239" t="s">
        <v>141</v>
      </c>
      <c r="P5" s="241" t="s">
        <v>143</v>
      </c>
      <c r="R5" s="239" t="s">
        <v>141</v>
      </c>
      <c r="S5" s="241" t="s">
        <v>143</v>
      </c>
      <c r="AI5" s="241" t="s">
        <v>60</v>
      </c>
      <c r="AJ5" s="241" t="n">
        <v>9</v>
      </c>
      <c r="AK5" s="241" t="n">
        <v>126</v>
      </c>
      <c r="AL5" s="241" t="n">
        <v>7</v>
      </c>
      <c r="AM5" s="241" t="n">
        <v>83.7</v>
      </c>
      <c r="AO5" s="239" t="s">
        <v>141</v>
      </c>
      <c r="AP5" s="241" t="s">
        <v>144</v>
      </c>
      <c r="AQ5" s="43" t="s">
        <v>145</v>
      </c>
      <c r="AR5" s="241" t="s">
        <v>144</v>
      </c>
      <c r="AS5" s="43" t="s">
        <v>145</v>
      </c>
      <c r="AU5" s="242" t="s">
        <v>29</v>
      </c>
      <c r="AV5" s="241" t="n">
        <v>15</v>
      </c>
      <c r="AW5" s="241" t="n">
        <v>10</v>
      </c>
    </row>
    <row r="6" spans="1:49">
      <c r="A6" s="241" t="s">
        <v>146</v>
      </c>
      <c r="B6" s="43" t="s">
        <v>147</v>
      </c>
      <c r="C6" s="43" t="s">
        <v>148</v>
      </c>
      <c r="D6" s="43" t="s">
        <v>149</v>
      </c>
      <c r="F6" s="241" t="n">
        <v>60</v>
      </c>
      <c r="I6" s="239" t="s">
        <v>141</v>
      </c>
      <c r="J6" s="241" t="s">
        <v>150</v>
      </c>
      <c r="L6" s="239" t="s">
        <v>141</v>
      </c>
      <c r="M6" s="241" t="s">
        <v>150</v>
      </c>
      <c r="O6" s="242" t="s">
        <v>151</v>
      </c>
      <c r="P6" s="241" t="n">
        <v>14</v>
      </c>
      <c r="R6" s="242" t="s">
        <v>152</v>
      </c>
      <c r="S6" s="241" t="n">
        <v>2</v>
      </c>
      <c r="U6" s="241" t="s">
        <v>153</v>
      </c>
      <c r="X6" s="241" t="s">
        <v>154</v>
      </c>
      <c r="Y6" s="43" t="s">
        <v>155</v>
      </c>
      <c r="Z6" s="43" t="s">
        <v>156</v>
      </c>
      <c r="AA6" s="43" t="s">
        <v>157</v>
      </c>
      <c r="AB6" s="43" t="s">
        <v>158</v>
      </c>
      <c r="AI6" s="241" t="s">
        <v>62</v>
      </c>
      <c r="AJ6" s="241" t="n"/>
      <c r="AK6" s="241" t="n"/>
      <c r="AL6" s="241" t="n">
        <v>7</v>
      </c>
      <c r="AM6" s="241" t="n">
        <v>413</v>
      </c>
      <c r="AO6" s="242" t="s">
        <v>31</v>
      </c>
      <c r="AP6" s="241" t="n">
        <v>1</v>
      </c>
      <c r="AQ6" s="241" t="n">
        <v>1145</v>
      </c>
      <c r="AR6" s="241" t="n">
        <v>1</v>
      </c>
      <c r="AS6" s="241" t="n">
        <v>198</v>
      </c>
      <c r="AU6" s="227" t="s">
        <v>30</v>
      </c>
      <c r="AV6" s="241" t="n">
        <v>11</v>
      </c>
      <c r="AW6" s="241" t="n">
        <v>11</v>
      </c>
    </row>
    <row r="7" spans="1:49">
      <c r="A7" s="244" t="n">
        <v>4933</v>
      </c>
      <c r="B7" s="244" t="n">
        <v>1602</v>
      </c>
      <c r="C7" s="366" t="n">
        <v>47.77096774193549</v>
      </c>
      <c r="D7" s="366" t="n">
        <v>37.25806451612904</v>
      </c>
      <c r="I7" s="227" t="s">
        <v>159</v>
      </c>
      <c r="J7" s="241" t="n">
        <v>1</v>
      </c>
      <c r="L7" s="242" t="s">
        <v>160</v>
      </c>
      <c r="M7" s="241" t="n">
        <v>8</v>
      </c>
      <c r="O7" s="242" t="s">
        <v>161</v>
      </c>
      <c r="P7" s="241" t="n">
        <v>14</v>
      </c>
      <c r="R7" s="227" t="s">
        <v>151</v>
      </c>
      <c r="S7" s="241" t="n">
        <v>9</v>
      </c>
      <c r="U7" s="241" t="n">
        <v>9</v>
      </c>
      <c r="X7" s="241" t="n">
        <v>10013.6</v>
      </c>
      <c r="Y7" s="241" t="n">
        <v>767</v>
      </c>
      <c r="Z7" s="243" t="n">
        <v>12.30382352941176</v>
      </c>
      <c r="AA7" s="241" t="n">
        <v>33027</v>
      </c>
      <c r="AB7" s="241" t="n">
        <v>2070</v>
      </c>
      <c r="AI7" s="241" t="s">
        <v>67</v>
      </c>
      <c r="AJ7" s="241" t="n">
        <v>6</v>
      </c>
      <c r="AK7" s="241" t="n">
        <v>768</v>
      </c>
      <c r="AL7" s="241" t="n">
        <v>6</v>
      </c>
      <c r="AM7" s="241" t="n">
        <v>1108</v>
      </c>
      <c r="AO7" s="227" t="s">
        <v>85</v>
      </c>
      <c r="AP7" s="241" t="n">
        <v>1</v>
      </c>
      <c r="AQ7" s="241" t="n">
        <v>460</v>
      </c>
      <c r="AR7" s="241" t="n"/>
      <c r="AS7" s="241" t="n"/>
      <c r="AU7" s="227" t="s">
        <v>31</v>
      </c>
      <c r="AV7" s="241" t="n">
        <v>8</v>
      </c>
      <c r="AW7" s="241" t="n">
        <v>5</v>
      </c>
    </row>
    <row r="8" spans="1:49">
      <c r="I8" s="242" t="s">
        <v>160</v>
      </c>
      <c r="J8" s="241" t="n">
        <v>23</v>
      </c>
      <c r="L8" s="227" t="s">
        <v>162</v>
      </c>
      <c r="M8" s="241" t="n">
        <v>5</v>
      </c>
      <c r="R8" s="242" t="s">
        <v>161</v>
      </c>
      <c r="S8" s="241" t="n">
        <v>11</v>
      </c>
      <c r="AI8" s="241" t="s">
        <v>61</v>
      </c>
      <c r="AJ8" s="241" t="n"/>
      <c r="AK8" s="241" t="n"/>
      <c r="AL8" s="241" t="n">
        <v>5</v>
      </c>
      <c r="AM8" s="241" t="n">
        <v>190</v>
      </c>
      <c r="AO8" s="227" t="s">
        <v>29</v>
      </c>
      <c r="AP8" s="241" t="n">
        <v>2</v>
      </c>
      <c r="AQ8" s="241" t="n">
        <v>324</v>
      </c>
      <c r="AR8" s="241" t="n">
        <v>1</v>
      </c>
      <c r="AS8" s="241" t="n">
        <v>128</v>
      </c>
      <c r="AU8" s="227" t="s">
        <v>34</v>
      </c>
      <c r="AV8" s="241" t="n">
        <v>6</v>
      </c>
      <c r="AW8" s="241" t="n">
        <v>5</v>
      </c>
    </row>
    <row r="9" spans="1:49">
      <c r="I9" s="227" t="s">
        <v>162</v>
      </c>
      <c r="J9" s="241" t="n">
        <v>1</v>
      </c>
      <c r="L9" s="227" t="s">
        <v>9</v>
      </c>
      <c r="M9" s="241" t="n">
        <v>4</v>
      </c>
      <c r="AI9" s="241" t="s">
        <v>163</v>
      </c>
      <c r="AJ9" s="241" t="n"/>
      <c r="AK9" s="241" t="n"/>
      <c r="AL9" s="241" t="n">
        <v>4</v>
      </c>
      <c r="AM9" s="241" t="n">
        <v>212</v>
      </c>
      <c r="AO9" s="227" t="s">
        <v>86</v>
      </c>
      <c r="AP9" s="241" t="n">
        <v>1</v>
      </c>
      <c r="AQ9" s="241" t="n">
        <v>15800</v>
      </c>
      <c r="AR9" s="241" t="n"/>
      <c r="AS9" s="241" t="n"/>
      <c r="AU9" s="227" t="s">
        <v>36</v>
      </c>
      <c r="AV9" s="241" t="n">
        <v>5</v>
      </c>
      <c r="AW9" s="241" t="n"/>
    </row>
    <row r="10" spans="1:49">
      <c r="I10" s="227" t="s">
        <v>9</v>
      </c>
      <c r="J10" s="241" t="n">
        <v>6</v>
      </c>
      <c r="L10" s="242" t="s">
        <v>161</v>
      </c>
      <c r="M10" s="241" t="n">
        <v>17</v>
      </c>
      <c r="U10" s="225" t="s">
        <v>164</v>
      </c>
      <c r="X10" s="225" t="s">
        <v>165</v>
      </c>
      <c r="AI10" s="241" t="s">
        <v>166</v>
      </c>
      <c r="AJ10" s="241" t="n"/>
      <c r="AK10" s="241" t="n"/>
      <c r="AL10" s="241" t="n">
        <v>4</v>
      </c>
      <c r="AM10" s="241" t="n">
        <v>1664</v>
      </c>
      <c r="AO10" s="227" t="s">
        <v>30</v>
      </c>
      <c r="AP10" s="241" t="n">
        <v>1</v>
      </c>
      <c r="AQ10" s="241" t="n">
        <v>466</v>
      </c>
      <c r="AR10" s="241" t="n"/>
      <c r="AS10" s="241" t="n"/>
      <c r="AU10" s="227" t="s">
        <v>38</v>
      </c>
      <c r="AV10" s="241" t="n">
        <v>4</v>
      </c>
      <c r="AW10" s="241" t="n"/>
    </row>
    <row r="11" spans="1:49">
      <c r="A11" s="225" t="s">
        <v>167</v>
      </c>
      <c r="F11" s="225" t="s">
        <v>168</v>
      </c>
      <c r="I11" s="242" t="s">
        <v>161</v>
      </c>
      <c r="J11" s="241" t="n">
        <v>31</v>
      </c>
      <c r="U11" s="239" t="s">
        <v>129</v>
      </c>
      <c r="V11" s="227" t="n">
        <v>2018</v>
      </c>
      <c r="X11" s="239" t="s">
        <v>129</v>
      </c>
      <c r="Y11" s="227" t="n">
        <v>2018</v>
      </c>
      <c r="AI11" s="241" t="s">
        <v>70</v>
      </c>
      <c r="AJ11" s="241" t="n">
        <v>2</v>
      </c>
      <c r="AK11" s="241" t="n">
        <v>316</v>
      </c>
      <c r="AL11" s="241" t="n">
        <v>4</v>
      </c>
      <c r="AM11" s="241" t="n">
        <v>712</v>
      </c>
      <c r="AO11" s="227" t="s">
        <v>87</v>
      </c>
      <c r="AP11" s="241" t="n">
        <v>1</v>
      </c>
      <c r="AQ11" s="241" t="n">
        <v>1000</v>
      </c>
      <c r="AR11" s="241" t="n"/>
      <c r="AS11" s="241" t="n"/>
      <c r="AU11" s="227" t="s">
        <v>40</v>
      </c>
      <c r="AV11" s="241" t="n">
        <v>3</v>
      </c>
      <c r="AW11" s="241" t="n">
        <v>2</v>
      </c>
    </row>
    <row r="12" spans="1:49">
      <c r="A12" s="239" t="s">
        <v>129</v>
      </c>
      <c r="B12" s="227" t="n">
        <v>2018</v>
      </c>
      <c r="F12" s="239" t="s">
        <v>129</v>
      </c>
      <c r="G12" s="227" t="n">
        <v>2018</v>
      </c>
      <c r="H12" s="227" t="n"/>
      <c r="U12" s="226" t="s">
        <v>127</v>
      </c>
      <c r="V12" s="227" t="n">
        <v>7</v>
      </c>
      <c r="X12" s="226" t="s">
        <v>127</v>
      </c>
      <c r="Y12" s="43" t="s">
        <v>169</v>
      </c>
      <c r="AI12" s="241" t="s">
        <v>69</v>
      </c>
      <c r="AJ12" s="241" t="n"/>
      <c r="AK12" s="241" t="n"/>
      <c r="AL12" s="241" t="n">
        <v>3</v>
      </c>
      <c r="AM12" s="241" t="n">
        <v>486</v>
      </c>
      <c r="AO12" s="227" t="s">
        <v>84</v>
      </c>
      <c r="AP12" s="241" t="n"/>
      <c r="AQ12" s="241" t="n"/>
      <c r="AR12" s="241" t="n">
        <v>1</v>
      </c>
      <c r="AS12" s="241" t="n">
        <v>850</v>
      </c>
      <c r="AU12" s="227" t="s">
        <v>42</v>
      </c>
      <c r="AV12" s="241" t="n">
        <v>3</v>
      </c>
      <c r="AW12" s="241" t="n">
        <v>2</v>
      </c>
    </row>
    <row r="13" spans="1:49">
      <c r="A13" s="226" t="s">
        <v>127</v>
      </c>
      <c r="B13" s="227" t="n">
        <v>7</v>
      </c>
      <c r="F13" s="226" t="s">
        <v>127</v>
      </c>
      <c r="G13" s="43" t="s">
        <v>142</v>
      </c>
      <c r="H13" s="227" t="n"/>
      <c r="U13" s="226" t="s">
        <v>138</v>
      </c>
      <c r="V13" s="43" t="s">
        <v>137</v>
      </c>
      <c r="X13" s="226" t="s">
        <v>139</v>
      </c>
      <c r="Y13" s="43" t="s">
        <v>137</v>
      </c>
      <c r="AI13" s="241" t="s">
        <v>66</v>
      </c>
      <c r="AJ13" s="241" t="n">
        <v>5</v>
      </c>
      <c r="AK13" s="241" t="n">
        <v>90</v>
      </c>
      <c r="AL13" s="241" t="n">
        <v>3</v>
      </c>
      <c r="AM13" s="241" t="n">
        <v>49</v>
      </c>
      <c r="AO13" s="242" t="s">
        <v>161</v>
      </c>
      <c r="AP13" s="241" t="n">
        <v>7</v>
      </c>
      <c r="AQ13" s="241" t="n">
        <v>19195</v>
      </c>
      <c r="AR13" s="241" t="n">
        <v>3</v>
      </c>
      <c r="AS13" s="241" t="n">
        <v>1176</v>
      </c>
      <c r="AU13" s="227" t="s">
        <v>44</v>
      </c>
      <c r="AV13" s="241" t="n">
        <v>2</v>
      </c>
      <c r="AW13" s="241" t="n">
        <v>2</v>
      </c>
    </row>
    <row r="14" spans="1:49">
      <c r="A14" s="226" t="s">
        <v>136</v>
      </c>
      <c r="B14" s="43" t="s">
        <v>137</v>
      </c>
      <c r="AI14" s="241" t="s">
        <v>68</v>
      </c>
      <c r="AJ14" s="241" t="n"/>
      <c r="AK14" s="241" t="n"/>
      <c r="AL14" s="241" t="n">
        <v>3</v>
      </c>
      <c r="AM14" s="241" t="n">
        <v>798</v>
      </c>
      <c r="AU14" s="227" t="s">
        <v>46</v>
      </c>
      <c r="AV14" s="241" t="n">
        <v>1</v>
      </c>
      <c r="AW14" s="241" t="n">
        <v>1</v>
      </c>
    </row>
    <row r="15" spans="1:49">
      <c r="F15" s="241" t="s">
        <v>135</v>
      </c>
      <c r="U15" s="241" t="s">
        <v>153</v>
      </c>
      <c r="X15" s="241" t="s">
        <v>154</v>
      </c>
      <c r="Y15" s="43" t="s">
        <v>155</v>
      </c>
      <c r="Z15" s="43" t="s">
        <v>156</v>
      </c>
      <c r="AA15" s="43" t="s">
        <v>157</v>
      </c>
      <c r="AB15" s="43" t="s">
        <v>158</v>
      </c>
      <c r="AI15" s="241" t="s">
        <v>63</v>
      </c>
      <c r="AJ15" s="241" t="n"/>
      <c r="AK15" s="241" t="n"/>
      <c r="AL15" s="241" t="n">
        <v>2</v>
      </c>
      <c r="AM15" s="241" t="n">
        <v>886</v>
      </c>
      <c r="AU15" s="227" t="s">
        <v>47</v>
      </c>
      <c r="AV15" s="241" t="n">
        <v>1</v>
      </c>
      <c r="AW15" s="241" t="n"/>
    </row>
    <row r="16" spans="1:49">
      <c r="A16" s="241" t="s">
        <v>146</v>
      </c>
      <c r="B16" s="43" t="s">
        <v>147</v>
      </c>
      <c r="C16" s="43" t="s">
        <v>148</v>
      </c>
      <c r="D16" s="43" t="s">
        <v>149</v>
      </c>
      <c r="F16" s="241" t="n">
        <v>43</v>
      </c>
      <c r="U16" s="241" t="n">
        <v>3</v>
      </c>
      <c r="X16" s="241" t="n"/>
      <c r="Y16" s="241" t="n"/>
      <c r="Z16" s="241" t="n"/>
      <c r="AA16" s="241" t="n"/>
      <c r="AB16" s="241" t="n"/>
      <c r="AI16" s="241" t="s">
        <v>170</v>
      </c>
      <c r="AJ16" s="241" t="n"/>
      <c r="AK16" s="241" t="n"/>
      <c r="AL16" s="241" t="n">
        <v>2</v>
      </c>
      <c r="AM16" s="241" t="n">
        <v>426</v>
      </c>
      <c r="AU16" s="227" t="s">
        <v>49</v>
      </c>
      <c r="AV16" s="241" t="n">
        <v>1</v>
      </c>
      <c r="AW16" s="241" t="n">
        <v>2</v>
      </c>
    </row>
    <row r="17" spans="1:49">
      <c r="A17" s="244" t="n">
        <v>3538</v>
      </c>
      <c r="B17" s="244" t="n">
        <v>1010</v>
      </c>
      <c r="C17" s="366" t="n">
        <v>32.68774193548387</v>
      </c>
      <c r="D17" s="366" t="n">
        <v>36.45774193548387</v>
      </c>
      <c r="AI17" s="241" t="s">
        <v>73</v>
      </c>
      <c r="AJ17" s="241" t="n">
        <v>1</v>
      </c>
      <c r="AK17" s="241" t="n">
        <v>188</v>
      </c>
      <c r="AL17" s="241" t="n">
        <v>1</v>
      </c>
      <c r="AM17" s="241" t="n">
        <v>188</v>
      </c>
      <c r="AU17" s="227" t="s">
        <v>50</v>
      </c>
      <c r="AV17" s="241" t="n"/>
      <c r="AW17" s="241" t="n">
        <v>2</v>
      </c>
    </row>
    <row r="18" spans="1:49">
      <c r="AI18" s="241" t="s">
        <v>65</v>
      </c>
      <c r="AJ18" s="241" t="n">
        <v>2</v>
      </c>
      <c r="AK18" s="241" t="n">
        <v>116</v>
      </c>
      <c r="AL18" s="241" t="n">
        <v>1</v>
      </c>
      <c r="AM18" s="241" t="n">
        <v>58</v>
      </c>
      <c r="AU18" s="227" t="s">
        <v>51</v>
      </c>
      <c r="AV18" s="241" t="n"/>
      <c r="AW18" s="241" t="n">
        <v>1</v>
      </c>
    </row>
    <row r="19" spans="1:49">
      <c r="I19" s="228" t="s">
        <v>171</v>
      </c>
      <c r="J19" s="229" t="n"/>
      <c r="K19" s="2" t="s">
        <v>172</v>
      </c>
      <c r="L19" s="2" t="s">
        <v>173</v>
      </c>
      <c r="O19" s="228" t="s">
        <v>174</v>
      </c>
      <c r="P19" s="2" t="s">
        <v>172</v>
      </c>
      <c r="Q19" s="2" t="s">
        <v>173</v>
      </c>
      <c r="AI19" s="241" t="s">
        <v>175</v>
      </c>
      <c r="AJ19" s="241" t="n"/>
      <c r="AK19" s="241" t="n"/>
      <c r="AL19" s="241" t="n">
        <v>1</v>
      </c>
      <c r="AM19" s="241" t="n">
        <v>188</v>
      </c>
      <c r="AU19" s="242" t="s">
        <v>161</v>
      </c>
      <c r="AV19" s="241" t="n">
        <v>60</v>
      </c>
      <c r="AW19" s="241" t="n">
        <v>43</v>
      </c>
    </row>
    <row customHeight="1" ht="17.25" r="20" s="164" spans="1:49" thickBot="1">
      <c r="I20" s="229" t="s">
        <v>159</v>
      </c>
      <c r="J20" s="229" t="s">
        <v>37</v>
      </c>
      <c r="K20" s="229">
        <f>IFERROR(VLOOKUP($I20,$I$1:$J$16,2,0),0)</f>
        <v/>
      </c>
      <c r="L20" s="229">
        <f>IFERROR(VLOOKUP($I20,$L$1:$M$17,2,0),0)</f>
        <v/>
      </c>
      <c r="O20" s="229" t="s">
        <v>176</v>
      </c>
      <c r="P20" s="229">
        <f>IFERROR(VLOOKUP(O20,$O$2:$P$17,2,0),0)</f>
        <v/>
      </c>
      <c r="Q20" s="229">
        <f>IFERROR(VLOOKUP(O20,$R$1:$S$15,2,0),0)</f>
        <v/>
      </c>
      <c r="AI20" s="241" t="s">
        <v>77</v>
      </c>
      <c r="AJ20" s="241" t="n">
        <v>5</v>
      </c>
      <c r="AK20" s="241" t="n">
        <v>424</v>
      </c>
      <c r="AL20" s="241" t="n">
        <v>1</v>
      </c>
      <c r="AM20" s="241" t="n">
        <v>59</v>
      </c>
    </row>
    <row r="21" spans="1:49">
      <c r="F21" s="230" t="s">
        <v>139</v>
      </c>
      <c r="G21" s="231" t="s">
        <v>177</v>
      </c>
      <c r="H21" s="266" t="n"/>
      <c r="I21" s="229" t="s">
        <v>160</v>
      </c>
      <c r="J21" s="229" t="s">
        <v>35</v>
      </c>
      <c r="K21" s="229">
        <f>IFERROR(VLOOKUP(I21,$I$1:$J$16,2,0),0)</f>
        <v/>
      </c>
      <c r="L21" s="229">
        <f>IFERROR(VLOOKUP($I21,$L$1:$M$17,2,0),0)</f>
        <v/>
      </c>
      <c r="O21" s="229" t="s">
        <v>178</v>
      </c>
      <c r="P21" s="229">
        <f>IFERROR(VLOOKUP(O21,$O$2:$P$17,2,0),0)</f>
        <v/>
      </c>
      <c r="Q21" s="229">
        <f>IFERROR(VLOOKUP(O21,$R$1:$S$15,2,0),0)</f>
        <v/>
      </c>
      <c r="AI21" s="241" t="s">
        <v>179</v>
      </c>
      <c r="AJ21" s="241" t="n"/>
      <c r="AK21" s="241" t="n"/>
      <c r="AL21" s="241" t="n">
        <v>1</v>
      </c>
      <c r="AM21" s="241" t="n">
        <v>398</v>
      </c>
    </row>
    <row r="22" spans="1:49">
      <c r="F22" s="233" t="s">
        <v>180</v>
      </c>
      <c r="G22" s="234" t="s">
        <v>130</v>
      </c>
      <c r="H22" s="266" t="n"/>
      <c r="I22" s="229" t="s">
        <v>181</v>
      </c>
      <c r="J22" s="229" t="s">
        <v>43</v>
      </c>
      <c r="K22" s="229">
        <f>IFERROR(VLOOKUP(I22,$I$1:$J$16,2,0),0)</f>
        <v/>
      </c>
      <c r="L22" s="229">
        <f>IFERROR(VLOOKUP($I22,$L$1:$M$17,2,0),0)</f>
        <v/>
      </c>
      <c r="O22" s="229" t="s">
        <v>182</v>
      </c>
      <c r="P22" s="229">
        <f>IFERROR(VLOOKUP(O22,$O$2:$P$17,2,0),0)</f>
        <v/>
      </c>
      <c r="Q22" s="229">
        <f>IFERROR(VLOOKUP(O22,$R$1:$S$15,2,0),0)</f>
        <v/>
      </c>
      <c r="AI22" s="241" t="s">
        <v>64</v>
      </c>
      <c r="AJ22" s="241" t="n">
        <v>1</v>
      </c>
      <c r="AK22" s="241" t="n">
        <v>799</v>
      </c>
      <c r="AL22" s="241" t="n">
        <v>1</v>
      </c>
      <c r="AM22" s="241" t="n">
        <v>790</v>
      </c>
    </row>
    <row r="23" spans="1:49">
      <c r="F23" s="233" t="s">
        <v>173</v>
      </c>
      <c r="G23" s="235" t="s">
        <v>142</v>
      </c>
      <c r="H23" s="266" t="n"/>
      <c r="I23" s="229" t="s">
        <v>162</v>
      </c>
      <c r="J23" s="229" t="s">
        <v>41</v>
      </c>
      <c r="K23" s="229">
        <f>IFERROR(VLOOKUP(I23,$I$1:$J$16,2,0),0)</f>
        <v/>
      </c>
      <c r="L23" s="229">
        <f>IFERROR(VLOOKUP($I23,$L$1:$M$17,2,0),0)</f>
        <v/>
      </c>
      <c r="O23" s="229" t="s">
        <v>152</v>
      </c>
      <c r="P23" s="229">
        <f>IFERROR(VLOOKUP(O23,$O$2:$P$17,2,0),0)</f>
        <v/>
      </c>
      <c r="Q23" s="229">
        <f>IFERROR(VLOOKUP(O23,$R$1:$S$15,2,0),0)</f>
        <v/>
      </c>
      <c r="AI23" s="241" t="s">
        <v>183</v>
      </c>
      <c r="AJ23" s="241" t="n"/>
      <c r="AK23" s="241" t="n"/>
      <c r="AL23" s="241" t="n">
        <v>1</v>
      </c>
      <c r="AM23" s="241" t="n">
        <v>1480</v>
      </c>
    </row>
    <row r="24" spans="1:49">
      <c r="F24" s="233" t="s">
        <v>184</v>
      </c>
      <c r="G24" s="234" t="n">
        <v>31</v>
      </c>
      <c r="H24" s="266" t="n"/>
      <c r="I24" s="229" t="s">
        <v>9</v>
      </c>
      <c r="J24" s="229" t="n"/>
      <c r="K24" s="229">
        <f>IFERROR(VLOOKUP(I24,$I$1:$J$16,2,0),0)</f>
        <v/>
      </c>
      <c r="L24" s="229">
        <f>IFERROR(VLOOKUP($I24,$L$1:$M$17,2,0),0)</f>
        <v/>
      </c>
      <c r="O24" s="229" t="s">
        <v>151</v>
      </c>
      <c r="P24" s="229">
        <f>IFERROR(VLOOKUP(O24,$O$2:$P$17,2,0),0)</f>
        <v/>
      </c>
      <c r="Q24" s="229">
        <f>IFERROR(VLOOKUP(O24,$R$1:$S$15,2,0),0)</f>
        <v/>
      </c>
      <c r="AI24" s="241" t="s">
        <v>78</v>
      </c>
      <c r="AJ24" s="241" t="n">
        <v>2</v>
      </c>
      <c r="AK24" s="241" t="n">
        <v>136</v>
      </c>
      <c r="AL24" s="241" t="n"/>
      <c r="AM24" s="241" t="n"/>
    </row>
    <row r="25" spans="1:49">
      <c r="F25" s="233" t="s">
        <v>185</v>
      </c>
      <c r="G25" s="234" t="n">
        <v>31</v>
      </c>
      <c r="H25" s="266" t="n"/>
      <c r="I25" s="229" t="s">
        <v>161</v>
      </c>
      <c r="J25" s="229" t="n"/>
      <c r="K25" s="229">
        <f>SUM(K20:K23)+GETPIVOTDATA("姓名",$F$5)</f>
        <v/>
      </c>
      <c r="L25" s="229">
        <f>SUM(L20:L23)+GETPIVOTDATA("姓名",$F$15)</f>
        <v/>
      </c>
      <c r="O25" s="229" t="s">
        <v>161</v>
      </c>
      <c r="P25" s="229">
        <f>SUM(P20:P24)</f>
        <v/>
      </c>
      <c r="Q25" s="229">
        <f>SUM(Q20:Q24)</f>
        <v/>
      </c>
      <c r="AI25" s="241" t="s">
        <v>71</v>
      </c>
      <c r="AJ25" s="241" t="n">
        <v>9</v>
      </c>
      <c r="AK25" s="241" t="n">
        <v>342</v>
      </c>
      <c r="AL25" s="241" t="n"/>
      <c r="AM25" s="241" t="n"/>
    </row>
    <row customHeight="1" ht="17.25" r="26" s="164" spans="1:49" thickBot="1">
      <c r="F26" s="236" t="s">
        <v>186</v>
      </c>
      <c r="G26" s="237" t="s">
        <v>187</v>
      </c>
      <c r="H26" s="238" t="n"/>
      <c r="AI26" s="241" t="s">
        <v>79</v>
      </c>
      <c r="AJ26" s="241" t="n">
        <v>2</v>
      </c>
      <c r="AK26" s="241" t="n">
        <v>723</v>
      </c>
      <c r="AL26" s="241" t="n"/>
      <c r="AM26" s="241" t="n"/>
    </row>
    <row r="27" spans="1:49">
      <c r="AI27" s="241" t="s">
        <v>72</v>
      </c>
      <c r="AJ27" s="241" t="n">
        <v>7</v>
      </c>
      <c r="AK27" s="241" t="n">
        <v>413</v>
      </c>
      <c r="AL27" s="241" t="n"/>
      <c r="AM27" s="241" t="n"/>
    </row>
    <row r="28" spans="1:49">
      <c r="AI28" s="241" t="s">
        <v>75</v>
      </c>
      <c r="AJ28" s="241" t="n">
        <v>1</v>
      </c>
      <c r="AK28" s="241" t="n">
        <v>13</v>
      </c>
      <c r="AL28" s="241" t="n"/>
      <c r="AM28" s="241" t="n"/>
    </row>
    <row r="29" spans="1:49">
      <c r="AI29" s="241" t="s">
        <v>74</v>
      </c>
      <c r="AJ29" s="241" t="n">
        <v>1</v>
      </c>
      <c r="AK29" s="241" t="n">
        <v>980</v>
      </c>
      <c r="AL29" s="241" t="n"/>
      <c r="AM29" s="241" t="n"/>
    </row>
    <row r="30" spans="1:49">
      <c r="AI30" s="241" t="s">
        <v>76</v>
      </c>
      <c r="AJ30" s="241" t="n">
        <v>4</v>
      </c>
      <c r="AK30" s="241" t="n">
        <v>392</v>
      </c>
      <c r="AL30" s="241" t="n"/>
      <c r="AM30" s="241" t="n"/>
    </row>
    <row r="31" spans="1:49">
      <c r="AI31" s="241" t="s">
        <v>161</v>
      </c>
      <c r="AJ31" s="241" t="n">
        <v>57</v>
      </c>
      <c r="AK31" s="241" t="n">
        <v>5826</v>
      </c>
      <c r="AL31" s="241" t="n">
        <v>69</v>
      </c>
      <c r="AM31" s="241" t="n">
        <v>10416.7</v>
      </c>
    </row>
  </sheetData>
  <pageMargins bottom="0.75" footer="0.3" header="0.3" left="0.7" right="0.7" top="0.75"/>
  <pageSetup orientation="portrait" paperSize="9"/>
</worksheet>
</file>

<file path=xl/worksheets/sheet9.xml><?xml version="1.0" encoding="utf-8"?>
<worksheet xmlns="http://schemas.openxmlformats.org/spreadsheetml/2006/main">
  <sheetPr codeName="Sheet9">
    <outlinePr summaryBelow="1" summaryRight="1"/>
    <pageSetUpPr/>
  </sheetPr>
  <dimension ref="A1:T33"/>
  <sheetViews>
    <sheetView showGridLines="0" topLeftCell="A13" workbookViewId="0">
      <selection activeCell="K29" sqref="K29"/>
    </sheetView>
  </sheetViews>
  <sheetFormatPr baseColWidth="8" defaultColWidth="9" defaultRowHeight="16.5" outlineLevelCol="0"/>
  <cols>
    <col customWidth="1" max="1" min="1" style="22" width="13.875"/>
    <col customWidth="1" max="7" min="2" style="22" width="10.875"/>
    <col customWidth="1" max="16384" min="8" style="22" width="9"/>
  </cols>
  <sheetData>
    <row r="1" spans="1:20">
      <c r="A1" s="20" t="s">
        <v>188</v>
      </c>
    </row>
    <row r="2" spans="1:20">
      <c r="A2" s="80" t="s">
        <v>189</v>
      </c>
      <c r="B2" s="23" t="n">
        <v>6.1</v>
      </c>
      <c r="C2" s="23" t="n">
        <v>7.1</v>
      </c>
      <c r="D2" s="23" t="n">
        <v>8.1</v>
      </c>
      <c r="E2" s="23" t="n">
        <v>8.15</v>
      </c>
      <c r="F2" s="23" t="n">
        <v>9.1</v>
      </c>
      <c r="G2" s="23" t="n"/>
      <c r="H2" s="23" t="n"/>
      <c r="M2" s="23" t="n">
        <v>5.15</v>
      </c>
      <c r="N2" s="23" t="n">
        <v>6.1</v>
      </c>
      <c r="O2" s="23" t="n">
        <v>6.15</v>
      </c>
      <c r="P2" s="23" t="n">
        <v>7.1</v>
      </c>
      <c r="Q2" s="23" t="n">
        <v>7.15</v>
      </c>
      <c r="R2" s="23" t="n">
        <v>8.1</v>
      </c>
      <c r="S2" s="23" t="n">
        <v>8.15</v>
      </c>
      <c r="T2" s="23" t="n">
        <v>8.31</v>
      </c>
    </row>
    <row r="3" spans="1:20">
      <c r="A3" s="51" t="s">
        <v>190</v>
      </c>
      <c r="B3" s="27" t="n">
        <v>1</v>
      </c>
      <c r="C3" s="27" t="n">
        <v>1</v>
      </c>
      <c r="D3" s="27" t="n">
        <v>1</v>
      </c>
      <c r="E3" s="22" t="n">
        <v>1</v>
      </c>
      <c r="F3" s="22" t="n">
        <v>1</v>
      </c>
      <c r="G3" s="22" t="n"/>
      <c r="M3" s="27" t="n">
        <v>2</v>
      </c>
      <c r="N3" s="27" t="n">
        <v>1</v>
      </c>
      <c r="O3" s="27" t="n">
        <v>1</v>
      </c>
      <c r="P3" s="27" t="n">
        <v>1</v>
      </c>
      <c r="Q3" s="27" t="n">
        <v>1</v>
      </c>
      <c r="R3" s="27" t="n">
        <v>1</v>
      </c>
      <c r="S3" s="22" t="n">
        <v>1</v>
      </c>
      <c r="T3" s="27" t="n">
        <v>1</v>
      </c>
    </row>
    <row r="4" spans="1:20">
      <c r="A4" s="51" t="s">
        <v>191</v>
      </c>
      <c r="B4" s="27" t="n">
        <v>2</v>
      </c>
      <c r="C4" s="27" t="n">
        <v>1</v>
      </c>
      <c r="D4" s="27" t="n">
        <v>1</v>
      </c>
      <c r="E4" s="22" t="n">
        <v>1</v>
      </c>
      <c r="F4" s="22" t="n">
        <v>1</v>
      </c>
      <c r="G4" s="22" t="n"/>
      <c r="M4" s="27" t="n">
        <v>2</v>
      </c>
      <c r="N4" s="27" t="n">
        <v>2</v>
      </c>
      <c r="O4" s="27" t="n">
        <v>1</v>
      </c>
      <c r="P4" s="27" t="n">
        <v>1</v>
      </c>
      <c r="Q4" s="27" t="n">
        <v>1</v>
      </c>
      <c r="R4" s="27" t="n">
        <v>1</v>
      </c>
      <c r="S4" s="22" t="n">
        <v>1</v>
      </c>
      <c r="T4" s="27" t="n">
        <v>1</v>
      </c>
    </row>
    <row r="5" spans="1:20">
      <c r="A5" s="51" t="s">
        <v>192</v>
      </c>
      <c r="B5" s="22" t="n">
        <v>1</v>
      </c>
      <c r="C5" s="22" t="n">
        <v>1</v>
      </c>
      <c r="D5" s="22" t="n">
        <v>1</v>
      </c>
      <c r="E5" s="22" t="n">
        <v>1</v>
      </c>
      <c r="F5" s="22" t="n">
        <v>2</v>
      </c>
      <c r="G5" s="22" t="n"/>
      <c r="M5" s="22" t="n">
        <v>2</v>
      </c>
      <c r="N5" s="22" t="n">
        <v>1</v>
      </c>
      <c r="O5" s="22" t="n">
        <v>1</v>
      </c>
      <c r="P5" s="22" t="n">
        <v>1</v>
      </c>
      <c r="Q5" s="22" t="n">
        <v>1</v>
      </c>
      <c r="R5" s="22" t="n">
        <v>1</v>
      </c>
      <c r="S5" s="22" t="n">
        <v>1</v>
      </c>
      <c r="T5" s="22" t="n">
        <v>2</v>
      </c>
    </row>
    <row r="6" spans="1:20">
      <c r="A6" s="51" t="s">
        <v>193</v>
      </c>
      <c r="B6" s="27" t="n">
        <v>1</v>
      </c>
      <c r="C6" s="27" t="n">
        <v>1</v>
      </c>
      <c r="D6" s="27" t="n">
        <v>1</v>
      </c>
      <c r="E6" s="22" t="n">
        <v>1</v>
      </c>
      <c r="F6" s="22" t="n">
        <v>3</v>
      </c>
      <c r="G6" s="22" t="n"/>
      <c r="M6" s="27" t="n">
        <v>2</v>
      </c>
      <c r="N6" s="27" t="n">
        <v>1</v>
      </c>
      <c r="O6" s="27" t="n">
        <v>1</v>
      </c>
      <c r="P6" s="27" t="n">
        <v>1</v>
      </c>
      <c r="Q6" s="27" t="n">
        <v>1</v>
      </c>
      <c r="R6" s="27" t="n">
        <v>1</v>
      </c>
      <c r="S6" s="22" t="n">
        <v>1</v>
      </c>
      <c r="T6" s="27" t="n">
        <v>3</v>
      </c>
    </row>
    <row r="7" spans="1:20">
      <c r="E7" s="22" t="n"/>
      <c r="F7" s="22" t="n"/>
      <c r="G7" s="22" t="n"/>
    </row>
    <row r="8" spans="1:20">
      <c r="A8" s="198" t="s">
        <v>194</v>
      </c>
      <c r="B8" s="199" t="n">
        <v>6.1</v>
      </c>
      <c r="C8" s="199" t="n">
        <v>7.1</v>
      </c>
      <c r="D8" s="199" t="n">
        <v>8.1</v>
      </c>
      <c r="E8" s="199" t="n">
        <v>8.15</v>
      </c>
      <c r="F8" s="288" t="n">
        <v>9.1</v>
      </c>
      <c r="G8" s="199" t="n"/>
      <c r="H8" s="199" t="n"/>
      <c r="M8" s="23" t="n">
        <v>5.15</v>
      </c>
      <c r="N8" s="23" t="n">
        <v>6.1</v>
      </c>
      <c r="O8" s="23" t="n">
        <v>6.15</v>
      </c>
      <c r="P8" s="23" t="n">
        <v>7.1</v>
      </c>
      <c r="Q8" s="23" t="n">
        <v>7.15</v>
      </c>
      <c r="R8" s="23">
        <f>R2</f>
        <v/>
      </c>
      <c r="S8" s="199">
        <f>S2</f>
        <v/>
      </c>
      <c r="T8" s="23" t="n">
        <v>8.31</v>
      </c>
    </row>
    <row r="9" spans="1:20">
      <c r="A9" s="200" t="s">
        <v>190</v>
      </c>
      <c r="B9" s="201" t="n">
        <v>6</v>
      </c>
      <c r="C9" s="201" t="n">
        <v>6</v>
      </c>
      <c r="D9" s="201" t="n">
        <v>6</v>
      </c>
      <c r="E9" s="203" t="n">
        <v>6</v>
      </c>
      <c r="F9" s="289" t="n">
        <v>2</v>
      </c>
      <c r="G9" s="203" t="n"/>
      <c r="H9" s="203" t="n"/>
      <c r="M9" s="27" t="n">
        <v>7</v>
      </c>
      <c r="N9" s="27" t="n">
        <v>6</v>
      </c>
      <c r="O9" s="27" t="n">
        <v>6</v>
      </c>
      <c r="P9" s="27" t="n">
        <v>6</v>
      </c>
      <c r="Q9" s="27" t="n">
        <v>6</v>
      </c>
      <c r="R9" s="27" t="n">
        <v>6</v>
      </c>
      <c r="S9" s="203" t="n">
        <v>6</v>
      </c>
      <c r="T9" s="22" t="n">
        <v>2</v>
      </c>
    </row>
    <row r="10" spans="1:20">
      <c r="A10" s="200" t="s">
        <v>191</v>
      </c>
      <c r="B10" s="201" t="n">
        <v>7</v>
      </c>
      <c r="C10" s="201" t="n">
        <v>5</v>
      </c>
      <c r="D10" s="201" t="n">
        <v>4</v>
      </c>
      <c r="E10" s="203" t="n">
        <v>6</v>
      </c>
      <c r="F10" s="289" t="n">
        <v>2</v>
      </c>
      <c r="G10" s="203" t="n"/>
      <c r="H10" s="203" t="n"/>
      <c r="M10" s="27" t="n">
        <v>7</v>
      </c>
      <c r="N10" s="27" t="n">
        <v>7</v>
      </c>
      <c r="O10" s="27" t="n">
        <v>4</v>
      </c>
      <c r="P10" s="27" t="n">
        <v>5</v>
      </c>
      <c r="Q10" s="27" t="n">
        <v>6</v>
      </c>
      <c r="R10" s="27" t="n">
        <v>4</v>
      </c>
      <c r="S10" s="203" t="n">
        <v>6</v>
      </c>
      <c r="T10" s="22" t="n">
        <v>2</v>
      </c>
    </row>
    <row r="11" spans="1:20">
      <c r="A11" s="200" t="s">
        <v>192</v>
      </c>
      <c r="B11" s="203" t="n">
        <v>4</v>
      </c>
      <c r="C11" s="203" t="n">
        <v>1</v>
      </c>
      <c r="D11" s="203" t="n">
        <v>2</v>
      </c>
      <c r="E11" s="203" t="n">
        <v>4</v>
      </c>
      <c r="F11" s="289" t="n">
        <v>9</v>
      </c>
      <c r="G11" s="203" t="n"/>
      <c r="H11" s="203" t="n"/>
      <c r="M11" s="22" t="n">
        <v>3</v>
      </c>
      <c r="N11" s="22" t="n">
        <v>4</v>
      </c>
      <c r="O11" s="22" t="n">
        <v>3</v>
      </c>
      <c r="P11" s="22" t="n">
        <v>1</v>
      </c>
      <c r="Q11" s="22" t="n">
        <v>1</v>
      </c>
      <c r="R11" s="22" t="n">
        <v>2</v>
      </c>
      <c r="S11" s="203" t="n">
        <v>4</v>
      </c>
      <c r="T11" s="22" t="n">
        <v>9</v>
      </c>
    </row>
    <row r="12" spans="1:20">
      <c r="A12" s="200" t="s">
        <v>193</v>
      </c>
      <c r="B12" s="201" t="n">
        <v>6</v>
      </c>
      <c r="C12" s="201" t="n">
        <v>3</v>
      </c>
      <c r="D12" s="201" t="n">
        <v>2</v>
      </c>
      <c r="E12" s="203" t="n">
        <v>3</v>
      </c>
      <c r="F12" s="289" t="n">
        <v>31</v>
      </c>
      <c r="G12" s="203" t="n"/>
      <c r="H12" s="203" t="n"/>
      <c r="M12" s="27" t="n">
        <v>6</v>
      </c>
      <c r="N12" s="27" t="n">
        <v>6</v>
      </c>
      <c r="O12" s="27" t="n">
        <v>5</v>
      </c>
      <c r="P12" s="27" t="n">
        <v>3</v>
      </c>
      <c r="Q12" s="27" t="n">
        <v>2</v>
      </c>
      <c r="R12" s="27" t="n">
        <v>2</v>
      </c>
      <c r="S12" s="203" t="n">
        <v>3</v>
      </c>
      <c r="T12" s="22" t="n">
        <v>31</v>
      </c>
    </row>
    <row r="13" spans="1:20">
      <c r="E13" s="22" t="n"/>
      <c r="F13" s="290" t="n"/>
      <c r="G13" s="22" t="n"/>
    </row>
    <row r="14" spans="1:20">
      <c r="A14" s="204" t="s">
        <v>195</v>
      </c>
      <c r="B14" s="199" t="n">
        <v>6.1</v>
      </c>
      <c r="C14" s="199" t="n">
        <v>7.1</v>
      </c>
      <c r="D14" s="199" t="n">
        <v>8.1</v>
      </c>
      <c r="E14" s="199" t="n">
        <v>8.15</v>
      </c>
      <c r="F14" s="288" t="n">
        <v>9.1</v>
      </c>
      <c r="G14" s="199" t="n"/>
      <c r="H14" s="199" t="n"/>
      <c r="M14" s="23" t="n">
        <v>5.15</v>
      </c>
      <c r="N14" s="23" t="n">
        <v>6.1</v>
      </c>
      <c r="O14" s="23" t="n">
        <v>6.15</v>
      </c>
      <c r="P14" s="23" t="n">
        <v>7.1</v>
      </c>
      <c r="Q14" s="23" t="n">
        <v>7.15</v>
      </c>
      <c r="R14" s="23">
        <f>R8</f>
        <v/>
      </c>
      <c r="S14" s="199">
        <f>S8</f>
        <v/>
      </c>
      <c r="T14" s="23" t="n">
        <v>8.31</v>
      </c>
    </row>
    <row r="15" spans="1:20">
      <c r="A15" s="200" t="s">
        <v>190</v>
      </c>
      <c r="B15" s="203" t="n">
        <v>32</v>
      </c>
      <c r="C15" s="203" t="n">
        <v>35</v>
      </c>
      <c r="D15" s="203" t="n">
        <v>35</v>
      </c>
      <c r="E15" s="203" t="n">
        <v>38</v>
      </c>
      <c r="F15" s="289" t="n">
        <v>12</v>
      </c>
      <c r="G15" s="203" t="n"/>
      <c r="H15" s="203" t="n"/>
      <c r="M15" s="27" t="n">
        <v>32</v>
      </c>
      <c r="N15" s="27" t="n">
        <v>32</v>
      </c>
      <c r="O15" s="27" t="n">
        <v>35</v>
      </c>
      <c r="P15" s="27" t="n">
        <v>35</v>
      </c>
      <c r="Q15" s="27" t="n">
        <v>36</v>
      </c>
      <c r="R15" s="27" t="n">
        <v>35</v>
      </c>
      <c r="S15" s="203" t="n">
        <v>38</v>
      </c>
      <c r="T15" s="22" t="n">
        <v>12</v>
      </c>
    </row>
    <row r="16" spans="1:20">
      <c r="A16" s="200" t="s">
        <v>191</v>
      </c>
      <c r="B16" s="203" t="n">
        <v>42</v>
      </c>
      <c r="C16" s="203" t="n">
        <v>32</v>
      </c>
      <c r="D16" s="203" t="n">
        <v>26</v>
      </c>
      <c r="E16" s="203" t="n">
        <v>34</v>
      </c>
      <c r="F16" s="289" t="n">
        <v>17</v>
      </c>
      <c r="G16" s="203" t="n"/>
      <c r="H16" s="203" t="n"/>
      <c r="M16" s="27" t="n">
        <v>44</v>
      </c>
      <c r="N16" s="27" t="n">
        <v>42</v>
      </c>
      <c r="O16" s="27" t="n">
        <v>36</v>
      </c>
      <c r="P16" s="27" t="n">
        <v>32</v>
      </c>
      <c r="Q16" s="27" t="n">
        <v>41</v>
      </c>
      <c r="R16" s="27" t="n">
        <v>26</v>
      </c>
      <c r="S16" s="203" t="n">
        <v>34</v>
      </c>
      <c r="T16" s="22" t="n">
        <v>17</v>
      </c>
    </row>
    <row r="17" spans="1:20">
      <c r="A17" s="200" t="s">
        <v>192</v>
      </c>
      <c r="B17" s="203" t="n">
        <v>17</v>
      </c>
      <c r="C17" s="203" t="n">
        <v>2</v>
      </c>
      <c r="D17" s="203" t="n">
        <v>8</v>
      </c>
      <c r="E17" s="203" t="n">
        <v>36</v>
      </c>
      <c r="F17" s="289" t="n">
        <v>50</v>
      </c>
      <c r="G17" s="203" t="n"/>
      <c r="H17" s="203" t="n"/>
      <c r="M17" s="22" t="n">
        <v>19</v>
      </c>
      <c r="N17" s="22" t="n">
        <v>17</v>
      </c>
      <c r="O17" s="22" t="n">
        <v>14</v>
      </c>
      <c r="P17" s="22" t="n">
        <v>2</v>
      </c>
      <c r="Q17" s="22" t="n">
        <v>6</v>
      </c>
      <c r="R17" s="22" t="n">
        <v>8</v>
      </c>
      <c r="S17" s="203" t="n">
        <v>36</v>
      </c>
      <c r="T17" s="22" t="n">
        <v>50</v>
      </c>
    </row>
    <row r="18" spans="1:20">
      <c r="A18" s="200" t="s">
        <v>193</v>
      </c>
      <c r="B18" s="203" t="n">
        <v>38</v>
      </c>
      <c r="C18" s="203" t="n">
        <v>23</v>
      </c>
      <c r="D18" s="203" t="n">
        <v>16</v>
      </c>
      <c r="E18" s="203" t="n">
        <v>26</v>
      </c>
      <c r="F18" s="289" t="n">
        <v>72</v>
      </c>
      <c r="G18" s="203" t="n"/>
      <c r="H18" s="203" t="n"/>
      <c r="M18" s="27" t="n">
        <v>33</v>
      </c>
      <c r="N18" s="27" t="n">
        <v>38</v>
      </c>
      <c r="O18" s="27" t="n">
        <v>34</v>
      </c>
      <c r="P18" s="27" t="n">
        <v>23</v>
      </c>
      <c r="Q18" s="27" t="n">
        <v>14</v>
      </c>
      <c r="R18" s="27" t="n">
        <v>16</v>
      </c>
      <c r="S18" s="203" t="n">
        <v>26</v>
      </c>
      <c r="T18" s="22" t="n">
        <v>72</v>
      </c>
    </row>
    <row r="20" spans="1:20">
      <c r="A20" s="25" t="s">
        <v>110</v>
      </c>
      <c r="B20" s="25" t="n">
        <v>5.15</v>
      </c>
      <c r="C20" s="25" t="n">
        <v>6.1</v>
      </c>
      <c r="D20" s="25" t="n">
        <v>6.15</v>
      </c>
      <c r="E20" s="25" t="n">
        <v>7.1</v>
      </c>
      <c r="F20" s="25" t="n">
        <v>7.15</v>
      </c>
      <c r="G20" s="25" t="n">
        <v>8.1</v>
      </c>
      <c r="H20" s="25" t="n">
        <v>8.15</v>
      </c>
      <c r="I20" s="367" t="n">
        <v>8.31</v>
      </c>
    </row>
    <row r="21" spans="1:20">
      <c r="A21" s="22" t="s">
        <v>111</v>
      </c>
      <c r="B21" s="27" t="n">
        <v>0</v>
      </c>
      <c r="C21" s="27" t="n">
        <v>0</v>
      </c>
      <c r="D21" s="27" t="n">
        <v>7.7</v>
      </c>
      <c r="E21" s="27" t="n">
        <v>7.7</v>
      </c>
      <c r="F21" s="22" t="n">
        <v>8.4</v>
      </c>
      <c r="G21" s="368" t="n">
        <v>9</v>
      </c>
      <c r="H21" s="22" t="n">
        <v>9.1</v>
      </c>
      <c r="I21" s="22" t="n">
        <v>9.199999999999999</v>
      </c>
    </row>
    <row r="22" spans="1:20">
      <c r="A22" s="22" t="s">
        <v>112</v>
      </c>
      <c r="B22" s="27" t="n">
        <v>0</v>
      </c>
      <c r="C22" s="27" t="n">
        <v>0</v>
      </c>
      <c r="D22" s="27" t="n">
        <v>7.7</v>
      </c>
      <c r="E22" s="27" t="n">
        <v>8</v>
      </c>
      <c r="F22" s="22" t="n">
        <v>8.4</v>
      </c>
      <c r="G22" s="22" t="n">
        <v>9</v>
      </c>
      <c r="H22" s="22" t="n">
        <v>9.1</v>
      </c>
      <c r="I22" s="22" t="n">
        <v>9.199999999999999</v>
      </c>
    </row>
    <row r="23" spans="1:20">
      <c r="A23" s="22" t="s">
        <v>113</v>
      </c>
      <c r="B23" s="27" t="n">
        <v>0</v>
      </c>
      <c r="C23" s="27" t="n">
        <v>0</v>
      </c>
      <c r="D23" s="27" t="n">
        <v>7.7</v>
      </c>
      <c r="E23" s="27" t="n">
        <v>8</v>
      </c>
      <c r="F23" s="22" t="n">
        <v>8.6</v>
      </c>
      <c r="G23" s="22" t="n">
        <v>9</v>
      </c>
      <c r="H23" s="22" t="n">
        <v>9.1</v>
      </c>
      <c r="I23" s="22" t="n">
        <v>9.199999999999999</v>
      </c>
    </row>
    <row r="24" spans="1:20">
      <c r="B24" s="27" t="n"/>
      <c r="C24" s="27" t="n"/>
      <c r="D24" s="27" t="n"/>
      <c r="E24" s="27" t="n"/>
    </row>
    <row r="25" spans="1:20">
      <c r="A25" s="99" t="s">
        <v>196</v>
      </c>
      <c r="B25" s="27" t="n">
        <v>0</v>
      </c>
      <c r="C25" s="27" t="n">
        <v>0</v>
      </c>
      <c r="D25" s="27" t="n">
        <v>4</v>
      </c>
      <c r="E25" s="27" t="n">
        <v>4</v>
      </c>
      <c r="F25" s="22" t="n">
        <v>4.5</v>
      </c>
      <c r="G25" s="22" t="n">
        <v>5</v>
      </c>
      <c r="H25" s="22" t="n">
        <v>5</v>
      </c>
      <c r="I25" s="22" t="n">
        <v>5</v>
      </c>
    </row>
    <row r="27" spans="1:20">
      <c r="A27" s="26" t="s">
        <v>197</v>
      </c>
      <c r="B27" s="26" t="n">
        <v>35</v>
      </c>
      <c r="C27" s="26" t="n">
        <v>35</v>
      </c>
      <c r="D27" s="26" t="n">
        <v>36</v>
      </c>
      <c r="E27" s="26" t="n">
        <v>34</v>
      </c>
      <c r="F27" s="26" t="n">
        <v>39</v>
      </c>
      <c r="G27" s="26" t="n">
        <v>40</v>
      </c>
      <c r="H27" s="26" t="n">
        <v>40</v>
      </c>
      <c r="I27" s="26" t="n">
        <v>42</v>
      </c>
    </row>
    <row r="30" spans="1:20">
      <c r="A30" s="33" t="s">
        <v>198</v>
      </c>
      <c r="B30" s="33" t="n"/>
      <c r="C30" s="33" t="n"/>
      <c r="D30" s="33" t="n"/>
      <c r="E30" s="33" t="n"/>
      <c r="F30" s="33" t="n"/>
      <c r="G30" s="33" t="n"/>
    </row>
    <row r="31" spans="1:20">
      <c r="A31" s="33" t="s">
        <v>199</v>
      </c>
      <c r="B31" s="33" t="n"/>
      <c r="C31" s="33" t="n"/>
      <c r="D31" s="33" t="n"/>
      <c r="E31" s="33" t="n"/>
      <c r="F31" s="33" t="n"/>
      <c r="G31" s="33" t="n"/>
    </row>
    <row r="32" spans="1:20">
      <c r="A32" s="33" t="s">
        <v>200</v>
      </c>
      <c r="B32" s="33" t="n"/>
      <c r="C32" s="33" t="n"/>
      <c r="D32" s="33" t="n"/>
      <c r="E32" s="33" t="n"/>
      <c r="F32" s="33" t="n"/>
      <c r="G32" s="33" t="n"/>
    </row>
    <row r="33" spans="1:20">
      <c r="A33" s="33" t="s">
        <v>201</v>
      </c>
      <c r="B33" s="33" t="n"/>
      <c r="C33" s="39" t="n"/>
      <c r="D33" s="369" t="n"/>
      <c r="E33" s="369" t="n"/>
      <c r="F33" s="369" t="n"/>
      <c r="G33" s="33" t="n"/>
    </row>
  </sheetData>
  <pageMargins bottom="0.75" footer="0.3" header="0.3" left="0.7" right="0.7" top="0.75"/>
  <pageSetup orientation="portrait" paperSize="9"/>
</worksheet>
</file>

<file path=xl/worksheets/sheet10.xml><?xml version="1.0" encoding="utf-8"?>
<worksheet xmlns="http://schemas.openxmlformats.org/spreadsheetml/2006/main">
  <sheetPr codeName="Sheet10">
    <outlinePr summaryBelow="1" summaryRight="1"/>
    <pageSetUpPr/>
  </sheetPr>
  <dimension ref="A1:G154"/>
  <sheetViews>
    <sheetView topLeftCell="A40" workbookViewId="0">
      <selection activeCell="F55" sqref="F55"/>
    </sheetView>
  </sheetViews>
  <sheetFormatPr baseColWidth="8" defaultColWidth="8.875" defaultRowHeight="16.5" outlineLevelCol="0"/>
  <cols>
    <col customWidth="1" max="2" min="1" style="100" width="10.5"/>
    <col customWidth="1" max="3" min="3" style="84" width="14.5"/>
    <col customWidth="1" max="5" min="4" style="85" width="12.375"/>
    <col customWidth="1" max="7" min="6" style="85" width="15.875"/>
    <col customWidth="1" max="16384" min="8" style="83" width="8.875"/>
  </cols>
  <sheetData>
    <row r="1" spans="1:7">
      <c r="A1" s="100" t="s">
        <v>129</v>
      </c>
      <c r="B1" s="100" t="s">
        <v>127</v>
      </c>
      <c r="C1" s="84" t="s">
        <v>136</v>
      </c>
      <c r="D1" s="85" t="s">
        <v>202</v>
      </c>
      <c r="E1" s="85" t="s">
        <v>203</v>
      </c>
      <c r="F1" s="85" t="s">
        <v>204</v>
      </c>
      <c r="G1" s="85" t="s">
        <v>7</v>
      </c>
    </row>
    <row r="2" spans="1:7">
      <c r="A2" s="100">
        <f>YEAR(C2)</f>
        <v/>
      </c>
      <c r="B2" s="100">
        <f>MONTH(C2)</f>
        <v/>
      </c>
      <c r="C2" s="84" t="n">
        <v>43207</v>
      </c>
      <c r="D2" s="85" t="n">
        <v>122</v>
      </c>
      <c r="E2" s="85" t="n">
        <v>25</v>
      </c>
      <c r="F2" s="85" t="n">
        <v>48.67</v>
      </c>
      <c r="G2" s="85" t="n">
        <v>30.06</v>
      </c>
    </row>
    <row r="3" spans="1:7">
      <c r="A3" s="100">
        <f>YEAR(C3)</f>
        <v/>
      </c>
      <c r="B3" s="100">
        <f>MONTH(C3)</f>
        <v/>
      </c>
      <c r="C3" s="84" t="n">
        <v>43208</v>
      </c>
      <c r="D3" s="85" t="n">
        <v>76</v>
      </c>
      <c r="E3" s="85" t="n">
        <v>20</v>
      </c>
      <c r="F3" s="85" t="n">
        <v>43.2</v>
      </c>
      <c r="G3" s="85" t="n">
        <v>23.68</v>
      </c>
    </row>
    <row r="4" spans="1:7">
      <c r="A4" s="100">
        <f>YEAR(C4)</f>
        <v/>
      </c>
      <c r="B4" s="100">
        <f>MONTH(C4)</f>
        <v/>
      </c>
      <c r="C4" s="84" t="n">
        <v>43209</v>
      </c>
      <c r="D4" s="85" t="n">
        <v>16</v>
      </c>
      <c r="E4" s="85" t="n">
        <v>7</v>
      </c>
      <c r="F4" s="85" t="n">
        <v>18.86</v>
      </c>
      <c r="G4" s="85" t="n">
        <v>31.25</v>
      </c>
    </row>
    <row r="5" spans="1:7">
      <c r="A5" s="100">
        <f>YEAR(C5)</f>
        <v/>
      </c>
      <c r="B5" s="100">
        <f>MONTH(C5)</f>
        <v/>
      </c>
      <c r="C5" s="84" t="n">
        <v>43210</v>
      </c>
      <c r="D5" s="85" t="n">
        <v>64</v>
      </c>
      <c r="E5" s="85" t="n">
        <v>19</v>
      </c>
      <c r="F5" s="85" t="n">
        <v>24.43</v>
      </c>
      <c r="G5" s="85" t="n">
        <v>31.3</v>
      </c>
    </row>
    <row r="6" spans="1:7">
      <c r="A6" s="100">
        <f>YEAR(C6)</f>
        <v/>
      </c>
      <c r="B6" s="100">
        <f>MONTH(C6)</f>
        <v/>
      </c>
      <c r="C6" s="84" t="n">
        <v>43211</v>
      </c>
      <c r="D6" s="85" t="n">
        <v>24</v>
      </c>
      <c r="E6" s="85" t="n">
        <v>7</v>
      </c>
      <c r="F6" s="85" t="n">
        <v>18.29</v>
      </c>
      <c r="G6" s="85" t="n">
        <v>45.83</v>
      </c>
    </row>
    <row r="7" spans="1:7">
      <c r="A7" s="100">
        <f>YEAR(C7)</f>
        <v/>
      </c>
      <c r="B7" s="100">
        <f>MONTH(C7)</f>
        <v/>
      </c>
      <c r="C7" s="84" t="n">
        <v>43212</v>
      </c>
      <c r="D7" s="85" t="n">
        <v>27</v>
      </c>
      <c r="E7" s="85" t="n">
        <v>8</v>
      </c>
      <c r="F7" s="85" t="n">
        <v>76.75</v>
      </c>
      <c r="G7" s="85" t="n">
        <v>36.11</v>
      </c>
    </row>
    <row r="8" spans="1:7">
      <c r="A8" s="100">
        <f>YEAR(C8)</f>
        <v/>
      </c>
      <c r="B8" s="100">
        <f>MONTH(C8)</f>
        <v/>
      </c>
      <c r="C8" s="84" t="n">
        <v>43213</v>
      </c>
      <c r="D8" s="85" t="n">
        <v>84</v>
      </c>
      <c r="E8" s="85" t="n">
        <v>17</v>
      </c>
      <c r="F8" s="85" t="n">
        <v>82.19</v>
      </c>
      <c r="G8" s="85" t="n">
        <v>25.56</v>
      </c>
    </row>
    <row r="9" spans="1:7">
      <c r="A9" s="100">
        <f>YEAR(C9)</f>
        <v/>
      </c>
      <c r="B9" s="100">
        <f>MONTH(C9)</f>
        <v/>
      </c>
      <c r="C9" s="84" t="n">
        <v>43214</v>
      </c>
      <c r="D9" s="85" t="n">
        <v>17</v>
      </c>
      <c r="E9" s="85" t="n">
        <v>7</v>
      </c>
      <c r="F9" s="85" t="n">
        <v>29</v>
      </c>
      <c r="G9" s="85" t="n">
        <v>11.76</v>
      </c>
    </row>
    <row r="10" spans="1:7">
      <c r="A10" s="100">
        <f>YEAR(C10)</f>
        <v/>
      </c>
      <c r="B10" s="100">
        <f>MONTH(C10)</f>
        <v/>
      </c>
      <c r="C10" s="84" t="n">
        <v>43215</v>
      </c>
      <c r="D10" s="85" t="n">
        <v>32</v>
      </c>
      <c r="E10" s="85" t="n">
        <v>9</v>
      </c>
      <c r="F10" s="85" t="n">
        <v>20.22</v>
      </c>
      <c r="G10" s="85" t="n">
        <v>33.59</v>
      </c>
    </row>
    <row r="11" spans="1:7">
      <c r="A11" s="100">
        <f>YEAR(C11)</f>
        <v/>
      </c>
      <c r="B11" s="100">
        <f>MONTH(C11)</f>
        <v/>
      </c>
      <c r="C11" s="84" t="n">
        <v>43216</v>
      </c>
      <c r="D11" s="85" t="n">
        <v>51</v>
      </c>
      <c r="E11" s="85" t="n">
        <v>18</v>
      </c>
      <c r="F11" s="85" t="n">
        <v>55.51</v>
      </c>
      <c r="G11" s="85" t="n">
        <v>33.11</v>
      </c>
    </row>
    <row r="12" spans="1:7">
      <c r="A12" s="100">
        <f>YEAR(C12)</f>
        <v/>
      </c>
      <c r="B12" s="100">
        <f>MONTH(C12)</f>
        <v/>
      </c>
      <c r="C12" s="84" t="n">
        <v>43217</v>
      </c>
      <c r="D12" s="85" t="n">
        <v>32</v>
      </c>
      <c r="E12" s="85" t="n">
        <v>15</v>
      </c>
      <c r="F12" s="85" t="n">
        <v>43.07</v>
      </c>
      <c r="G12" s="85" t="n">
        <v>34.38</v>
      </c>
    </row>
    <row r="13" spans="1:7">
      <c r="A13" s="100">
        <f>YEAR(C13)</f>
        <v/>
      </c>
      <c r="B13" s="100">
        <f>MONTH(C13)</f>
        <v/>
      </c>
      <c r="C13" s="84" t="n">
        <v>43218</v>
      </c>
      <c r="D13" s="85" t="n">
        <v>16</v>
      </c>
      <c r="E13" s="85" t="n">
        <v>8</v>
      </c>
      <c r="F13" s="85" t="n">
        <v>123.47</v>
      </c>
      <c r="G13" s="85" t="n">
        <v>40.34</v>
      </c>
    </row>
    <row r="14" spans="1:7">
      <c r="A14" s="100">
        <f>YEAR(C14)</f>
        <v/>
      </c>
      <c r="B14" s="100">
        <f>MONTH(C14)</f>
        <v/>
      </c>
      <c r="C14" s="84" t="n">
        <v>43219</v>
      </c>
      <c r="D14" s="85" t="n">
        <v>17</v>
      </c>
      <c r="E14" s="85" t="n">
        <v>8</v>
      </c>
      <c r="F14" s="85" t="n">
        <v>84.34999999999999</v>
      </c>
      <c r="G14" s="85" t="n">
        <v>25.21</v>
      </c>
    </row>
    <row r="15" spans="1:7">
      <c r="A15" s="100">
        <f>YEAR(C15)</f>
        <v/>
      </c>
      <c r="B15" s="100">
        <f>MONTH(C15)</f>
        <v/>
      </c>
      <c r="C15" s="84" t="n">
        <v>43220</v>
      </c>
      <c r="D15" s="85" t="n">
        <v>19</v>
      </c>
      <c r="E15" s="85" t="n">
        <v>12</v>
      </c>
      <c r="F15" s="85" t="n">
        <v>22.52</v>
      </c>
      <c r="G15" s="85" t="n">
        <v>7.02</v>
      </c>
    </row>
    <row r="16" spans="1:7">
      <c r="A16" s="100">
        <f>YEAR(C16)</f>
        <v/>
      </c>
      <c r="B16" s="100">
        <f>MONTH(C16)</f>
        <v/>
      </c>
      <c r="C16" s="84" t="n">
        <v>43221</v>
      </c>
      <c r="D16" s="85" t="n">
        <v>44</v>
      </c>
      <c r="E16" s="85" t="n">
        <v>15</v>
      </c>
      <c r="F16" s="85" t="n">
        <v>13.93</v>
      </c>
      <c r="G16" s="85" t="n">
        <v>13.76</v>
      </c>
    </row>
    <row r="17" spans="1:7">
      <c r="A17" s="100">
        <f>YEAR(C17)</f>
        <v/>
      </c>
      <c r="B17" s="100">
        <f>MONTH(C17)</f>
        <v/>
      </c>
      <c r="C17" s="84" t="n">
        <v>43222</v>
      </c>
      <c r="D17" s="85" t="n">
        <v>83</v>
      </c>
      <c r="E17" s="85" t="n">
        <v>23</v>
      </c>
      <c r="F17" s="85" t="n">
        <v>40.57</v>
      </c>
      <c r="G17" s="85" t="n">
        <v>29.35</v>
      </c>
    </row>
    <row r="18" spans="1:7">
      <c r="A18" s="100">
        <f>YEAR(C18)</f>
        <v/>
      </c>
      <c r="B18" s="100">
        <f>MONTH(C18)</f>
        <v/>
      </c>
      <c r="C18" s="84" t="n">
        <v>43223</v>
      </c>
      <c r="D18" s="85" t="n">
        <v>37</v>
      </c>
      <c r="E18" s="85" t="n">
        <v>17</v>
      </c>
      <c r="F18" s="85" t="n">
        <v>43.59</v>
      </c>
      <c r="G18" s="85" t="n">
        <v>16.8</v>
      </c>
    </row>
    <row r="19" spans="1:7">
      <c r="A19" s="100">
        <f>YEAR(C19)</f>
        <v/>
      </c>
      <c r="B19" s="100">
        <f>MONTH(C19)</f>
        <v/>
      </c>
      <c r="C19" s="84" t="n">
        <v>43224</v>
      </c>
      <c r="D19" s="85" t="n">
        <v>25</v>
      </c>
      <c r="E19" s="85" t="n">
        <v>11</v>
      </c>
      <c r="F19" s="85" t="n">
        <v>24.27</v>
      </c>
      <c r="G19" s="85" t="n">
        <v>20</v>
      </c>
    </row>
    <row r="20" spans="1:7">
      <c r="A20" s="100">
        <f>YEAR(C20)</f>
        <v/>
      </c>
      <c r="B20" s="100">
        <f>MONTH(C20)</f>
        <v/>
      </c>
      <c r="C20" s="84" t="n">
        <v>43225</v>
      </c>
      <c r="D20" s="85" t="n">
        <v>23</v>
      </c>
      <c r="E20" s="85" t="n">
        <v>9</v>
      </c>
      <c r="F20" s="85" t="n">
        <v>44.89</v>
      </c>
      <c r="G20" s="85" t="n">
        <v>39.13</v>
      </c>
    </row>
    <row r="21" spans="1:7">
      <c r="A21" s="100">
        <f>YEAR(C21)</f>
        <v/>
      </c>
      <c r="B21" s="100">
        <f>MONTH(C21)</f>
        <v/>
      </c>
      <c r="C21" s="84" t="n">
        <v>43226</v>
      </c>
      <c r="D21" s="85" t="n">
        <v>35</v>
      </c>
      <c r="E21" s="85" t="n">
        <v>12</v>
      </c>
      <c r="F21" s="85" t="n">
        <v>136.26</v>
      </c>
      <c r="G21" s="85" t="n">
        <v>48.57</v>
      </c>
    </row>
    <row r="22" spans="1:7">
      <c r="A22" s="100">
        <f>YEAR(C22)</f>
        <v/>
      </c>
      <c r="B22" s="100">
        <f>MONTH(C22)</f>
        <v/>
      </c>
      <c r="C22" s="84" t="n">
        <v>43227</v>
      </c>
      <c r="D22" s="85" t="n">
        <v>39</v>
      </c>
      <c r="E22" s="85" t="n">
        <v>20</v>
      </c>
      <c r="F22" s="85" t="n">
        <v>51.24</v>
      </c>
      <c r="G22" s="85" t="n">
        <v>30.55</v>
      </c>
    </row>
    <row r="23" spans="1:7">
      <c r="A23" s="100">
        <f>YEAR(C23)</f>
        <v/>
      </c>
      <c r="B23" s="100">
        <f>MONTH(C23)</f>
        <v/>
      </c>
      <c r="C23" s="84" t="n">
        <v>43228</v>
      </c>
      <c r="D23" s="85" t="n">
        <v>49</v>
      </c>
      <c r="E23" s="85" t="n">
        <v>14</v>
      </c>
      <c r="F23" s="85" t="n">
        <v>62.29</v>
      </c>
      <c r="G23" s="85" t="n">
        <v>23.31</v>
      </c>
    </row>
    <row r="24" spans="1:7">
      <c r="A24" s="100">
        <f>YEAR(C24)</f>
        <v/>
      </c>
      <c r="B24" s="100">
        <f>MONTH(C24)</f>
        <v/>
      </c>
      <c r="C24" s="84" t="n">
        <v>43229</v>
      </c>
      <c r="D24" s="85" t="n">
        <v>52</v>
      </c>
      <c r="E24" s="85" t="n">
        <v>26</v>
      </c>
      <c r="F24" s="85" t="n">
        <v>11.91</v>
      </c>
      <c r="G24" s="85" t="n">
        <v>31.1</v>
      </c>
    </row>
    <row r="25" spans="1:7">
      <c r="A25" s="100">
        <f>YEAR(C25)</f>
        <v/>
      </c>
      <c r="B25" s="100">
        <f>MONTH(C25)</f>
        <v/>
      </c>
      <c r="C25" s="84" t="n">
        <v>43230</v>
      </c>
      <c r="D25" s="85" t="n">
        <v>51</v>
      </c>
      <c r="E25" s="85" t="n">
        <v>19</v>
      </c>
      <c r="F25" s="85" t="n">
        <v>37.11</v>
      </c>
      <c r="G25" s="85" t="n">
        <v>52.67</v>
      </c>
    </row>
    <row r="26" spans="1:7">
      <c r="A26" s="100">
        <f>YEAR(C26)</f>
        <v/>
      </c>
      <c r="B26" s="100">
        <f>MONTH(C26)</f>
        <v/>
      </c>
      <c r="C26" s="84" t="n">
        <v>43231</v>
      </c>
      <c r="D26" s="85" t="n">
        <v>23</v>
      </c>
      <c r="E26" s="85" t="n">
        <v>10</v>
      </c>
      <c r="F26" s="85" t="n">
        <v>20.6</v>
      </c>
      <c r="G26" s="85" t="n">
        <v>30.43</v>
      </c>
    </row>
    <row r="27" spans="1:7">
      <c r="A27" s="100">
        <f>YEAR(C27)</f>
        <v/>
      </c>
      <c r="B27" s="100">
        <f>MONTH(C27)</f>
        <v/>
      </c>
      <c r="C27" s="84" t="n">
        <v>43232</v>
      </c>
      <c r="D27" s="85" t="n">
        <v>41</v>
      </c>
      <c r="E27" s="85" t="n">
        <v>17</v>
      </c>
      <c r="F27" s="85" t="n">
        <v>28.22</v>
      </c>
      <c r="G27" s="85" t="n">
        <v>17.07</v>
      </c>
    </row>
    <row r="28" spans="1:7">
      <c r="A28" s="100">
        <f>YEAR(C28)</f>
        <v/>
      </c>
      <c r="B28" s="100">
        <f>MONTH(C28)</f>
        <v/>
      </c>
      <c r="C28" s="84" t="n">
        <v>43233</v>
      </c>
      <c r="D28" s="85" t="n">
        <v>34</v>
      </c>
      <c r="E28" s="85" t="n">
        <v>12</v>
      </c>
      <c r="F28" s="85" t="n">
        <v>18.75</v>
      </c>
      <c r="G28" s="85" t="n">
        <v>36.51</v>
      </c>
    </row>
    <row r="29" spans="1:7">
      <c r="A29" s="100">
        <f>YEAR(C29)</f>
        <v/>
      </c>
      <c r="B29" s="100">
        <f>MONTH(C29)</f>
        <v/>
      </c>
      <c r="C29" s="84" t="n">
        <v>43234</v>
      </c>
      <c r="D29" s="85" t="n">
        <v>50</v>
      </c>
      <c r="E29" s="85" t="n">
        <v>11</v>
      </c>
      <c r="F29" s="85" t="n">
        <v>52.09</v>
      </c>
      <c r="G29" s="85" t="n">
        <v>25.51</v>
      </c>
    </row>
    <row r="30" spans="1:7">
      <c r="A30" s="100">
        <f>YEAR(C30)</f>
        <v/>
      </c>
      <c r="B30" s="100">
        <f>MONTH(C30)</f>
        <v/>
      </c>
      <c r="C30" s="84" t="n">
        <v>43235</v>
      </c>
      <c r="D30" s="85" t="n">
        <v>137</v>
      </c>
      <c r="E30" s="85" t="n">
        <v>27</v>
      </c>
      <c r="F30" s="85" t="n">
        <v>54.96</v>
      </c>
      <c r="G30" s="85" t="n">
        <v>25.24</v>
      </c>
    </row>
    <row r="31" spans="1:7">
      <c r="A31" s="100">
        <f>YEAR(C31)</f>
        <v/>
      </c>
      <c r="B31" s="100">
        <f>MONTH(C31)</f>
        <v/>
      </c>
      <c r="C31" s="84" t="n">
        <v>43236</v>
      </c>
      <c r="D31" s="85" t="n">
        <v>102</v>
      </c>
      <c r="E31" s="85" t="n">
        <v>22</v>
      </c>
      <c r="F31" s="85" t="n">
        <v>20.53</v>
      </c>
      <c r="G31" s="85" t="n">
        <v>14.35</v>
      </c>
    </row>
    <row r="32" spans="1:7">
      <c r="A32" s="100">
        <f>YEAR(C32)</f>
        <v/>
      </c>
      <c r="B32" s="100">
        <f>MONTH(C32)</f>
        <v/>
      </c>
      <c r="C32" s="84" t="n">
        <v>43237</v>
      </c>
      <c r="D32" s="85" t="n">
        <v>118</v>
      </c>
      <c r="E32" s="85" t="n">
        <v>25</v>
      </c>
      <c r="F32" s="85" t="n">
        <v>110.68</v>
      </c>
      <c r="G32" s="85" t="n">
        <v>23.51</v>
      </c>
    </row>
    <row r="33" spans="1:7">
      <c r="A33" s="100">
        <f>YEAR(C33)</f>
        <v/>
      </c>
      <c r="B33" s="100">
        <f>MONTH(C33)</f>
        <v/>
      </c>
      <c r="C33" s="84" t="n">
        <v>43238</v>
      </c>
      <c r="D33" s="85" t="n">
        <v>51</v>
      </c>
      <c r="E33" s="85" t="n">
        <v>16</v>
      </c>
      <c r="F33" s="85" t="n">
        <v>264</v>
      </c>
      <c r="G33" s="85" t="n">
        <v>38.72</v>
      </c>
    </row>
    <row r="34" spans="1:7">
      <c r="A34" s="100">
        <f>YEAR(C34)</f>
        <v/>
      </c>
      <c r="B34" s="100">
        <f>MONTH(C34)</f>
        <v/>
      </c>
      <c r="C34" s="84" t="n">
        <v>43239</v>
      </c>
      <c r="D34" s="85" t="n">
        <v>55</v>
      </c>
      <c r="E34" s="85" t="n">
        <v>18</v>
      </c>
      <c r="F34" s="85" t="n">
        <v>84.31</v>
      </c>
      <c r="G34" s="85" t="n">
        <v>35.51</v>
      </c>
    </row>
    <row r="35" spans="1:7">
      <c r="A35" s="100">
        <f>YEAR(C35)</f>
        <v/>
      </c>
      <c r="B35" s="100">
        <f>MONTH(C35)</f>
        <v/>
      </c>
      <c r="C35" s="84" t="n">
        <v>43240</v>
      </c>
      <c r="D35" s="85" t="n">
        <v>42</v>
      </c>
      <c r="E35" s="85" t="n">
        <v>10</v>
      </c>
      <c r="F35" s="85" t="n">
        <v>46.24</v>
      </c>
      <c r="G35" s="85" t="n">
        <v>15.56</v>
      </c>
    </row>
    <row r="36" spans="1:7">
      <c r="A36" s="100">
        <f>YEAR(C36)</f>
        <v/>
      </c>
      <c r="B36" s="100">
        <f>MONTH(C36)</f>
        <v/>
      </c>
      <c r="C36" s="84" t="n">
        <v>43241</v>
      </c>
      <c r="D36" s="85" t="n">
        <v>50</v>
      </c>
      <c r="E36" s="85" t="n">
        <v>16</v>
      </c>
      <c r="F36" s="85" t="n">
        <v>192.46</v>
      </c>
      <c r="G36" s="85" t="n">
        <v>31</v>
      </c>
    </row>
    <row r="37" spans="1:7">
      <c r="A37" s="100">
        <f>YEAR(C37)</f>
        <v/>
      </c>
      <c r="B37" s="100">
        <f>MONTH(C37)</f>
        <v/>
      </c>
      <c r="C37" s="84" t="n">
        <v>43242</v>
      </c>
      <c r="D37" s="85" t="n">
        <v>40</v>
      </c>
      <c r="E37" s="85" t="n">
        <v>15</v>
      </c>
      <c r="F37" s="85" t="n">
        <v>116.01</v>
      </c>
      <c r="G37" s="85" t="n">
        <v>24.88</v>
      </c>
    </row>
    <row r="38" spans="1:7">
      <c r="A38" s="100">
        <f>YEAR(C38)</f>
        <v/>
      </c>
      <c r="B38" s="100">
        <f>MONTH(C38)</f>
        <v/>
      </c>
      <c r="C38" s="84" t="n">
        <v>43243</v>
      </c>
      <c r="D38" s="85" t="n">
        <v>66</v>
      </c>
      <c r="E38" s="85" t="n">
        <v>13</v>
      </c>
      <c r="F38" s="85" t="n">
        <v>252.31</v>
      </c>
      <c r="G38" s="85" t="n">
        <v>20.7</v>
      </c>
    </row>
    <row r="39" spans="1:7">
      <c r="A39" s="100">
        <f>YEAR(C39)</f>
        <v/>
      </c>
      <c r="B39" s="100">
        <f>MONTH(C39)</f>
        <v/>
      </c>
      <c r="C39" s="84" t="n">
        <v>43244</v>
      </c>
      <c r="D39" s="85" t="n">
        <v>37</v>
      </c>
      <c r="E39" s="85" t="n">
        <v>13</v>
      </c>
      <c r="F39" s="85" t="n">
        <v>67.92</v>
      </c>
      <c r="G39" s="85" t="n">
        <v>31.53</v>
      </c>
    </row>
    <row r="40" spans="1:7">
      <c r="A40" s="100">
        <f>YEAR(C40)</f>
        <v/>
      </c>
      <c r="B40" s="100">
        <f>MONTH(C40)</f>
        <v/>
      </c>
      <c r="C40" s="84" t="n">
        <v>43245</v>
      </c>
      <c r="D40" s="85" t="n">
        <v>57</v>
      </c>
      <c r="E40" s="85" t="n">
        <v>10</v>
      </c>
      <c r="F40" s="85" t="n">
        <v>259.5</v>
      </c>
      <c r="G40" s="85" t="n">
        <v>14.62</v>
      </c>
    </row>
    <row r="41" spans="1:7">
      <c r="A41" s="100">
        <f>YEAR(C41)</f>
        <v/>
      </c>
      <c r="B41" s="100">
        <f>MONTH(C41)</f>
        <v/>
      </c>
      <c r="C41" s="84" t="n">
        <v>43246</v>
      </c>
      <c r="D41" s="85" t="n">
        <v>45</v>
      </c>
      <c r="E41" s="85" t="n">
        <v>12</v>
      </c>
      <c r="F41" s="85" t="n">
        <v>137.2</v>
      </c>
      <c r="G41" s="85" t="n">
        <v>25.75</v>
      </c>
    </row>
    <row r="42" spans="1:7">
      <c r="A42" s="100">
        <f>YEAR(C42)</f>
        <v/>
      </c>
      <c r="B42" s="100">
        <f>MONTH(C42)</f>
        <v/>
      </c>
      <c r="C42" s="84" t="n">
        <v>43247</v>
      </c>
      <c r="D42" s="85" t="n">
        <v>65</v>
      </c>
      <c r="E42" s="85" t="n">
        <v>14</v>
      </c>
      <c r="F42" s="85" t="n">
        <v>69.14</v>
      </c>
      <c r="G42" s="85" t="n">
        <v>18.11</v>
      </c>
    </row>
    <row r="43" spans="1:7">
      <c r="A43" s="100">
        <f>YEAR(C43)</f>
        <v/>
      </c>
      <c r="B43" s="100">
        <f>MONTH(C43)</f>
        <v/>
      </c>
      <c r="C43" s="84" t="n">
        <v>43248</v>
      </c>
      <c r="D43" s="85" t="n">
        <v>91</v>
      </c>
      <c r="E43" s="85" t="n">
        <v>31</v>
      </c>
      <c r="F43" s="85" t="n">
        <v>129.67</v>
      </c>
      <c r="G43" s="85" t="n">
        <v>25.66</v>
      </c>
    </row>
    <row r="44" spans="1:7">
      <c r="A44" s="100">
        <f>YEAR(C44)</f>
        <v/>
      </c>
      <c r="B44" s="100">
        <f>MONTH(C44)</f>
        <v/>
      </c>
      <c r="C44" s="84" t="n">
        <v>43249</v>
      </c>
      <c r="D44" s="85" t="n">
        <v>115</v>
      </c>
      <c r="E44" s="85" t="n">
        <v>24</v>
      </c>
      <c r="F44" s="85" t="n">
        <v>89.20999999999999</v>
      </c>
      <c r="G44" s="85" t="n">
        <v>28.36</v>
      </c>
    </row>
    <row r="45" spans="1:7">
      <c r="A45" s="100">
        <f>YEAR(C45)</f>
        <v/>
      </c>
      <c r="B45" s="100">
        <f>MONTH(C45)</f>
        <v/>
      </c>
      <c r="C45" s="84" t="n">
        <v>43250</v>
      </c>
      <c r="D45" s="85" t="n">
        <v>46</v>
      </c>
      <c r="E45" s="85" t="n">
        <v>17</v>
      </c>
      <c r="F45" s="85" t="n">
        <v>63.29</v>
      </c>
      <c r="G45" s="85" t="n">
        <v>34.08</v>
      </c>
    </row>
    <row r="46" spans="1:7">
      <c r="A46" s="100">
        <f>YEAR(C46)</f>
        <v/>
      </c>
      <c r="B46" s="100">
        <f>MONTH(C46)</f>
        <v/>
      </c>
      <c r="C46" s="84" t="n">
        <v>43251</v>
      </c>
      <c r="D46" s="85" t="n">
        <v>74</v>
      </c>
      <c r="E46" s="85" t="n">
        <v>29</v>
      </c>
      <c r="F46" s="85" t="n">
        <v>66.52</v>
      </c>
      <c r="G46" s="85" t="n">
        <v>26.58</v>
      </c>
    </row>
    <row r="47" spans="1:7">
      <c r="A47" s="100">
        <f>YEAR(C47)</f>
        <v/>
      </c>
      <c r="B47" s="100">
        <f>MONTH(C47)</f>
        <v/>
      </c>
      <c r="C47" s="84" t="n">
        <v>43252</v>
      </c>
      <c r="D47" s="85" t="n">
        <v>51</v>
      </c>
      <c r="E47" s="85" t="n">
        <v>16</v>
      </c>
      <c r="F47" s="85" t="n">
        <v>45.79</v>
      </c>
      <c r="G47" s="85" t="n">
        <v>19.61</v>
      </c>
    </row>
    <row r="48" spans="1:7">
      <c r="A48" s="100">
        <f>YEAR(C48)</f>
        <v/>
      </c>
      <c r="B48" s="100">
        <f>MONTH(C48)</f>
        <v/>
      </c>
      <c r="C48" s="84" t="n">
        <v>43253</v>
      </c>
      <c r="D48" s="85" t="n">
        <v>79</v>
      </c>
      <c r="E48" s="85" t="n">
        <v>17</v>
      </c>
      <c r="F48" s="85" t="n">
        <v>45.94</v>
      </c>
      <c r="G48" s="85" t="n">
        <v>27.06</v>
      </c>
    </row>
    <row r="49" spans="1:7">
      <c r="A49" s="100">
        <f>YEAR(C49)</f>
        <v/>
      </c>
      <c r="B49" s="100">
        <f>MONTH(C49)</f>
        <v/>
      </c>
      <c r="C49" s="84" t="n">
        <v>43254</v>
      </c>
      <c r="D49" s="85" t="n">
        <v>83</v>
      </c>
      <c r="E49" s="85" t="n">
        <v>21</v>
      </c>
      <c r="F49" s="85" t="n">
        <v>23.21</v>
      </c>
      <c r="G49" s="85" t="n">
        <v>28.92</v>
      </c>
    </row>
    <row r="50" spans="1:7">
      <c r="A50" s="100">
        <f>YEAR(C50)</f>
        <v/>
      </c>
      <c r="B50" s="100">
        <f>MONTH(C50)</f>
        <v/>
      </c>
      <c r="C50" s="84" t="n">
        <v>43255</v>
      </c>
      <c r="D50" s="85" t="n">
        <v>68</v>
      </c>
      <c r="E50" s="85" t="n">
        <v>22</v>
      </c>
      <c r="F50" s="85" t="n">
        <v>66.59</v>
      </c>
      <c r="G50" s="85" t="n">
        <v>35.96</v>
      </c>
    </row>
    <row r="51" spans="1:7">
      <c r="A51" s="100">
        <f>YEAR(C51)</f>
        <v/>
      </c>
      <c r="B51" s="100">
        <f>MONTH(C51)</f>
        <v/>
      </c>
      <c r="C51" s="84" t="n">
        <v>43256</v>
      </c>
      <c r="D51" s="85" t="n">
        <v>75</v>
      </c>
      <c r="E51" s="85" t="n">
        <v>24</v>
      </c>
      <c r="F51" s="85" t="n">
        <v>69.26000000000001</v>
      </c>
      <c r="G51" s="85" t="n">
        <v>28.68</v>
      </c>
    </row>
    <row r="52" spans="1:7">
      <c r="A52" s="100">
        <f>YEAR(C52)</f>
        <v/>
      </c>
      <c r="B52" s="100">
        <f>MONTH(C52)</f>
        <v/>
      </c>
      <c r="C52" s="84" t="n">
        <v>43257</v>
      </c>
      <c r="D52" s="85" t="n">
        <v>82</v>
      </c>
      <c r="E52" s="85" t="n">
        <v>28</v>
      </c>
      <c r="F52" s="85" t="n">
        <v>49.68</v>
      </c>
      <c r="G52" s="85" t="n">
        <v>41.33</v>
      </c>
    </row>
    <row r="53" spans="1:7">
      <c r="A53" s="100">
        <f>YEAR(C53)</f>
        <v/>
      </c>
      <c r="B53" s="100">
        <f>MONTH(C53)</f>
        <v/>
      </c>
      <c r="C53" s="84" t="n">
        <v>43258</v>
      </c>
      <c r="D53" s="85" t="n">
        <v>119</v>
      </c>
      <c r="E53" s="85" t="n">
        <v>22</v>
      </c>
      <c r="F53" s="85" t="n">
        <v>139.25</v>
      </c>
      <c r="G53" s="85" t="n">
        <v>27.05</v>
      </c>
    </row>
    <row r="54" spans="1:7">
      <c r="A54" s="100">
        <f>YEAR(C54)</f>
        <v/>
      </c>
      <c r="B54" s="100">
        <f>MONTH(C54)</f>
        <v/>
      </c>
      <c r="C54" s="84" t="n">
        <v>43259</v>
      </c>
      <c r="D54" s="85" t="n">
        <v>53</v>
      </c>
      <c r="E54" s="85" t="n">
        <v>21</v>
      </c>
      <c r="F54" s="85" t="n">
        <v>33.14</v>
      </c>
      <c r="G54" s="85" t="n">
        <v>27.42</v>
      </c>
    </row>
    <row r="55" spans="1:7">
      <c r="A55" s="100">
        <f>YEAR(C55)</f>
        <v/>
      </c>
      <c r="B55" s="100">
        <f>MONTH(C55)</f>
        <v/>
      </c>
      <c r="C55" s="84" t="n">
        <v>43260</v>
      </c>
      <c r="D55" s="85" t="n">
        <v>89</v>
      </c>
      <c r="E55" s="85" t="n">
        <v>27</v>
      </c>
      <c r="F55" s="85" t="n">
        <v>52</v>
      </c>
      <c r="G55" s="85" t="n">
        <v>30.67</v>
      </c>
    </row>
    <row r="56" spans="1:7">
      <c r="A56" s="100">
        <f>YEAR(C56)</f>
        <v/>
      </c>
      <c r="B56" s="100">
        <f>MONTH(C56)</f>
        <v/>
      </c>
      <c r="C56" s="84" t="n">
        <v>43261</v>
      </c>
      <c r="D56" s="85" t="n">
        <v>107</v>
      </c>
      <c r="E56" s="85" t="n">
        <v>29</v>
      </c>
      <c r="F56" s="85" t="n">
        <v>32.66</v>
      </c>
      <c r="G56" s="85" t="n">
        <v>20.76</v>
      </c>
    </row>
    <row r="57" spans="1:7">
      <c r="A57" s="100">
        <f>YEAR(C57)</f>
        <v/>
      </c>
      <c r="B57" s="100">
        <f>MONTH(C57)</f>
        <v/>
      </c>
      <c r="C57" s="84" t="n">
        <v>43262</v>
      </c>
      <c r="D57" s="85" t="n">
        <v>86</v>
      </c>
      <c r="E57" s="85" t="n">
        <v>20</v>
      </c>
      <c r="F57" s="85" t="n">
        <v>115</v>
      </c>
      <c r="G57" s="85" t="n">
        <v>25.1</v>
      </c>
    </row>
    <row r="58" spans="1:7">
      <c r="A58" s="100">
        <f>YEAR(C58)</f>
        <v/>
      </c>
      <c r="B58" s="100">
        <f>MONTH(C58)</f>
        <v/>
      </c>
      <c r="C58" s="84" t="n">
        <v>43263</v>
      </c>
      <c r="D58" s="85" t="n">
        <v>88</v>
      </c>
      <c r="E58" s="85" t="n">
        <v>30</v>
      </c>
      <c r="F58" s="85" t="n">
        <v>52.2</v>
      </c>
      <c r="G58" s="85" t="n">
        <v>35.28</v>
      </c>
    </row>
    <row r="59" spans="1:7">
      <c r="A59" s="100">
        <f>YEAR(C59)</f>
        <v/>
      </c>
      <c r="B59" s="100">
        <f>MONTH(C59)</f>
        <v/>
      </c>
      <c r="C59" s="84" t="n">
        <v>43264</v>
      </c>
      <c r="D59" s="85" t="n">
        <v>162</v>
      </c>
      <c r="E59" s="85" t="n">
        <v>38</v>
      </c>
      <c r="F59" s="85" t="n">
        <v>49.5</v>
      </c>
      <c r="G59" s="85" t="n">
        <v>26.22</v>
      </c>
    </row>
    <row r="60" spans="1:7">
      <c r="A60" s="100">
        <f>YEAR(C60)</f>
        <v/>
      </c>
      <c r="B60" s="100">
        <f>MONTH(C60)</f>
        <v/>
      </c>
      <c r="C60" s="84" t="n">
        <v>43265</v>
      </c>
      <c r="D60" s="85" t="n">
        <v>167</v>
      </c>
      <c r="E60" s="85" t="n">
        <v>36</v>
      </c>
      <c r="F60" s="85" t="n">
        <v>167</v>
      </c>
      <c r="G60" s="85" t="n">
        <v>36</v>
      </c>
    </row>
    <row r="61" spans="1:7">
      <c r="A61" s="100">
        <f>YEAR(C61)</f>
        <v/>
      </c>
      <c r="B61" s="100">
        <f>MONTH(C61)</f>
        <v/>
      </c>
      <c r="C61" s="84" t="n">
        <v>43266</v>
      </c>
      <c r="D61" s="85" t="n">
        <v>84</v>
      </c>
      <c r="E61" s="85" t="n">
        <v>25</v>
      </c>
      <c r="F61" s="85" t="n">
        <v>84</v>
      </c>
      <c r="G61" s="85" t="n">
        <v>25</v>
      </c>
    </row>
    <row r="62" spans="1:7">
      <c r="A62" s="100">
        <f>YEAR(C62)</f>
        <v/>
      </c>
      <c r="B62" s="100">
        <f>MONTH(C62)</f>
        <v/>
      </c>
      <c r="C62" s="84" t="n">
        <v>43267</v>
      </c>
      <c r="D62" s="85" t="n">
        <v>37</v>
      </c>
      <c r="E62" s="85" t="n">
        <v>16</v>
      </c>
      <c r="F62" s="85" t="n">
        <v>37</v>
      </c>
      <c r="G62" s="85" t="n">
        <v>16</v>
      </c>
    </row>
    <row r="63" spans="1:7">
      <c r="A63" s="100">
        <f>YEAR(C63)</f>
        <v/>
      </c>
      <c r="B63" s="100">
        <f>MONTH(C63)</f>
        <v/>
      </c>
      <c r="C63" s="84" t="n">
        <v>43268</v>
      </c>
      <c r="D63" s="85" t="n">
        <v>100</v>
      </c>
      <c r="E63" s="85" t="n">
        <v>19</v>
      </c>
      <c r="F63" s="85" t="n">
        <v>100</v>
      </c>
      <c r="G63" s="85" t="n">
        <v>19</v>
      </c>
    </row>
    <row r="64" spans="1:7">
      <c r="A64" s="100">
        <f>YEAR(C64)</f>
        <v/>
      </c>
      <c r="B64" s="100">
        <f>MONTH(C64)</f>
        <v/>
      </c>
      <c r="C64" s="84" t="n">
        <v>43269</v>
      </c>
      <c r="D64" s="85" t="n">
        <v>100</v>
      </c>
      <c r="E64" s="85" t="n">
        <v>30</v>
      </c>
      <c r="F64" s="85" t="n">
        <v>100</v>
      </c>
      <c r="G64" s="85" t="n">
        <v>30</v>
      </c>
    </row>
    <row r="65" spans="1:7">
      <c r="A65" s="100">
        <f>YEAR(C65)</f>
        <v/>
      </c>
      <c r="B65" s="100">
        <f>MONTH(C65)</f>
        <v/>
      </c>
      <c r="C65" s="84" t="n">
        <v>43270</v>
      </c>
      <c r="D65" s="85" t="n">
        <v>68</v>
      </c>
      <c r="E65" s="85" t="n">
        <v>30</v>
      </c>
      <c r="F65" s="85" t="n">
        <v>68</v>
      </c>
      <c r="G65" s="85" t="n">
        <v>30</v>
      </c>
    </row>
    <row r="66" spans="1:7">
      <c r="A66" s="100">
        <f>YEAR(C66)</f>
        <v/>
      </c>
      <c r="B66" s="100">
        <f>MONTH(C66)</f>
        <v/>
      </c>
      <c r="C66" s="84" t="n">
        <v>43271</v>
      </c>
      <c r="D66" s="85" t="n">
        <v>106</v>
      </c>
      <c r="E66" s="85" t="n">
        <v>26</v>
      </c>
      <c r="F66" s="85" t="n">
        <v>49.71</v>
      </c>
      <c r="G66" s="85" t="n">
        <v>26.57</v>
      </c>
    </row>
    <row r="67" spans="1:7">
      <c r="A67" s="100">
        <f>YEAR(C67)</f>
        <v/>
      </c>
      <c r="B67" s="100">
        <f>MONTH(C67)</f>
        <v/>
      </c>
      <c r="C67" s="84" t="n">
        <v>43272</v>
      </c>
      <c r="D67" s="85" t="n">
        <v>151</v>
      </c>
      <c r="E67" s="85" t="n">
        <v>28</v>
      </c>
      <c r="F67" s="85" t="n">
        <v>73.78</v>
      </c>
      <c r="G67" s="85" t="n">
        <v>37.06</v>
      </c>
    </row>
    <row r="68" spans="1:7">
      <c r="A68" s="100">
        <f>YEAR(C68)</f>
        <v/>
      </c>
      <c r="B68" s="100">
        <f>MONTH(C68)</f>
        <v/>
      </c>
      <c r="C68" s="84" t="n">
        <v>43273</v>
      </c>
      <c r="D68" s="85" t="n">
        <v>161</v>
      </c>
      <c r="E68" s="85" t="n">
        <v>33</v>
      </c>
      <c r="F68" s="85" t="n">
        <v>46.13</v>
      </c>
      <c r="G68" s="85" t="n">
        <v>37.04</v>
      </c>
    </row>
    <row r="69" spans="1:7">
      <c r="A69" s="100">
        <f>YEAR(C69)</f>
        <v/>
      </c>
      <c r="B69" s="100">
        <f>MONTH(C69)</f>
        <v/>
      </c>
      <c r="C69" s="84" t="n">
        <v>43274</v>
      </c>
      <c r="D69" s="85" t="n">
        <v>138</v>
      </c>
      <c r="E69" s="85" t="n">
        <v>36</v>
      </c>
      <c r="F69" s="85" t="n">
        <v>15.91</v>
      </c>
      <c r="G69" s="85" t="n">
        <v>33.97</v>
      </c>
    </row>
    <row r="70" spans="1:7">
      <c r="A70" s="100">
        <f>YEAR(C70)</f>
        <v/>
      </c>
      <c r="B70" s="100">
        <f>MONTH(C70)</f>
        <v/>
      </c>
      <c r="C70" s="84" t="n">
        <v>43275</v>
      </c>
      <c r="D70" s="85" t="n">
        <v>157</v>
      </c>
      <c r="E70" s="85" t="n">
        <v>31</v>
      </c>
      <c r="F70" s="85" t="n">
        <v>16.61</v>
      </c>
      <c r="G70" s="85" t="n">
        <v>26.27</v>
      </c>
    </row>
    <row r="71" spans="1:7">
      <c r="A71" s="100">
        <f>YEAR(C71)</f>
        <v/>
      </c>
      <c r="B71" s="100">
        <f>MONTH(C71)</f>
        <v/>
      </c>
      <c r="C71" s="84" t="n">
        <v>43276</v>
      </c>
      <c r="D71" s="85" t="n">
        <v>220</v>
      </c>
      <c r="E71" s="85" t="n">
        <v>40</v>
      </c>
      <c r="F71" s="85" t="n">
        <v>46.54</v>
      </c>
      <c r="G71" s="85" t="n">
        <v>35.66</v>
      </c>
    </row>
    <row r="72" spans="1:7">
      <c r="A72" s="100">
        <f>YEAR(C72)</f>
        <v/>
      </c>
      <c r="B72" s="100">
        <f>MONTH(C72)</f>
        <v/>
      </c>
      <c r="C72" s="84" t="n">
        <v>43277</v>
      </c>
      <c r="D72" s="85" t="n">
        <v>257</v>
      </c>
      <c r="E72" s="85" t="n">
        <v>41</v>
      </c>
      <c r="F72" s="85" t="n">
        <v>57.36</v>
      </c>
      <c r="G72" s="85" t="n">
        <v>37.98</v>
      </c>
    </row>
    <row r="73" spans="1:7">
      <c r="A73" s="100">
        <f>YEAR(C73)</f>
        <v/>
      </c>
      <c r="B73" s="100">
        <f>MONTH(C73)</f>
        <v/>
      </c>
      <c r="C73" s="84" t="n">
        <v>43278</v>
      </c>
      <c r="D73" s="85" t="n">
        <v>283</v>
      </c>
      <c r="E73" s="85" t="n">
        <v>34</v>
      </c>
      <c r="F73" s="85" t="n">
        <v>16.65</v>
      </c>
      <c r="G73" s="85" t="n">
        <v>31.61</v>
      </c>
    </row>
    <row r="74" spans="1:7">
      <c r="A74" s="100">
        <f>YEAR(C74)</f>
        <v/>
      </c>
      <c r="B74" s="100">
        <f>MONTH(C74)</f>
        <v/>
      </c>
      <c r="C74" s="84" t="n">
        <v>43279</v>
      </c>
      <c r="D74" s="85" t="n">
        <v>168</v>
      </c>
      <c r="E74" s="85" t="n">
        <v>37</v>
      </c>
      <c r="F74" s="85" t="n">
        <v>25.78</v>
      </c>
      <c r="G74" s="85" t="n">
        <v>44.42</v>
      </c>
    </row>
    <row r="75" spans="1:7">
      <c r="A75" s="100">
        <f>YEAR(C75)</f>
        <v/>
      </c>
      <c r="B75" s="100">
        <f>MONTH(C75)</f>
        <v/>
      </c>
      <c r="C75" s="84" t="n">
        <v>43280</v>
      </c>
      <c r="D75" s="85" t="n">
        <v>183</v>
      </c>
      <c r="E75" s="85" t="n">
        <v>39</v>
      </c>
      <c r="F75" s="85" t="n">
        <v>39.97</v>
      </c>
      <c r="G75" s="85" t="n">
        <v>28.52</v>
      </c>
    </row>
    <row r="76" spans="1:7">
      <c r="A76" s="100">
        <f>YEAR(C76)</f>
        <v/>
      </c>
      <c r="B76" s="100">
        <f>MONTH(C76)</f>
        <v/>
      </c>
      <c r="C76" s="84" t="n">
        <v>43281</v>
      </c>
      <c r="D76" s="85" t="n">
        <v>75</v>
      </c>
      <c r="E76" s="85" t="n">
        <v>28</v>
      </c>
      <c r="F76" s="85" t="n">
        <v>21.36</v>
      </c>
      <c r="G76" s="85" t="n">
        <v>40.18</v>
      </c>
    </row>
    <row r="77" spans="1:7">
      <c r="A77" s="100">
        <f>YEAR(C77)</f>
        <v/>
      </c>
      <c r="B77" s="100">
        <f>MONTH(C77)</f>
        <v/>
      </c>
      <c r="C77" s="84" t="n">
        <v>43282</v>
      </c>
      <c r="D77" s="85" t="n">
        <v>58</v>
      </c>
      <c r="E77" s="85" t="n">
        <v>17</v>
      </c>
      <c r="F77" s="85" t="n">
        <v>15.94</v>
      </c>
      <c r="G77" s="85" t="n">
        <v>57.07</v>
      </c>
    </row>
    <row r="78" spans="1:7">
      <c r="A78" s="100">
        <f>YEAR(C78)</f>
        <v/>
      </c>
      <c r="B78" s="100">
        <f>MONTH(C78)</f>
        <v/>
      </c>
      <c r="C78" s="84" t="n">
        <v>43283</v>
      </c>
      <c r="D78" s="85" t="n">
        <v>89</v>
      </c>
      <c r="E78" s="85" t="n">
        <v>23</v>
      </c>
      <c r="F78" s="85" t="n">
        <v>29.57</v>
      </c>
      <c r="G78" s="85" t="n">
        <v>36.3</v>
      </c>
    </row>
    <row r="79" spans="1:7">
      <c r="A79" s="100">
        <f>YEAR(C79)</f>
        <v/>
      </c>
      <c r="B79" s="100">
        <f>MONTH(C79)</f>
        <v/>
      </c>
      <c r="C79" s="84" t="n">
        <v>43284</v>
      </c>
      <c r="D79" s="85" t="n">
        <v>87</v>
      </c>
      <c r="E79" s="85" t="n">
        <v>27</v>
      </c>
      <c r="F79" s="85" t="n">
        <v>47.85</v>
      </c>
      <c r="G79" s="85" t="n">
        <v>39.58</v>
      </c>
    </row>
    <row r="80" spans="1:7">
      <c r="A80" s="100">
        <f>YEAR(C80)</f>
        <v/>
      </c>
      <c r="B80" s="100">
        <f>MONTH(C80)</f>
        <v/>
      </c>
      <c r="C80" s="84" t="n">
        <v>43285</v>
      </c>
      <c r="D80" s="85" t="n">
        <v>104</v>
      </c>
      <c r="E80" s="85" t="n">
        <v>29</v>
      </c>
      <c r="F80" s="85" t="n">
        <v>20.87</v>
      </c>
      <c r="G80" s="85" t="n">
        <v>38.24</v>
      </c>
    </row>
    <row r="81" spans="1:7">
      <c r="A81" s="100">
        <f>YEAR(C81)</f>
        <v/>
      </c>
      <c r="B81" s="100">
        <f>MONTH(C81)</f>
        <v/>
      </c>
      <c r="C81" s="84" t="n">
        <v>43286</v>
      </c>
      <c r="D81" s="85" t="n">
        <v>102</v>
      </c>
      <c r="E81" s="85" t="n">
        <v>23</v>
      </c>
      <c r="F81" s="85" t="n">
        <v>32.68</v>
      </c>
      <c r="G81" s="85" t="n">
        <v>40.04</v>
      </c>
    </row>
    <row r="82" spans="1:7">
      <c r="A82" s="100">
        <f>YEAR(C82)</f>
        <v/>
      </c>
      <c r="B82" s="100">
        <f>MONTH(C82)</f>
        <v/>
      </c>
      <c r="C82" s="84" t="n">
        <v>43287</v>
      </c>
      <c r="D82" s="85" t="n">
        <v>94</v>
      </c>
      <c r="E82" s="85" t="n">
        <v>23</v>
      </c>
      <c r="F82" s="85" t="n">
        <v>47.14</v>
      </c>
      <c r="G82" s="85" t="n">
        <v>43.85</v>
      </c>
    </row>
    <row r="83" spans="1:7">
      <c r="A83" s="100">
        <f>YEAR(C83)</f>
        <v/>
      </c>
      <c r="B83" s="100">
        <f>MONTH(C83)</f>
        <v/>
      </c>
      <c r="C83" s="84" t="n">
        <v>43288</v>
      </c>
      <c r="D83" s="85" t="n">
        <v>71</v>
      </c>
      <c r="E83" s="85" t="n">
        <v>22</v>
      </c>
      <c r="F83" s="85" t="n">
        <v>17.68</v>
      </c>
      <c r="G83" s="85" t="n">
        <v>47.66</v>
      </c>
    </row>
    <row r="84" spans="1:7">
      <c r="A84" s="100">
        <f>YEAR(C84)</f>
        <v/>
      </c>
      <c r="B84" s="100">
        <f>MONTH(C84)</f>
        <v/>
      </c>
      <c r="C84" s="84" t="n">
        <v>43289</v>
      </c>
      <c r="D84" s="85" t="n">
        <v>57</v>
      </c>
      <c r="E84" s="85" t="n">
        <v>19</v>
      </c>
      <c r="F84" s="85" t="n">
        <v>60.58</v>
      </c>
      <c r="G84" s="85" t="n">
        <v>23.03</v>
      </c>
    </row>
    <row r="85" spans="1:7">
      <c r="A85" s="100">
        <f>YEAR(C85)</f>
        <v/>
      </c>
      <c r="B85" s="100">
        <f>MONTH(C85)</f>
        <v/>
      </c>
      <c r="C85" s="84" t="n">
        <v>43290</v>
      </c>
      <c r="D85" s="85" t="n">
        <v>81</v>
      </c>
      <c r="E85" s="85" t="n">
        <v>27</v>
      </c>
      <c r="F85" s="85" t="n">
        <v>35.57</v>
      </c>
      <c r="G85" s="85" t="n">
        <v>37.37</v>
      </c>
    </row>
    <row r="86" spans="1:7">
      <c r="A86" s="100">
        <f>YEAR(C86)</f>
        <v/>
      </c>
      <c r="B86" s="100">
        <f>MONTH(C86)</f>
        <v/>
      </c>
      <c r="C86" s="84" t="n">
        <v>43291</v>
      </c>
      <c r="D86" s="85" t="n">
        <v>148</v>
      </c>
      <c r="E86" s="85" t="n">
        <v>31</v>
      </c>
      <c r="F86" s="85" t="n">
        <v>62.74</v>
      </c>
      <c r="G86" s="85" t="n">
        <v>47.85</v>
      </c>
    </row>
    <row r="87" spans="1:7">
      <c r="A87" s="100">
        <f>YEAR(C87)</f>
        <v/>
      </c>
      <c r="B87" s="100">
        <f>MONTH(C87)</f>
        <v/>
      </c>
      <c r="C87" s="84" t="n">
        <v>43292</v>
      </c>
      <c r="D87" s="85" t="n">
        <v>64</v>
      </c>
      <c r="E87" s="85" t="n">
        <v>17</v>
      </c>
      <c r="F87" s="85" t="n">
        <v>41.3</v>
      </c>
      <c r="G87" s="85" t="n">
        <v>36.48</v>
      </c>
    </row>
    <row r="88" spans="1:7">
      <c r="A88" s="100">
        <f>YEAR(C88)</f>
        <v/>
      </c>
      <c r="B88" s="100">
        <f>MONTH(C88)</f>
        <v/>
      </c>
      <c r="C88" s="84" t="n">
        <v>43293</v>
      </c>
      <c r="D88" s="85" t="n">
        <v>61</v>
      </c>
      <c r="E88" s="85" t="n">
        <v>21</v>
      </c>
      <c r="F88" s="85" t="n">
        <v>21.12</v>
      </c>
      <c r="G88" s="85" t="n">
        <v>34.53</v>
      </c>
    </row>
    <row r="89" spans="1:7">
      <c r="A89" s="100">
        <f>YEAR(C89)</f>
        <v/>
      </c>
      <c r="B89" s="100">
        <f>MONTH(C89)</f>
        <v/>
      </c>
      <c r="C89" s="84" t="n">
        <v>43294</v>
      </c>
      <c r="D89" s="85" t="n">
        <v>94</v>
      </c>
      <c r="E89" s="85" t="n">
        <v>31</v>
      </c>
      <c r="F89" s="85" t="n">
        <v>24.88</v>
      </c>
      <c r="G89" s="85" t="n">
        <v>30.58</v>
      </c>
    </row>
    <row r="90" spans="1:7">
      <c r="A90" s="100">
        <f>YEAR(C90)</f>
        <v/>
      </c>
      <c r="B90" s="100">
        <f>MONTH(C90)</f>
        <v/>
      </c>
      <c r="C90" s="84" t="n">
        <v>43295</v>
      </c>
      <c r="D90" s="85" t="n">
        <v>91</v>
      </c>
      <c r="E90" s="85" t="n">
        <v>26</v>
      </c>
      <c r="F90" s="85" t="n">
        <v>14.91</v>
      </c>
      <c r="G90" s="85" t="n">
        <v>37.57</v>
      </c>
    </row>
    <row r="91" spans="1:7">
      <c r="A91" s="100">
        <f>YEAR(C91)</f>
        <v/>
      </c>
      <c r="B91" s="100">
        <f>MONTH(C91)</f>
        <v/>
      </c>
      <c r="C91" s="84" t="n">
        <v>43296</v>
      </c>
      <c r="D91" s="85" t="n">
        <v>77</v>
      </c>
      <c r="E91" s="85" t="n">
        <v>22</v>
      </c>
      <c r="F91" s="85" t="n">
        <v>35.86</v>
      </c>
      <c r="G91" s="85" t="n">
        <v>32.74</v>
      </c>
    </row>
    <row r="92" spans="1:7">
      <c r="A92" s="100">
        <f>YEAR(C92)</f>
        <v/>
      </c>
      <c r="B92" s="100">
        <f>MONTH(C92)</f>
        <v/>
      </c>
      <c r="C92" s="84" t="n">
        <v>43297</v>
      </c>
      <c r="D92" s="85" t="n">
        <v>151</v>
      </c>
      <c r="E92" s="85" t="n">
        <v>90</v>
      </c>
      <c r="F92" s="85" t="n">
        <v>23.81</v>
      </c>
      <c r="G92" s="85" t="n">
        <v>36.41</v>
      </c>
    </row>
    <row r="93" spans="1:7">
      <c r="A93" s="100">
        <f>YEAR(C93)</f>
        <v/>
      </c>
      <c r="B93" s="100">
        <f>MONTH(C93)</f>
        <v/>
      </c>
      <c r="C93" s="84" t="n">
        <v>43298</v>
      </c>
      <c r="D93" s="85" t="n">
        <v>112</v>
      </c>
      <c r="E93" s="85" t="n">
        <v>76</v>
      </c>
      <c r="F93" s="85" t="n">
        <v>21.98</v>
      </c>
      <c r="G93" s="85" t="n">
        <v>30.72</v>
      </c>
    </row>
    <row r="94" spans="1:7">
      <c r="A94" s="100">
        <f>YEAR(C94)</f>
        <v/>
      </c>
      <c r="B94" s="100">
        <f>MONTH(C94)</f>
        <v/>
      </c>
      <c r="C94" s="84" t="n">
        <v>43299</v>
      </c>
      <c r="D94" s="85" t="n">
        <v>110</v>
      </c>
      <c r="E94" s="85" t="n">
        <v>24</v>
      </c>
      <c r="F94" s="85" t="n">
        <v>23.97</v>
      </c>
      <c r="G94" s="85" t="n">
        <v>39.85</v>
      </c>
    </row>
    <row r="95" spans="1:7">
      <c r="A95" s="100">
        <f>YEAR(C95)</f>
        <v/>
      </c>
      <c r="B95" s="100">
        <f>MONTH(C95)</f>
        <v/>
      </c>
      <c r="C95" s="84" t="n">
        <v>43300</v>
      </c>
      <c r="D95" s="85" t="n">
        <v>163</v>
      </c>
      <c r="E95" s="85" t="n">
        <v>40</v>
      </c>
      <c r="F95" s="85" t="n">
        <v>37.05</v>
      </c>
      <c r="G95" s="85" t="n">
        <v>38.66</v>
      </c>
    </row>
    <row r="96" spans="1:7">
      <c r="A96" s="100">
        <f>YEAR(C96)</f>
        <v/>
      </c>
      <c r="B96" s="100">
        <f>MONTH(C96)</f>
        <v/>
      </c>
      <c r="C96" s="84" t="n">
        <v>43301</v>
      </c>
      <c r="D96" s="85" t="n">
        <v>75</v>
      </c>
      <c r="E96" s="85" t="n">
        <v>26</v>
      </c>
      <c r="F96" s="85" t="n">
        <v>18</v>
      </c>
      <c r="G96" s="85" t="n">
        <v>39.52</v>
      </c>
    </row>
    <row r="97" spans="1:7">
      <c r="A97" s="100">
        <f>YEAR(C97)</f>
        <v/>
      </c>
      <c r="B97" s="100">
        <f>MONTH(C97)</f>
        <v/>
      </c>
      <c r="C97" s="84" t="n">
        <v>43302</v>
      </c>
      <c r="D97" s="85" t="n">
        <v>214</v>
      </c>
      <c r="E97" s="85" t="n">
        <v>39</v>
      </c>
      <c r="F97" s="85" t="n">
        <v>36.57</v>
      </c>
      <c r="G97" s="85" t="n">
        <v>27.44</v>
      </c>
    </row>
    <row r="98" spans="1:7">
      <c r="A98" s="100">
        <f>YEAR(C98)</f>
        <v/>
      </c>
      <c r="B98" s="100">
        <f>MONTH(C98)</f>
        <v/>
      </c>
      <c r="C98" s="84" t="n">
        <v>43303</v>
      </c>
      <c r="D98" s="85" t="n">
        <v>75</v>
      </c>
      <c r="E98" s="85" t="n">
        <v>26</v>
      </c>
      <c r="F98" s="85" t="n">
        <v>14.14</v>
      </c>
      <c r="G98" s="85" t="n">
        <v>24.39</v>
      </c>
    </row>
    <row r="99" spans="1:7">
      <c r="A99" s="100">
        <f>YEAR(C99)</f>
        <v/>
      </c>
      <c r="B99" s="100">
        <f>MONTH(C99)</f>
        <v/>
      </c>
      <c r="C99" s="84" t="n">
        <v>43304</v>
      </c>
      <c r="D99" s="85" t="n">
        <v>121</v>
      </c>
      <c r="E99" s="85" t="n">
        <v>21</v>
      </c>
      <c r="F99" s="85" t="n">
        <v>36.12</v>
      </c>
      <c r="G99" s="85" t="n">
        <v>61.81</v>
      </c>
    </row>
    <row r="100" spans="1:7">
      <c r="A100" s="100">
        <f>YEAR(C100)</f>
        <v/>
      </c>
      <c r="B100" s="100">
        <f>MONTH(C100)</f>
        <v/>
      </c>
      <c r="C100" s="84" t="n">
        <v>43305</v>
      </c>
      <c r="D100" s="85" t="n">
        <v>263</v>
      </c>
      <c r="E100" s="85" t="n">
        <v>42</v>
      </c>
      <c r="F100" s="85" t="n">
        <v>34.82</v>
      </c>
      <c r="G100" s="85" t="n">
        <v>48.81</v>
      </c>
    </row>
    <row r="101" spans="1:7">
      <c r="A101" s="100">
        <f>YEAR(C101)</f>
        <v/>
      </c>
      <c r="B101" s="100">
        <f>MONTH(C101)</f>
        <v/>
      </c>
      <c r="C101" s="84" t="n">
        <v>43306</v>
      </c>
      <c r="D101" s="85" t="n">
        <v>132</v>
      </c>
      <c r="E101" s="85" t="n">
        <v>42</v>
      </c>
      <c r="F101" s="85" t="n">
        <v>38.93</v>
      </c>
      <c r="G101" s="85" t="n">
        <v>32.17</v>
      </c>
    </row>
    <row r="102" spans="1:7">
      <c r="A102" s="100">
        <f>YEAR(C102)</f>
        <v/>
      </c>
      <c r="B102" s="100">
        <f>MONTH(C102)</f>
        <v/>
      </c>
      <c r="C102" s="84" t="n">
        <v>43307</v>
      </c>
      <c r="D102" s="85" t="n">
        <v>189</v>
      </c>
      <c r="E102" s="85" t="n">
        <v>52</v>
      </c>
      <c r="F102" s="85" t="n">
        <v>31.37</v>
      </c>
      <c r="G102" s="85" t="n">
        <v>27.6</v>
      </c>
    </row>
    <row r="103" spans="1:7">
      <c r="A103" s="100">
        <f>YEAR(C103)</f>
        <v/>
      </c>
      <c r="B103" s="100">
        <f>MONTH(C103)</f>
        <v/>
      </c>
      <c r="C103" s="84" t="n">
        <v>43308</v>
      </c>
      <c r="D103" s="85" t="n">
        <v>166</v>
      </c>
      <c r="E103" s="85" t="n">
        <v>33</v>
      </c>
      <c r="F103" s="85" t="n">
        <v>67.72</v>
      </c>
      <c r="G103" s="85" t="n">
        <v>32.77</v>
      </c>
    </row>
    <row r="104" spans="1:7">
      <c r="A104" s="100">
        <f>YEAR(C104)</f>
        <v/>
      </c>
      <c r="B104" s="100">
        <f>MONTH(C104)</f>
        <v/>
      </c>
      <c r="C104" s="84" t="n">
        <v>43309</v>
      </c>
      <c r="D104" s="85" t="n">
        <v>112</v>
      </c>
      <c r="E104" s="85" t="n">
        <v>31</v>
      </c>
      <c r="F104" s="85" t="n">
        <v>35.39</v>
      </c>
      <c r="G104" s="85" t="n">
        <v>26.92</v>
      </c>
    </row>
    <row r="105" spans="1:7">
      <c r="A105" s="100">
        <f>YEAR(C105)</f>
        <v/>
      </c>
      <c r="B105" s="100">
        <f>MONTH(C105)</f>
        <v/>
      </c>
      <c r="C105" s="84" t="n">
        <v>43310</v>
      </c>
      <c r="D105" s="85" t="n">
        <v>124</v>
      </c>
      <c r="E105" s="85" t="n">
        <v>30</v>
      </c>
      <c r="F105" s="85" t="n">
        <v>14.29</v>
      </c>
      <c r="G105" s="85" t="n">
        <v>28.28</v>
      </c>
    </row>
    <row r="106" spans="1:7">
      <c r="A106" s="100">
        <f>YEAR(C106)</f>
        <v/>
      </c>
      <c r="B106" s="100">
        <f>MONTH(C106)</f>
        <v/>
      </c>
      <c r="C106" s="84" t="n">
        <v>43311</v>
      </c>
      <c r="D106" s="85" t="n">
        <v>146</v>
      </c>
      <c r="E106" s="85" t="n">
        <v>45</v>
      </c>
      <c r="F106" s="85" t="n">
        <v>49.59</v>
      </c>
      <c r="G106" s="85" t="n">
        <v>22.78</v>
      </c>
    </row>
    <row r="107" spans="1:7">
      <c r="A107" s="100">
        <f>YEAR(C107)</f>
        <v/>
      </c>
      <c r="B107" s="100">
        <f>MONTH(C107)</f>
        <v/>
      </c>
      <c r="C107" s="84" t="n">
        <v>43312</v>
      </c>
      <c r="D107" s="85" t="n">
        <v>107</v>
      </c>
      <c r="E107" s="85" t="n">
        <v>35</v>
      </c>
      <c r="F107" s="85" t="n">
        <v>20.88</v>
      </c>
      <c r="G107" s="85" t="n">
        <v>29.17</v>
      </c>
    </row>
    <row r="108" spans="1:7">
      <c r="A108" s="100">
        <f>YEAR(C108)</f>
        <v/>
      </c>
      <c r="B108" s="100">
        <f>MONTH(C108)</f>
        <v/>
      </c>
      <c r="C108" s="84" t="n">
        <v>43313</v>
      </c>
      <c r="D108" s="85" t="n">
        <v>104</v>
      </c>
      <c r="E108" s="85" t="n">
        <v>28</v>
      </c>
      <c r="F108" s="85" t="n">
        <v>27.96</v>
      </c>
      <c r="G108" s="85" t="n">
        <v>37.11</v>
      </c>
    </row>
    <row r="109" spans="1:7">
      <c r="A109" s="100">
        <f>YEAR(C109)</f>
        <v/>
      </c>
      <c r="B109" s="100">
        <f>MONTH(C109)</f>
        <v/>
      </c>
      <c r="C109" s="84" t="n">
        <v>43314</v>
      </c>
      <c r="D109" s="85" t="n">
        <v>97</v>
      </c>
      <c r="E109" s="85" t="n">
        <v>38</v>
      </c>
      <c r="F109" s="85" t="n">
        <v>26.5</v>
      </c>
      <c r="G109" s="85" t="n">
        <v>47.7</v>
      </c>
    </row>
    <row r="110" spans="1:7">
      <c r="A110" s="100">
        <f>YEAR(C110)</f>
        <v/>
      </c>
      <c r="B110" s="100">
        <f>MONTH(C110)</f>
        <v/>
      </c>
      <c r="C110" s="84" t="n">
        <v>43315</v>
      </c>
      <c r="D110" s="85" t="n">
        <v>106</v>
      </c>
      <c r="E110" s="85" t="n">
        <v>33</v>
      </c>
      <c r="F110" s="85" t="n">
        <v>33.93</v>
      </c>
      <c r="G110" s="85" t="n">
        <v>44.73</v>
      </c>
    </row>
    <row r="111" spans="1:7">
      <c r="A111" s="100">
        <f>YEAR(C111)</f>
        <v/>
      </c>
      <c r="B111" s="100">
        <f>MONTH(C111)</f>
        <v/>
      </c>
      <c r="C111" s="84" t="n">
        <v>43316</v>
      </c>
      <c r="D111" s="85" t="n">
        <v>118</v>
      </c>
      <c r="E111" s="85" t="n">
        <v>34</v>
      </c>
      <c r="F111" s="85" t="n">
        <v>19.97</v>
      </c>
      <c r="G111" s="85" t="n">
        <v>31.69</v>
      </c>
    </row>
    <row r="112" spans="1:7">
      <c r="A112" s="100">
        <f>YEAR(C112)</f>
        <v/>
      </c>
      <c r="B112" s="100">
        <f>MONTH(C112)</f>
        <v/>
      </c>
      <c r="C112" s="84" t="n">
        <v>43317</v>
      </c>
      <c r="D112" s="85" t="n">
        <v>68</v>
      </c>
      <c r="E112" s="85" t="n">
        <v>24</v>
      </c>
      <c r="F112" s="85" t="n">
        <v>15.55</v>
      </c>
      <c r="G112" s="85" t="n">
        <v>31.74</v>
      </c>
    </row>
    <row r="113" spans="1:7">
      <c r="A113" s="100">
        <f>YEAR(C113)</f>
        <v/>
      </c>
      <c r="B113" s="100">
        <f>MONTH(C113)</f>
        <v/>
      </c>
      <c r="C113" s="84" t="n">
        <v>43318</v>
      </c>
      <c r="D113" s="85" t="n">
        <v>185</v>
      </c>
      <c r="E113" s="85" t="n">
        <v>40</v>
      </c>
      <c r="F113" s="85" t="n">
        <v>20.28</v>
      </c>
      <c r="G113" s="85" t="n">
        <v>32.98</v>
      </c>
    </row>
    <row r="114" spans="1:7">
      <c r="A114" s="100">
        <f>YEAR(C114)</f>
        <v/>
      </c>
      <c r="B114" s="100">
        <f>MONTH(C114)</f>
        <v/>
      </c>
      <c r="C114" s="84" t="n">
        <v>43319</v>
      </c>
      <c r="D114" s="85" t="n">
        <v>175</v>
      </c>
      <c r="E114" s="85" t="n">
        <v>42</v>
      </c>
      <c r="F114" s="85" t="n">
        <v>32.51</v>
      </c>
      <c r="G114" s="85" t="n">
        <v>29.5</v>
      </c>
    </row>
    <row r="115" spans="1:7">
      <c r="A115" s="100">
        <f>YEAR(C115)</f>
        <v/>
      </c>
      <c r="B115" s="100">
        <f>MONTH(C115)</f>
        <v/>
      </c>
      <c r="C115" s="84" t="n">
        <v>43320</v>
      </c>
      <c r="D115" s="85" t="n">
        <v>133</v>
      </c>
      <c r="E115" s="85" t="n">
        <v>38</v>
      </c>
      <c r="F115" s="85" t="n">
        <v>47.09</v>
      </c>
      <c r="G115" s="85" t="n">
        <v>46.61</v>
      </c>
    </row>
    <row r="116" spans="1:7">
      <c r="A116" s="100">
        <f>YEAR(C116)</f>
        <v/>
      </c>
      <c r="B116" s="100">
        <f>MONTH(C116)</f>
        <v/>
      </c>
      <c r="C116" s="84" t="n">
        <v>43321</v>
      </c>
      <c r="D116" s="85" t="n">
        <v>153</v>
      </c>
      <c r="E116" s="85" t="n">
        <v>40</v>
      </c>
      <c r="F116" s="85" t="n">
        <v>29.94</v>
      </c>
      <c r="G116" s="85" t="n">
        <v>28.2</v>
      </c>
    </row>
    <row r="117" spans="1:7">
      <c r="A117" s="100">
        <f>YEAR(C117)</f>
        <v/>
      </c>
      <c r="B117" s="100">
        <f>MONTH(C117)</f>
        <v/>
      </c>
      <c r="C117" s="84" t="n">
        <v>43322</v>
      </c>
      <c r="D117" s="85" t="n">
        <v>115</v>
      </c>
      <c r="E117" s="85" t="n">
        <v>35</v>
      </c>
      <c r="F117" s="85" t="n">
        <v>32.61</v>
      </c>
      <c r="G117" s="85" t="n">
        <v>36.85</v>
      </c>
    </row>
    <row r="118" spans="1:7">
      <c r="A118" s="100">
        <f>YEAR(C118)</f>
        <v/>
      </c>
      <c r="B118" s="100">
        <f>MONTH(C118)</f>
        <v/>
      </c>
      <c r="C118" s="84" t="n">
        <v>43323</v>
      </c>
      <c r="D118" s="85" t="n">
        <v>99</v>
      </c>
      <c r="E118" s="85" t="n">
        <v>35</v>
      </c>
      <c r="F118" s="85" t="n">
        <v>23.14</v>
      </c>
      <c r="G118" s="85" t="n">
        <v>43.56</v>
      </c>
    </row>
    <row r="119" spans="1:7">
      <c r="A119" s="100">
        <f>YEAR(C119)</f>
        <v/>
      </c>
      <c r="B119" s="100">
        <f>MONTH(C119)</f>
        <v/>
      </c>
      <c r="C119" s="84" t="n">
        <v>43324</v>
      </c>
      <c r="D119" s="85" t="n">
        <v>49</v>
      </c>
      <c r="E119" s="85" t="n">
        <v>19</v>
      </c>
      <c r="F119" s="85" t="n">
        <v>24.33</v>
      </c>
      <c r="G119" s="85" t="n">
        <v>44.34</v>
      </c>
    </row>
    <row r="120" spans="1:7">
      <c r="A120" s="100">
        <f>YEAR(C120)</f>
        <v/>
      </c>
      <c r="B120" s="100">
        <f>MONTH(C120)</f>
        <v/>
      </c>
      <c r="C120" s="84" t="n">
        <v>43325</v>
      </c>
      <c r="D120" s="85" t="n">
        <v>89</v>
      </c>
      <c r="E120" s="85" t="n">
        <v>29</v>
      </c>
      <c r="F120" s="85" t="n">
        <v>33.43</v>
      </c>
      <c r="G120" s="85" t="n">
        <v>39.08</v>
      </c>
    </row>
    <row r="121" spans="1:7">
      <c r="A121" s="100">
        <f>YEAR(C121)</f>
        <v/>
      </c>
      <c r="B121" s="100">
        <f>MONTH(C121)</f>
        <v/>
      </c>
      <c r="C121" s="84" t="n">
        <v>43326</v>
      </c>
      <c r="D121" s="85" t="n">
        <v>135</v>
      </c>
      <c r="E121" s="85" t="n">
        <v>36</v>
      </c>
      <c r="F121" s="85" t="n">
        <v>32.09</v>
      </c>
      <c r="G121" s="85" t="n">
        <v>32.66</v>
      </c>
    </row>
    <row r="122" spans="1:7">
      <c r="A122" s="100">
        <f>YEAR(C122)</f>
        <v/>
      </c>
      <c r="B122" s="100">
        <f>MONTH(C122)</f>
        <v/>
      </c>
      <c r="C122" s="84" t="n">
        <v>43327</v>
      </c>
      <c r="D122" s="85" t="n">
        <v>79</v>
      </c>
      <c r="E122" s="85" t="n">
        <v>31</v>
      </c>
      <c r="F122" s="85" t="n">
        <v>105.03</v>
      </c>
      <c r="G122" s="85" t="n">
        <v>26.84</v>
      </c>
    </row>
    <row r="123" spans="1:7">
      <c r="A123" s="100">
        <f>YEAR(C123)</f>
        <v/>
      </c>
      <c r="B123" s="100">
        <f>MONTH(C123)</f>
        <v/>
      </c>
      <c r="C123" s="84" t="n">
        <v>43328</v>
      </c>
      <c r="D123" s="85" t="n">
        <v>107</v>
      </c>
      <c r="E123" s="85" t="n">
        <v>41</v>
      </c>
      <c r="F123" s="85" t="n">
        <v>32.36</v>
      </c>
      <c r="G123" s="85" t="n">
        <v>35.16</v>
      </c>
    </row>
    <row r="124" spans="1:7">
      <c r="A124" s="100">
        <f>YEAR(C124)</f>
        <v/>
      </c>
      <c r="B124" s="100">
        <f>MONTH(C124)</f>
        <v/>
      </c>
      <c r="C124" s="84" t="n">
        <v>43329</v>
      </c>
      <c r="D124" s="85" t="n">
        <v>89</v>
      </c>
      <c r="E124" s="85" t="n">
        <v>28</v>
      </c>
      <c r="F124" s="85" t="n">
        <v>40.62</v>
      </c>
      <c r="G124" s="85" t="n">
        <v>38.46</v>
      </c>
    </row>
    <row r="125" spans="1:7">
      <c r="A125" s="100">
        <f>YEAR(C125)</f>
        <v/>
      </c>
      <c r="B125" s="100">
        <f>MONTH(C125)</f>
        <v/>
      </c>
      <c r="C125" s="84" t="n">
        <v>43330</v>
      </c>
      <c r="D125" s="85" t="n">
        <v>33</v>
      </c>
      <c r="E125" s="85" t="n">
        <v>16</v>
      </c>
      <c r="F125" s="85" t="n">
        <v>18.74</v>
      </c>
      <c r="G125" s="85" t="n">
        <v>44.06</v>
      </c>
    </row>
    <row r="126" spans="1:7">
      <c r="A126" s="100">
        <f>YEAR(C126)</f>
        <v/>
      </c>
      <c r="B126" s="100">
        <f>MONTH(C126)</f>
        <v/>
      </c>
      <c r="C126" s="84" t="n">
        <v>43331</v>
      </c>
      <c r="D126" s="85" t="n">
        <v>75</v>
      </c>
      <c r="E126" s="85" t="n">
        <v>25</v>
      </c>
      <c r="F126" s="85" t="n">
        <v>26.26</v>
      </c>
      <c r="G126" s="85" t="n">
        <v>31.89</v>
      </c>
    </row>
    <row r="127" spans="1:7">
      <c r="A127" s="100">
        <f>YEAR(C127)</f>
        <v/>
      </c>
      <c r="B127" s="100">
        <f>MONTH(C127)</f>
        <v/>
      </c>
      <c r="C127" s="84" t="n">
        <v>43332</v>
      </c>
      <c r="D127" s="85" t="n">
        <v>136</v>
      </c>
      <c r="E127" s="85" t="n">
        <v>38</v>
      </c>
      <c r="F127" s="85" t="n">
        <v>34.11</v>
      </c>
      <c r="G127" s="85" t="n">
        <v>46.49</v>
      </c>
    </row>
    <row r="128" spans="1:7">
      <c r="A128" s="100">
        <f>YEAR(C128)</f>
        <v/>
      </c>
      <c r="B128" s="100">
        <f>MONTH(C128)</f>
        <v/>
      </c>
      <c r="C128" s="84" t="n">
        <v>43333</v>
      </c>
      <c r="D128" s="85" t="n">
        <v>236</v>
      </c>
      <c r="E128" s="85" t="n">
        <v>81</v>
      </c>
      <c r="F128" s="85" t="n">
        <v>66.93000000000001</v>
      </c>
      <c r="G128" s="85" t="n">
        <v>35.21</v>
      </c>
    </row>
    <row r="129" spans="1:7">
      <c r="A129" s="100">
        <f>YEAR(C129)</f>
        <v/>
      </c>
      <c r="B129" s="100">
        <f>MONTH(C129)</f>
        <v/>
      </c>
      <c r="C129" s="84" t="n">
        <v>43334</v>
      </c>
      <c r="D129" s="85" t="n">
        <v>276</v>
      </c>
      <c r="E129" s="85" t="n">
        <v>88</v>
      </c>
      <c r="F129" s="85" t="n">
        <v>294.18</v>
      </c>
      <c r="G129" s="85" t="n">
        <v>36.22</v>
      </c>
    </row>
    <row r="130" spans="1:7">
      <c r="A130" s="100">
        <f>YEAR(C130)</f>
        <v/>
      </c>
      <c r="B130" s="100">
        <f>MONTH(C130)</f>
        <v/>
      </c>
      <c r="C130" s="84" t="n">
        <v>43335</v>
      </c>
      <c r="D130" s="85" t="n">
        <v>240</v>
      </c>
      <c r="E130" s="85" t="n">
        <v>90</v>
      </c>
      <c r="F130" s="85" t="n">
        <v>56.86</v>
      </c>
      <c r="G130" s="85" t="n">
        <v>41.76</v>
      </c>
    </row>
    <row r="131" spans="1:7">
      <c r="A131" s="100">
        <f>YEAR(C131)</f>
        <v/>
      </c>
      <c r="B131" s="100">
        <f>MONTH(C131)</f>
        <v/>
      </c>
      <c r="C131" s="84" t="n">
        <v>43336</v>
      </c>
      <c r="D131" s="85" t="n">
        <v>304</v>
      </c>
      <c r="E131" s="85" t="n">
        <v>104</v>
      </c>
      <c r="F131" s="85" t="n">
        <v>97.53</v>
      </c>
      <c r="G131" s="85" t="n">
        <v>37.48</v>
      </c>
    </row>
    <row r="132" spans="1:7">
      <c r="A132" s="100">
        <f>YEAR(C132)</f>
        <v/>
      </c>
      <c r="B132" s="100">
        <f>MONTH(C132)</f>
        <v/>
      </c>
      <c r="C132" s="84" t="n">
        <v>43337</v>
      </c>
      <c r="D132" s="85" t="n">
        <v>291</v>
      </c>
      <c r="E132" s="85" t="n">
        <v>92</v>
      </c>
      <c r="F132" s="85" t="n">
        <v>21.2</v>
      </c>
      <c r="G132" s="85" t="n">
        <v>32.76</v>
      </c>
    </row>
    <row r="133" spans="1:7">
      <c r="A133" s="100">
        <f>YEAR(C133)</f>
        <v/>
      </c>
      <c r="B133" s="100">
        <f>MONTH(C133)</f>
        <v/>
      </c>
      <c r="C133" s="84" t="n">
        <v>43338</v>
      </c>
      <c r="D133" s="85" t="n">
        <v>304</v>
      </c>
      <c r="E133" s="85" t="n">
        <v>87</v>
      </c>
      <c r="F133" s="85" t="n">
        <v>23.72</v>
      </c>
      <c r="G133" s="85" t="n">
        <v>35.12</v>
      </c>
    </row>
    <row r="134" spans="1:7">
      <c r="A134" s="100">
        <f>YEAR(C134)</f>
        <v/>
      </c>
      <c r="B134" s="100">
        <f>MONTH(C134)</f>
        <v/>
      </c>
      <c r="C134" s="84" t="n">
        <v>43339</v>
      </c>
      <c r="D134" s="85" t="n">
        <v>242</v>
      </c>
      <c r="E134" s="85" t="n">
        <v>84</v>
      </c>
      <c r="F134" s="85" t="n">
        <v>22.97</v>
      </c>
      <c r="G134" s="85" t="n">
        <v>39.38</v>
      </c>
    </row>
    <row r="135" spans="1:7">
      <c r="A135" s="100">
        <f>YEAR(C135)</f>
        <v/>
      </c>
      <c r="B135" s="100">
        <f>MONTH(C135)</f>
        <v/>
      </c>
      <c r="C135" s="84" t="n">
        <v>43340</v>
      </c>
      <c r="D135" s="85" t="n">
        <v>310</v>
      </c>
      <c r="E135" s="85" t="n">
        <v>102</v>
      </c>
      <c r="F135" s="85" t="n">
        <v>33.57</v>
      </c>
      <c r="G135" s="85" t="n">
        <v>32.79</v>
      </c>
    </row>
    <row r="136" spans="1:7">
      <c r="A136" s="100">
        <f>YEAR(C136)</f>
        <v/>
      </c>
      <c r="B136" s="100">
        <f>MONTH(C136)</f>
        <v/>
      </c>
      <c r="C136" s="84" t="n">
        <v>43341</v>
      </c>
      <c r="D136" s="85" t="n">
        <v>221</v>
      </c>
      <c r="E136" s="85" t="n">
        <v>80</v>
      </c>
      <c r="F136" s="85" t="n">
        <v>24.1</v>
      </c>
      <c r="G136" s="85" t="n">
        <v>37.01</v>
      </c>
    </row>
    <row r="137" spans="1:7">
      <c r="A137" s="100">
        <f>YEAR(C137)</f>
        <v/>
      </c>
      <c r="B137" s="100">
        <f>MONTH(C137)</f>
        <v/>
      </c>
      <c r="C137" s="84" t="n">
        <v>43342</v>
      </c>
      <c r="D137" s="85" t="n">
        <v>215</v>
      </c>
      <c r="E137" s="85" t="n">
        <v>74</v>
      </c>
      <c r="F137" s="85" t="n">
        <v>147.49</v>
      </c>
      <c r="G137" s="85" t="n">
        <v>38.74</v>
      </c>
    </row>
    <row r="138" spans="1:7">
      <c r="A138" s="100">
        <f>YEAR(C138)</f>
        <v/>
      </c>
      <c r="B138" s="100">
        <f>MONTH(C138)</f>
        <v/>
      </c>
      <c r="C138" s="84" t="n">
        <v>43343</v>
      </c>
      <c r="D138" s="85" t="n">
        <v>149</v>
      </c>
      <c r="E138" s="85" t="n">
        <v>70</v>
      </c>
      <c r="F138" s="85" t="n">
        <v>35.9</v>
      </c>
      <c r="G138" s="85" t="n">
        <v>38.88</v>
      </c>
    </row>
    <row r="139" spans="1:7">
      <c r="A139" t="n">
        <v>2018</v>
      </c>
      <c r="B139" t="n">
        <v>9</v>
      </c>
      <c r="C139" s="370" t="n">
        <v>43344</v>
      </c>
      <c r="D139" t="n">
        <v>138</v>
      </c>
      <c r="E139" t="n">
        <v>53</v>
      </c>
      <c r="F139" t="n">
        <v>16.35</v>
      </c>
      <c r="G139" t="n">
        <v>39.59</v>
      </c>
    </row>
    <row r="140" spans="1:7">
      <c r="A140" t="n">
        <v>2018</v>
      </c>
      <c r="B140" t="n">
        <v>9</v>
      </c>
      <c r="C140" s="370" t="n">
        <v>43345</v>
      </c>
      <c r="D140" t="n">
        <v>121</v>
      </c>
      <c r="E140" t="n">
        <v>51</v>
      </c>
      <c r="F140" t="n">
        <v>24.51</v>
      </c>
      <c r="G140" t="n">
        <v>41.96</v>
      </c>
    </row>
    <row r="141" spans="1:7">
      <c r="A141" t="n">
        <v>2018</v>
      </c>
      <c r="B141" t="n">
        <v>9</v>
      </c>
      <c r="C141" s="370" t="n">
        <v>43346</v>
      </c>
      <c r="D141" t="n">
        <v>155</v>
      </c>
      <c r="E141" t="n">
        <v>59</v>
      </c>
      <c r="F141" t="n">
        <v>52.36</v>
      </c>
      <c r="G141" t="n">
        <v>38.81</v>
      </c>
    </row>
    <row r="142" spans="1:7">
      <c r="A142" t="n">
        <v>2018</v>
      </c>
      <c r="B142" t="n">
        <v>9</v>
      </c>
      <c r="C142" s="370" t="n">
        <v>43347</v>
      </c>
      <c r="D142" t="n">
        <v>125</v>
      </c>
      <c r="E142" t="n">
        <v>55</v>
      </c>
      <c r="F142" t="n">
        <v>17</v>
      </c>
      <c r="G142" t="n">
        <v>55.52</v>
      </c>
    </row>
    <row r="143" spans="1:7">
      <c r="A143" t="n">
        <v>2018</v>
      </c>
      <c r="B143" t="n">
        <v>9</v>
      </c>
      <c r="C143" s="370" t="n">
        <v>43348</v>
      </c>
      <c r="D143" t="n">
        <v>111</v>
      </c>
      <c r="E143" t="n">
        <v>46</v>
      </c>
      <c r="F143" t="n">
        <v>18.96</v>
      </c>
      <c r="G143" t="n">
        <v>38.68</v>
      </c>
    </row>
    <row r="144" spans="1:7">
      <c r="A144" t="n">
        <v>2018</v>
      </c>
      <c r="B144" t="n">
        <v>9</v>
      </c>
      <c r="C144" s="370" t="n">
        <v>43349</v>
      </c>
      <c r="D144" t="n">
        <v>82</v>
      </c>
      <c r="E144" t="n">
        <v>44</v>
      </c>
      <c r="F144" t="n">
        <v>17.02</v>
      </c>
      <c r="G144" t="n">
        <v>36.03</v>
      </c>
    </row>
    <row r="145" spans="1:7">
      <c r="A145" t="n">
        <v>2018</v>
      </c>
      <c r="B145" t="n">
        <v>9</v>
      </c>
      <c r="C145" s="370" t="n">
        <v>43350</v>
      </c>
      <c r="D145" t="n">
        <v>176</v>
      </c>
      <c r="E145" t="n">
        <v>60</v>
      </c>
      <c r="F145" t="n">
        <v>34.75</v>
      </c>
      <c r="G145" t="n">
        <v>40.5</v>
      </c>
    </row>
    <row r="146" spans="1:7">
      <c r="A146" t="n">
        <v>2018</v>
      </c>
      <c r="B146" t="n">
        <v>9</v>
      </c>
      <c r="C146" s="370" t="n">
        <v>43351</v>
      </c>
      <c r="D146" t="n">
        <v>139</v>
      </c>
      <c r="E146" t="n">
        <v>49</v>
      </c>
      <c r="F146" t="n">
        <v>29.07</v>
      </c>
      <c r="G146" t="n">
        <v>40.75</v>
      </c>
    </row>
    <row r="147" spans="1:7">
      <c r="A147" t="n">
        <v>2018</v>
      </c>
      <c r="B147" t="n">
        <v>9</v>
      </c>
      <c r="C147" s="370" t="n">
        <v>43352</v>
      </c>
      <c r="D147" t="n">
        <v>100</v>
      </c>
      <c r="E147" t="n">
        <v>39</v>
      </c>
      <c r="F147" t="n">
        <v>26.78</v>
      </c>
      <c r="G147" t="n">
        <v>35.65</v>
      </c>
    </row>
    <row r="148" spans="1:7">
      <c r="A148" t="n">
        <v>2018</v>
      </c>
      <c r="B148" t="n">
        <v>9</v>
      </c>
      <c r="C148" s="370" t="n">
        <v>43353</v>
      </c>
      <c r="D148" t="n">
        <v>108</v>
      </c>
      <c r="E148" t="n">
        <v>42</v>
      </c>
      <c r="F148" t="n">
        <v>31.36</v>
      </c>
      <c r="G148" t="n">
        <v>35.08</v>
      </c>
    </row>
    <row r="149" spans="1:7">
      <c r="A149" t="n">
        <v>2018</v>
      </c>
      <c r="B149" t="n">
        <v>9</v>
      </c>
      <c r="C149" s="370" t="n">
        <v>43354</v>
      </c>
      <c r="D149" t="n">
        <v>195</v>
      </c>
      <c r="E149" t="n">
        <v>66</v>
      </c>
      <c r="F149" t="n">
        <v>33.61</v>
      </c>
      <c r="G149" t="n">
        <v>35.52</v>
      </c>
    </row>
    <row r="150" spans="1:7">
      <c r="A150" t="n">
        <v>2018</v>
      </c>
      <c r="B150" t="n">
        <v>9</v>
      </c>
      <c r="C150" s="370" t="n">
        <v>43355</v>
      </c>
      <c r="D150" t="n">
        <v>138</v>
      </c>
      <c r="E150" t="n">
        <v>51</v>
      </c>
      <c r="F150" t="n">
        <v>55.36</v>
      </c>
      <c r="G150" t="n">
        <v>38.64</v>
      </c>
    </row>
    <row r="151" spans="1:7">
      <c r="A151" t="n">
        <v>2018</v>
      </c>
      <c r="B151" t="n">
        <v>9</v>
      </c>
      <c r="C151" s="370" t="n">
        <v>43356</v>
      </c>
      <c r="D151" t="n">
        <v>148</v>
      </c>
      <c r="E151" t="n">
        <v>44</v>
      </c>
      <c r="F151" t="n">
        <v>24.84</v>
      </c>
      <c r="G151" t="n">
        <v>29.92</v>
      </c>
    </row>
    <row r="152" spans="1:7">
      <c r="A152" t="n">
        <v>2018</v>
      </c>
      <c r="B152" t="n">
        <v>9</v>
      </c>
      <c r="C152" s="370" t="n">
        <v>43357</v>
      </c>
      <c r="D152" t="n">
        <v>241</v>
      </c>
      <c r="E152" t="n">
        <v>73</v>
      </c>
      <c r="F152" t="n">
        <v>34</v>
      </c>
      <c r="G152" t="n">
        <v>33.77</v>
      </c>
    </row>
    <row r="153" spans="1:7">
      <c r="A153" t="n">
        <v>2018</v>
      </c>
      <c r="B153" t="n">
        <v>9</v>
      </c>
      <c r="C153" s="370" t="n">
        <v>43358</v>
      </c>
      <c r="D153" t="n">
        <v>123</v>
      </c>
      <c r="E153" t="n">
        <v>47</v>
      </c>
      <c r="F153" t="n">
        <v>19.15</v>
      </c>
      <c r="G153" t="n">
        <v>37.33</v>
      </c>
    </row>
    <row r="154" spans="1:7">
      <c r="A154" t="n">
        <v>2018</v>
      </c>
      <c r="B154" t="n">
        <v>9</v>
      </c>
      <c r="C154" s="370" t="n">
        <v>43359</v>
      </c>
      <c r="D154" t="n">
        <v>101</v>
      </c>
      <c r="E154" t="n">
        <v>33</v>
      </c>
      <c r="F154" t="n">
        <v>32.61</v>
      </c>
      <c r="G154" t="n">
        <v>38</v>
      </c>
    </row>
  </sheetData>
  <pageMargins bottom="0.75" footer="0.3" header="0.3" left="0.7" right="0.7" top="0.75"/>
  <pageSetup orientation="portrait" paperSize="9"/>
</worksheet>
</file>

<file path=xl/worksheets/sheet11.xml><?xml version="1.0" encoding="utf-8"?>
<worksheet xmlns="http://schemas.openxmlformats.org/spreadsheetml/2006/main">
  <sheetPr codeName="Sheet18">
    <outlinePr summaryBelow="1" summaryRight="1"/>
    <pageSetUpPr/>
  </sheetPr>
  <dimension ref="A1:G157"/>
  <sheetViews>
    <sheetView tabSelected="1" workbookViewId="0">
      <selection activeCell="E20" sqref="E20"/>
    </sheetView>
  </sheetViews>
  <sheetFormatPr baseColWidth="8" defaultColWidth="8.875" defaultRowHeight="16.5" outlineLevelCol="0"/>
  <cols>
    <col customWidth="1" max="2" min="1" style="134" width="7.5"/>
    <col customWidth="1" max="3" min="3" style="137" width="26.125"/>
    <col bestFit="1" customWidth="1" max="5" min="4" style="137" width="18.5"/>
    <col bestFit="1" customWidth="1" max="6" min="6" style="137" width="13.875"/>
    <col bestFit="1" customWidth="1" max="7" min="7" style="137" width="18.375"/>
    <col customWidth="1" max="16384" min="8" style="133" width="8.875"/>
  </cols>
  <sheetData>
    <row r="1" spans="1:7">
      <c r="A1" s="138" t="s">
        <v>129</v>
      </c>
      <c r="B1" s="138" t="s">
        <v>127</v>
      </c>
      <c r="C1" s="139" t="s">
        <v>205</v>
      </c>
      <c r="D1" s="139" t="s">
        <v>206</v>
      </c>
      <c r="E1" s="139" t="s">
        <v>207</v>
      </c>
      <c r="F1" s="139" t="s">
        <v>208</v>
      </c>
      <c r="G1" s="139" t="s">
        <v>209</v>
      </c>
    </row>
    <row r="2" spans="1:7">
      <c r="A2" s="122" t="n">
        <v>2018</v>
      </c>
      <c r="B2" s="122" t="n">
        <v>9</v>
      </c>
      <c r="C2" s="135" t="s">
        <v>210</v>
      </c>
      <c r="D2" s="136" t="s">
        <v>211</v>
      </c>
      <c r="E2" s="136" t="s">
        <v>212</v>
      </c>
      <c r="F2" s="135" t="s">
        <v>31</v>
      </c>
      <c r="G2" s="135" t="s">
        <v>213</v>
      </c>
    </row>
    <row r="3" spans="1:7">
      <c r="A3" s="122" t="n">
        <v>2018</v>
      </c>
      <c r="B3" s="122" t="n">
        <v>9</v>
      </c>
      <c r="C3" s="135" t="s">
        <v>214</v>
      </c>
      <c r="D3" s="136" t="s">
        <v>215</v>
      </c>
      <c r="E3" s="136" t="s">
        <v>216</v>
      </c>
      <c r="F3" s="135" t="s">
        <v>217</v>
      </c>
      <c r="G3" s="135" t="s">
        <v>213</v>
      </c>
    </row>
    <row r="4" spans="1:7">
      <c r="A4" s="122" t="n">
        <v>2018</v>
      </c>
      <c r="B4" s="122" t="n">
        <v>9</v>
      </c>
      <c r="C4" s="135" t="s">
        <v>218</v>
      </c>
      <c r="D4" s="136" t="s">
        <v>219</v>
      </c>
      <c r="E4" s="136" t="s">
        <v>220</v>
      </c>
      <c r="F4" s="135" t="s">
        <v>31</v>
      </c>
      <c r="G4" s="135" t="s">
        <v>213</v>
      </c>
    </row>
    <row r="5" spans="1:7">
      <c r="A5" s="122" t="n">
        <v>2018</v>
      </c>
      <c r="B5" s="122" t="n">
        <v>9</v>
      </c>
      <c r="C5" s="135" t="s">
        <v>221</v>
      </c>
      <c r="D5" s="136" t="s">
        <v>222</v>
      </c>
      <c r="E5" s="136" t="s">
        <v>223</v>
      </c>
      <c r="F5" s="135" t="s">
        <v>38</v>
      </c>
      <c r="G5" s="135" t="s">
        <v>213</v>
      </c>
    </row>
    <row r="6" spans="1:7">
      <c r="A6" s="122" t="n">
        <v>2018</v>
      </c>
      <c r="B6" s="122" t="n">
        <v>9</v>
      </c>
      <c r="C6" s="135" t="s">
        <v>224</v>
      </c>
      <c r="D6" s="136" t="s">
        <v>225</v>
      </c>
      <c r="E6" s="136" t="s">
        <v>226</v>
      </c>
      <c r="F6" s="135" t="s">
        <v>38</v>
      </c>
      <c r="G6" s="135" t="s">
        <v>213</v>
      </c>
    </row>
    <row r="7" spans="1:7">
      <c r="A7" s="122" t="n">
        <v>2018</v>
      </c>
      <c r="B7" s="122" t="n">
        <v>9</v>
      </c>
      <c r="C7" s="135" t="s">
        <v>227</v>
      </c>
      <c r="D7" s="136" t="s">
        <v>228</v>
      </c>
      <c r="E7" s="136" t="s">
        <v>229</v>
      </c>
      <c r="F7" s="135" t="s">
        <v>40</v>
      </c>
      <c r="G7" s="135" t="s">
        <v>213</v>
      </c>
    </row>
    <row r="8" spans="1:7">
      <c r="A8" s="122" t="n">
        <v>2018</v>
      </c>
      <c r="B8" s="122" t="n">
        <v>9</v>
      </c>
      <c r="C8" s="135" t="s">
        <v>230</v>
      </c>
      <c r="D8" s="136" t="s">
        <v>231</v>
      </c>
      <c r="E8" s="136" t="s">
        <v>232</v>
      </c>
      <c r="F8" s="135" t="s">
        <v>40</v>
      </c>
      <c r="G8" s="135" t="s">
        <v>213</v>
      </c>
    </row>
    <row r="9" spans="1:7">
      <c r="A9" s="122" t="n">
        <v>2018</v>
      </c>
      <c r="B9" s="122" t="n">
        <v>9</v>
      </c>
      <c r="C9" s="135" t="s">
        <v>233</v>
      </c>
      <c r="D9" s="136" t="s">
        <v>234</v>
      </c>
      <c r="E9" s="136" t="s">
        <v>235</v>
      </c>
      <c r="F9" s="135" t="s">
        <v>30</v>
      </c>
      <c r="G9" s="135" t="s">
        <v>213</v>
      </c>
    </row>
    <row r="10" spans="1:7">
      <c r="A10" s="122" t="n">
        <v>2018</v>
      </c>
      <c r="B10" s="122" t="n">
        <v>9</v>
      </c>
      <c r="C10" s="135" t="s">
        <v>236</v>
      </c>
      <c r="D10" s="136" t="s">
        <v>237</v>
      </c>
      <c r="E10" s="136" t="s">
        <v>238</v>
      </c>
      <c r="F10" s="135" t="s">
        <v>49</v>
      </c>
      <c r="G10" s="135" t="s">
        <v>213</v>
      </c>
    </row>
    <row r="11" spans="1:7">
      <c r="A11" s="122" t="n">
        <v>2018</v>
      </c>
      <c r="B11" s="122" t="n">
        <v>9</v>
      </c>
      <c r="C11" s="135" t="s">
        <v>239</v>
      </c>
      <c r="D11" s="136" t="s">
        <v>240</v>
      </c>
      <c r="E11" s="136" t="s">
        <v>241</v>
      </c>
      <c r="F11" s="135" t="s">
        <v>49</v>
      </c>
      <c r="G11" s="135" t="s">
        <v>213</v>
      </c>
    </row>
    <row r="12" spans="1:7">
      <c r="A12" s="122" t="n">
        <v>2018</v>
      </c>
      <c r="B12" s="122" t="n">
        <v>9</v>
      </c>
      <c r="C12" s="135" t="s">
        <v>242</v>
      </c>
      <c r="D12" s="136" t="s">
        <v>243</v>
      </c>
      <c r="E12" s="136" t="s">
        <v>244</v>
      </c>
      <c r="F12" s="135" t="s">
        <v>30</v>
      </c>
      <c r="G12" s="135" t="s">
        <v>213</v>
      </c>
    </row>
    <row r="13" spans="1:7">
      <c r="A13" s="122" t="n">
        <v>2018</v>
      </c>
      <c r="B13" s="122" t="n">
        <v>9</v>
      </c>
      <c r="C13" s="135" t="s">
        <v>245</v>
      </c>
      <c r="D13" s="136" t="s">
        <v>246</v>
      </c>
      <c r="E13" s="136" t="s">
        <v>247</v>
      </c>
      <c r="F13" s="135" t="s">
        <v>38</v>
      </c>
      <c r="G13" s="135" t="s">
        <v>213</v>
      </c>
    </row>
    <row r="14" spans="1:7">
      <c r="A14" s="122" t="n">
        <v>2018</v>
      </c>
      <c r="B14" s="122" t="n">
        <v>9</v>
      </c>
      <c r="C14" s="135" t="s">
        <v>248</v>
      </c>
      <c r="D14" s="136" t="s">
        <v>249</v>
      </c>
      <c r="E14" s="136" t="s">
        <v>250</v>
      </c>
      <c r="F14" s="135" t="s">
        <v>29</v>
      </c>
      <c r="G14" s="135" t="s">
        <v>213</v>
      </c>
    </row>
    <row r="15" spans="1:7">
      <c r="A15" s="122" t="n">
        <v>2018</v>
      </c>
      <c r="B15" s="122" t="n">
        <v>9</v>
      </c>
      <c r="C15" s="135" t="s">
        <v>251</v>
      </c>
      <c r="D15" s="136" t="s">
        <v>252</v>
      </c>
      <c r="E15" s="136" t="s">
        <v>253</v>
      </c>
      <c r="F15" s="135" t="s">
        <v>34</v>
      </c>
      <c r="G15" s="135" t="s">
        <v>213</v>
      </c>
    </row>
    <row r="16" spans="1:7">
      <c r="A16" s="122" t="n">
        <v>2018</v>
      </c>
      <c r="B16" s="122" t="n">
        <v>9</v>
      </c>
      <c r="C16" s="135" t="s">
        <v>254</v>
      </c>
      <c r="D16" s="136" t="s">
        <v>255</v>
      </c>
      <c r="E16" s="136" t="s">
        <v>256</v>
      </c>
      <c r="F16" s="135" t="s">
        <v>38</v>
      </c>
      <c r="G16" s="135" t="s">
        <v>213</v>
      </c>
    </row>
    <row r="17" spans="1:7">
      <c r="A17" s="122" t="n">
        <v>2018</v>
      </c>
      <c r="B17" s="122" t="n">
        <v>9</v>
      </c>
      <c r="C17" s="135" t="s">
        <v>257</v>
      </c>
      <c r="D17" s="136" t="s">
        <v>258</v>
      </c>
      <c r="E17" s="136" t="s">
        <v>259</v>
      </c>
      <c r="F17" s="135" t="s">
        <v>29</v>
      </c>
      <c r="G17" s="135" t="s">
        <v>213</v>
      </c>
    </row>
    <row r="18" spans="1:7">
      <c r="A18" s="122" t="n">
        <v>2018</v>
      </c>
      <c r="B18" s="122" t="n">
        <v>9</v>
      </c>
      <c r="C18" s="135" t="s">
        <v>260</v>
      </c>
      <c r="D18" s="136" t="s">
        <v>261</v>
      </c>
      <c r="E18" s="136" t="s">
        <v>262</v>
      </c>
      <c r="F18" s="135" t="s">
        <v>31</v>
      </c>
      <c r="G18" s="135" t="s">
        <v>213</v>
      </c>
    </row>
    <row r="19" spans="1:7">
      <c r="A19" s="122" t="n">
        <v>2018</v>
      </c>
      <c r="B19" s="122" t="n">
        <v>9</v>
      </c>
      <c r="C19" s="135" t="s">
        <v>263</v>
      </c>
      <c r="D19" s="136" t="s">
        <v>264</v>
      </c>
      <c r="E19" s="136" t="s">
        <v>265</v>
      </c>
      <c r="F19" s="135" t="s">
        <v>36</v>
      </c>
      <c r="G19" s="135" t="s">
        <v>213</v>
      </c>
    </row>
    <row r="20" spans="1:7">
      <c r="A20" s="122" t="n">
        <v>2018</v>
      </c>
      <c r="B20" s="122" t="n">
        <v>9</v>
      </c>
      <c r="C20" s="135" t="s">
        <v>266</v>
      </c>
      <c r="D20" s="136" t="s">
        <v>267</v>
      </c>
      <c r="E20" s="136" t="s">
        <v>268</v>
      </c>
      <c r="F20" s="135" t="s">
        <v>47</v>
      </c>
      <c r="G20" s="135" t="s">
        <v>213</v>
      </c>
    </row>
    <row r="21" spans="1:7">
      <c r="A21" s="122" t="n">
        <v>2018</v>
      </c>
      <c r="B21" s="122" t="n">
        <v>9</v>
      </c>
      <c r="C21" s="135" t="s">
        <v>269</v>
      </c>
      <c r="D21" s="136" t="s">
        <v>270</v>
      </c>
      <c r="E21" s="136" t="s">
        <v>271</v>
      </c>
      <c r="F21" s="135" t="s">
        <v>44</v>
      </c>
      <c r="G21" s="135" t="s">
        <v>213</v>
      </c>
    </row>
    <row r="22" spans="1:7">
      <c r="A22" s="122" t="n">
        <v>2018</v>
      </c>
      <c r="B22" s="122" t="n">
        <v>9</v>
      </c>
      <c r="C22" s="135" t="s">
        <v>272</v>
      </c>
      <c r="D22" s="136" t="s">
        <v>273</v>
      </c>
      <c r="E22" s="136" t="s">
        <v>274</v>
      </c>
      <c r="F22" s="135" t="s">
        <v>40</v>
      </c>
      <c r="G22" s="135" t="s">
        <v>213</v>
      </c>
    </row>
    <row r="23" spans="1:7">
      <c r="A23" s="122" t="n">
        <v>2018</v>
      </c>
      <c r="B23" s="122" t="n">
        <v>9</v>
      </c>
      <c r="C23" s="135" t="s">
        <v>275</v>
      </c>
      <c r="D23" s="136" t="s">
        <v>276</v>
      </c>
      <c r="E23" s="136" t="s">
        <v>277</v>
      </c>
      <c r="F23" s="135" t="s">
        <v>40</v>
      </c>
      <c r="G23" s="135" t="s">
        <v>213</v>
      </c>
    </row>
    <row r="24" spans="1:7">
      <c r="A24" s="122" t="n">
        <v>2018</v>
      </c>
      <c r="B24" s="122" t="n">
        <v>9</v>
      </c>
      <c r="C24" s="135" t="s">
        <v>278</v>
      </c>
      <c r="D24" s="136" t="s">
        <v>279</v>
      </c>
      <c r="E24" s="136" t="s">
        <v>280</v>
      </c>
      <c r="F24" s="135" t="s">
        <v>29</v>
      </c>
      <c r="G24" s="135" t="s">
        <v>213</v>
      </c>
    </row>
    <row r="25" spans="1:7">
      <c r="A25" s="122" t="n">
        <v>2018</v>
      </c>
      <c r="B25" s="122" t="n">
        <v>9</v>
      </c>
      <c r="C25" s="135" t="s">
        <v>281</v>
      </c>
      <c r="D25" s="136" t="s">
        <v>282</v>
      </c>
      <c r="E25" s="136" t="s">
        <v>283</v>
      </c>
      <c r="F25" s="135" t="s">
        <v>30</v>
      </c>
      <c r="G25" s="135" t="s">
        <v>213</v>
      </c>
    </row>
    <row r="26" spans="1:7">
      <c r="A26" s="122" t="n">
        <v>2018</v>
      </c>
      <c r="B26" s="122" t="n">
        <v>9</v>
      </c>
      <c r="C26" s="135" t="s">
        <v>284</v>
      </c>
      <c r="D26" s="136" t="s">
        <v>285</v>
      </c>
      <c r="E26" s="136" t="s">
        <v>286</v>
      </c>
      <c r="F26" s="135" t="s">
        <v>49</v>
      </c>
      <c r="G26" s="135" t="s">
        <v>213</v>
      </c>
    </row>
    <row r="27" spans="1:7">
      <c r="A27" s="122" t="n">
        <v>2018</v>
      </c>
      <c r="B27" s="122" t="n">
        <v>9</v>
      </c>
      <c r="C27" s="135" t="s">
        <v>287</v>
      </c>
      <c r="D27" s="136" t="s">
        <v>288</v>
      </c>
      <c r="E27" s="136" t="s">
        <v>289</v>
      </c>
      <c r="F27" s="135" t="s">
        <v>34</v>
      </c>
      <c r="G27" s="135" t="s">
        <v>213</v>
      </c>
    </row>
    <row r="28" spans="1:7">
      <c r="A28" s="122" t="n">
        <v>2018</v>
      </c>
      <c r="B28" s="122" t="n">
        <v>9</v>
      </c>
      <c r="C28" s="135" t="s">
        <v>290</v>
      </c>
      <c r="D28" s="136" t="s">
        <v>291</v>
      </c>
      <c r="E28" s="136" t="s">
        <v>292</v>
      </c>
      <c r="F28" s="135" t="s">
        <v>31</v>
      </c>
      <c r="G28" s="135" t="s">
        <v>213</v>
      </c>
    </row>
    <row r="29" spans="1:7">
      <c r="A29" s="122" t="n">
        <v>2018</v>
      </c>
      <c r="B29" s="122" t="n">
        <v>9</v>
      </c>
      <c r="C29" s="135" t="s">
        <v>293</v>
      </c>
      <c r="D29" s="136" t="s">
        <v>294</v>
      </c>
      <c r="E29" s="136" t="s">
        <v>295</v>
      </c>
      <c r="F29" s="135" t="s">
        <v>296</v>
      </c>
      <c r="G29" s="135" t="s">
        <v>213</v>
      </c>
    </row>
    <row r="30" spans="1:7">
      <c r="A30" s="122" t="n">
        <v>2018</v>
      </c>
      <c r="B30" s="122" t="n">
        <v>9</v>
      </c>
      <c r="C30" s="135" t="s">
        <v>297</v>
      </c>
      <c r="D30" s="136" t="s">
        <v>298</v>
      </c>
      <c r="E30" s="136" t="s">
        <v>299</v>
      </c>
      <c r="F30" s="135" t="s">
        <v>40</v>
      </c>
      <c r="G30" s="135" t="s">
        <v>213</v>
      </c>
    </row>
    <row r="31" spans="1:7">
      <c r="A31" s="122" t="n">
        <v>2018</v>
      </c>
      <c r="B31" s="122" t="n">
        <v>9</v>
      </c>
      <c r="C31" s="135" t="s">
        <v>300</v>
      </c>
      <c r="D31" s="136" t="s">
        <v>301</v>
      </c>
      <c r="E31" s="136" t="s">
        <v>302</v>
      </c>
      <c r="F31" s="135" t="s">
        <v>29</v>
      </c>
      <c r="G31" s="135" t="s">
        <v>213</v>
      </c>
    </row>
    <row r="32" spans="1:7">
      <c r="A32" s="122" t="n">
        <v>2018</v>
      </c>
      <c r="B32" s="122" t="n">
        <v>9</v>
      </c>
      <c r="C32" s="135" t="s">
        <v>303</v>
      </c>
      <c r="D32" s="136" t="s">
        <v>304</v>
      </c>
      <c r="E32" s="136" t="s">
        <v>305</v>
      </c>
      <c r="F32" s="135" t="s">
        <v>30</v>
      </c>
      <c r="G32" s="135" t="s">
        <v>213</v>
      </c>
    </row>
    <row r="33" spans="1:7">
      <c r="A33" s="122" t="n">
        <v>2018</v>
      </c>
      <c r="B33" s="122" t="n">
        <v>9</v>
      </c>
      <c r="C33" s="135" t="s">
        <v>306</v>
      </c>
      <c r="D33" s="136" t="s">
        <v>307</v>
      </c>
      <c r="E33" s="136" t="s">
        <v>308</v>
      </c>
      <c r="F33" s="135" t="s">
        <v>38</v>
      </c>
      <c r="G33" s="135" t="s">
        <v>213</v>
      </c>
    </row>
    <row r="34" spans="1:7">
      <c r="A34" s="122" t="n">
        <v>2018</v>
      </c>
      <c r="B34" s="122" t="n">
        <v>9</v>
      </c>
      <c r="C34" s="135" t="s">
        <v>309</v>
      </c>
      <c r="D34" s="136" t="s">
        <v>310</v>
      </c>
      <c r="E34" s="136" t="s">
        <v>311</v>
      </c>
      <c r="F34" s="135" t="s">
        <v>29</v>
      </c>
      <c r="G34" s="135" t="s">
        <v>213</v>
      </c>
    </row>
    <row r="35" spans="1:7">
      <c r="A35" s="122" t="n">
        <v>2018</v>
      </c>
      <c r="B35" s="122" t="n">
        <v>9</v>
      </c>
      <c r="C35" s="135" t="s">
        <v>312</v>
      </c>
      <c r="D35" s="136" t="s">
        <v>313</v>
      </c>
      <c r="E35" s="136" t="s">
        <v>314</v>
      </c>
      <c r="F35" s="135" t="s">
        <v>30</v>
      </c>
      <c r="G35" s="135" t="s">
        <v>213</v>
      </c>
    </row>
    <row r="36" spans="1:7">
      <c r="A36" s="122" t="n">
        <v>2018</v>
      </c>
      <c r="B36" s="122" t="n">
        <v>8</v>
      </c>
      <c r="C36" s="135" t="s">
        <v>315</v>
      </c>
      <c r="D36" s="136" t="s">
        <v>316</v>
      </c>
      <c r="E36" s="136" t="s">
        <v>317</v>
      </c>
      <c r="F36" s="135" t="s">
        <v>30</v>
      </c>
      <c r="G36" s="135" t="s">
        <v>213</v>
      </c>
    </row>
    <row r="37" spans="1:7">
      <c r="A37" s="122" t="n">
        <v>2018</v>
      </c>
      <c r="B37" s="122" t="n">
        <v>8</v>
      </c>
      <c r="C37" s="135" t="s">
        <v>318</v>
      </c>
      <c r="D37" s="136" t="s">
        <v>319</v>
      </c>
      <c r="E37" s="136" t="s">
        <v>320</v>
      </c>
      <c r="F37" s="135" t="s">
        <v>30</v>
      </c>
      <c r="G37" s="135" t="s">
        <v>213</v>
      </c>
    </row>
    <row r="38" spans="1:7">
      <c r="A38" s="122" t="n">
        <v>2018</v>
      </c>
      <c r="B38" s="122" t="n">
        <v>8</v>
      </c>
      <c r="C38" s="135" t="s">
        <v>321</v>
      </c>
      <c r="D38" s="136" t="s">
        <v>322</v>
      </c>
      <c r="E38" s="136" t="s">
        <v>323</v>
      </c>
      <c r="F38" s="135" t="s">
        <v>29</v>
      </c>
      <c r="G38" s="135" t="s">
        <v>213</v>
      </c>
    </row>
    <row r="39" spans="1:7">
      <c r="A39" s="122" t="n">
        <v>2018</v>
      </c>
      <c r="B39" s="122" t="n">
        <v>8</v>
      </c>
      <c r="C39" s="135" t="s">
        <v>324</v>
      </c>
      <c r="D39" s="136" t="s">
        <v>325</v>
      </c>
      <c r="E39" s="136" t="s">
        <v>326</v>
      </c>
      <c r="F39" s="135" t="s">
        <v>29</v>
      </c>
      <c r="G39" s="135" t="s">
        <v>213</v>
      </c>
    </row>
    <row r="40" spans="1:7">
      <c r="A40" s="122" t="n">
        <v>2018</v>
      </c>
      <c r="B40" s="122" t="n">
        <v>8</v>
      </c>
      <c r="C40" s="135" t="s">
        <v>327</v>
      </c>
      <c r="D40" s="136" t="s">
        <v>328</v>
      </c>
      <c r="E40" s="136" t="s">
        <v>329</v>
      </c>
      <c r="F40" s="135" t="s">
        <v>29</v>
      </c>
      <c r="G40" s="135" t="s">
        <v>213</v>
      </c>
    </row>
    <row r="41" spans="1:7">
      <c r="A41" s="122" t="n">
        <v>2018</v>
      </c>
      <c r="B41" s="122" t="n">
        <v>8</v>
      </c>
      <c r="C41" s="135" t="s">
        <v>330</v>
      </c>
      <c r="D41" s="136" t="s">
        <v>331</v>
      </c>
      <c r="E41" s="136" t="s">
        <v>332</v>
      </c>
      <c r="F41" s="135" t="s">
        <v>29</v>
      </c>
      <c r="G41" s="135" t="s">
        <v>213</v>
      </c>
    </row>
    <row r="42" spans="1:7">
      <c r="A42" s="122" t="n">
        <v>2018</v>
      </c>
      <c r="B42" s="122" t="n">
        <v>8</v>
      </c>
      <c r="C42" s="135" t="s">
        <v>333</v>
      </c>
      <c r="D42" s="136" t="s">
        <v>334</v>
      </c>
      <c r="E42" s="136" t="s">
        <v>335</v>
      </c>
      <c r="F42" s="135" t="s">
        <v>29</v>
      </c>
      <c r="G42" s="135" t="s">
        <v>213</v>
      </c>
    </row>
    <row r="43" spans="1:7">
      <c r="A43" s="122" t="n">
        <v>2018</v>
      </c>
      <c r="B43" s="122" t="n">
        <v>8</v>
      </c>
      <c r="C43" s="135" t="s">
        <v>336</v>
      </c>
      <c r="D43" s="136" t="s">
        <v>337</v>
      </c>
      <c r="E43" s="136" t="s">
        <v>338</v>
      </c>
      <c r="F43" s="135" t="s">
        <v>30</v>
      </c>
      <c r="G43" s="135" t="s">
        <v>213</v>
      </c>
    </row>
    <row r="44" spans="1:7">
      <c r="A44" s="122" t="n">
        <v>2018</v>
      </c>
      <c r="B44" s="122" t="n">
        <v>8</v>
      </c>
      <c r="C44" s="135" t="s">
        <v>339</v>
      </c>
      <c r="D44" s="136" t="s">
        <v>340</v>
      </c>
      <c r="E44" s="136" t="s">
        <v>341</v>
      </c>
      <c r="F44" s="135" t="s">
        <v>42</v>
      </c>
      <c r="G44" s="135" t="s">
        <v>213</v>
      </c>
    </row>
    <row r="45" spans="1:7">
      <c r="A45" s="122" t="n">
        <v>2018</v>
      </c>
      <c r="B45" s="122" t="n">
        <v>8</v>
      </c>
      <c r="C45" s="135" t="s">
        <v>342</v>
      </c>
      <c r="D45" s="136" t="s">
        <v>343</v>
      </c>
      <c r="E45" s="136" t="s">
        <v>344</v>
      </c>
      <c r="F45" s="135" t="s">
        <v>296</v>
      </c>
      <c r="G45" s="135" t="s">
        <v>213</v>
      </c>
    </row>
    <row r="46" spans="1:7">
      <c r="A46" s="122" t="n">
        <v>2018</v>
      </c>
      <c r="B46" s="122" t="n">
        <v>8</v>
      </c>
      <c r="C46" s="135" t="s">
        <v>345</v>
      </c>
      <c r="D46" s="136" t="s">
        <v>346</v>
      </c>
      <c r="E46" s="136" t="s">
        <v>347</v>
      </c>
      <c r="F46" s="135" t="s">
        <v>31</v>
      </c>
      <c r="G46" s="135" t="s">
        <v>213</v>
      </c>
    </row>
    <row r="47" spans="1:7">
      <c r="A47" s="122" t="n">
        <v>2018</v>
      </c>
      <c r="B47" s="122" t="n">
        <v>8</v>
      </c>
      <c r="C47" s="135" t="s">
        <v>348</v>
      </c>
      <c r="D47" s="136" t="s">
        <v>349</v>
      </c>
      <c r="E47" s="136" t="s">
        <v>350</v>
      </c>
      <c r="F47" s="135" t="s">
        <v>36</v>
      </c>
      <c r="G47" s="135" t="s">
        <v>213</v>
      </c>
    </row>
    <row r="48" spans="1:7">
      <c r="A48" s="122" t="n">
        <v>2018</v>
      </c>
      <c r="B48" s="122" t="n">
        <v>8</v>
      </c>
      <c r="C48" s="135" t="s">
        <v>351</v>
      </c>
      <c r="D48" s="136" t="s">
        <v>352</v>
      </c>
      <c r="E48" s="136" t="s">
        <v>353</v>
      </c>
      <c r="F48" s="135" t="s">
        <v>31</v>
      </c>
      <c r="G48" s="135" t="s">
        <v>213</v>
      </c>
    </row>
    <row r="49" spans="1:7">
      <c r="A49" s="122" t="n">
        <v>2018</v>
      </c>
      <c r="B49" s="122" t="n">
        <v>8</v>
      </c>
      <c r="C49" s="135" t="s">
        <v>354</v>
      </c>
      <c r="D49" s="136" t="s">
        <v>355</v>
      </c>
      <c r="E49" s="136" t="s">
        <v>356</v>
      </c>
      <c r="F49" s="135" t="s">
        <v>29</v>
      </c>
      <c r="G49" s="135" t="s">
        <v>213</v>
      </c>
    </row>
    <row r="50" spans="1:7">
      <c r="A50" s="122" t="n">
        <v>2018</v>
      </c>
      <c r="B50" s="122" t="n">
        <v>8</v>
      </c>
      <c r="C50" s="135" t="s">
        <v>357</v>
      </c>
      <c r="D50" s="136" t="s">
        <v>358</v>
      </c>
      <c r="E50" s="136" t="s">
        <v>359</v>
      </c>
      <c r="F50" s="135" t="s">
        <v>29</v>
      </c>
      <c r="G50" s="135" t="s">
        <v>213</v>
      </c>
    </row>
    <row r="51" spans="1:7">
      <c r="A51" s="122" t="n">
        <v>2018</v>
      </c>
      <c r="B51" s="122" t="n">
        <v>8</v>
      </c>
      <c r="C51" s="135" t="s">
        <v>360</v>
      </c>
      <c r="D51" s="136" t="s">
        <v>361</v>
      </c>
      <c r="E51" s="136" t="s">
        <v>362</v>
      </c>
      <c r="F51" s="135" t="s">
        <v>29</v>
      </c>
      <c r="G51" s="155" t="s">
        <v>213</v>
      </c>
    </row>
    <row r="52" spans="1:7">
      <c r="A52" s="122" t="n">
        <v>2018</v>
      </c>
      <c r="B52" s="122" t="n">
        <v>8</v>
      </c>
      <c r="C52" s="135" t="s">
        <v>363</v>
      </c>
      <c r="D52" s="136" t="s">
        <v>364</v>
      </c>
      <c r="E52" s="136" t="s">
        <v>365</v>
      </c>
      <c r="F52" s="135" t="s">
        <v>34</v>
      </c>
      <c r="G52" s="155" t="s">
        <v>213</v>
      </c>
    </row>
    <row r="53" spans="1:7">
      <c r="A53" s="122" t="n">
        <v>2018</v>
      </c>
      <c r="B53" s="122" t="n">
        <v>8</v>
      </c>
      <c r="C53" s="135" t="s">
        <v>366</v>
      </c>
      <c r="D53" s="136" t="s">
        <v>367</v>
      </c>
      <c r="E53" s="136" t="s">
        <v>368</v>
      </c>
      <c r="F53" s="135" t="s">
        <v>29</v>
      </c>
      <c r="G53" s="155" t="s">
        <v>213</v>
      </c>
    </row>
    <row r="54" spans="1:7">
      <c r="A54" s="122" t="n">
        <v>2018</v>
      </c>
      <c r="B54" s="122" t="n">
        <v>8</v>
      </c>
      <c r="C54" s="135" t="s">
        <v>369</v>
      </c>
      <c r="D54" s="136" t="s">
        <v>370</v>
      </c>
      <c r="E54" s="136" t="s">
        <v>371</v>
      </c>
      <c r="F54" s="135" t="s">
        <v>296</v>
      </c>
      <c r="G54" s="155" t="s">
        <v>213</v>
      </c>
    </row>
    <row r="55" spans="1:7">
      <c r="A55" s="122" t="n">
        <v>2018</v>
      </c>
      <c r="B55" s="122" t="n">
        <v>8</v>
      </c>
      <c r="C55" s="135" t="s">
        <v>372</v>
      </c>
      <c r="D55" s="136" t="s">
        <v>373</v>
      </c>
      <c r="E55" s="136" t="s">
        <v>374</v>
      </c>
      <c r="F55" s="135" t="s">
        <v>31</v>
      </c>
      <c r="G55" s="155" t="s">
        <v>213</v>
      </c>
    </row>
    <row r="56" spans="1:7">
      <c r="A56" s="122" t="n">
        <v>2018</v>
      </c>
      <c r="B56" s="122" t="n">
        <v>8</v>
      </c>
      <c r="C56" s="135" t="s">
        <v>375</v>
      </c>
      <c r="D56" s="136" t="s">
        <v>376</v>
      </c>
      <c r="E56" s="136" t="s">
        <v>377</v>
      </c>
      <c r="F56" s="135" t="s">
        <v>29</v>
      </c>
      <c r="G56" s="135" t="s">
        <v>213</v>
      </c>
    </row>
    <row r="57" spans="1:7">
      <c r="A57" s="122" t="n">
        <v>2018</v>
      </c>
      <c r="B57" s="122" t="n">
        <v>8</v>
      </c>
      <c r="C57" s="135" t="s">
        <v>378</v>
      </c>
      <c r="D57" s="136" t="s">
        <v>379</v>
      </c>
      <c r="E57" s="136" t="s">
        <v>380</v>
      </c>
      <c r="F57" s="135" t="s">
        <v>296</v>
      </c>
      <c r="G57" s="135" t="s">
        <v>213</v>
      </c>
    </row>
    <row r="58" spans="1:7">
      <c r="A58" s="122" t="n">
        <v>2018</v>
      </c>
      <c r="B58" s="122" t="n">
        <v>8</v>
      </c>
      <c r="C58" s="135" t="s">
        <v>381</v>
      </c>
      <c r="D58" s="136" t="s">
        <v>382</v>
      </c>
      <c r="E58" s="136" t="s">
        <v>383</v>
      </c>
      <c r="F58" s="135" t="s">
        <v>296</v>
      </c>
      <c r="G58" s="135" t="s">
        <v>213</v>
      </c>
    </row>
    <row r="59" spans="1:7">
      <c r="A59" s="122" t="n">
        <v>2018</v>
      </c>
      <c r="B59" s="122" t="n">
        <v>8</v>
      </c>
      <c r="C59" s="135" t="s">
        <v>384</v>
      </c>
      <c r="D59" s="136" t="s">
        <v>385</v>
      </c>
      <c r="E59" s="136" t="s">
        <v>386</v>
      </c>
      <c r="F59" s="135" t="s">
        <v>38</v>
      </c>
      <c r="G59" s="135" t="s">
        <v>213</v>
      </c>
    </row>
    <row r="60" spans="1:7">
      <c r="A60" s="122" t="n">
        <v>2018</v>
      </c>
      <c r="B60" s="122" t="n">
        <v>8</v>
      </c>
      <c r="C60" s="135" t="s">
        <v>387</v>
      </c>
      <c r="D60" s="136" t="s">
        <v>388</v>
      </c>
      <c r="E60" s="136" t="s">
        <v>389</v>
      </c>
      <c r="F60" s="135" t="s">
        <v>29</v>
      </c>
      <c r="G60" s="135" t="s">
        <v>213</v>
      </c>
    </row>
    <row r="61" spans="1:7">
      <c r="A61" s="122" t="n">
        <v>2018</v>
      </c>
      <c r="B61" s="122" t="n">
        <v>8</v>
      </c>
      <c r="C61" s="135" t="s">
        <v>390</v>
      </c>
      <c r="D61" s="136" t="s">
        <v>391</v>
      </c>
      <c r="E61" s="136" t="s">
        <v>392</v>
      </c>
      <c r="F61" s="135" t="s">
        <v>393</v>
      </c>
      <c r="G61" s="135" t="s">
        <v>213</v>
      </c>
    </row>
    <row r="62" spans="1:7">
      <c r="A62" s="122" t="n">
        <v>2018</v>
      </c>
      <c r="B62" s="122" t="n">
        <v>8</v>
      </c>
      <c r="C62" s="135" t="s">
        <v>394</v>
      </c>
      <c r="D62" s="136" t="s">
        <v>395</v>
      </c>
      <c r="E62" s="136" t="s">
        <v>396</v>
      </c>
      <c r="F62" s="135" t="s">
        <v>29</v>
      </c>
      <c r="G62" s="135" t="s">
        <v>213</v>
      </c>
    </row>
    <row r="63" spans="1:7">
      <c r="A63" s="122" t="n">
        <v>2018</v>
      </c>
      <c r="B63" s="122" t="n">
        <v>8</v>
      </c>
      <c r="C63" s="135" t="s">
        <v>397</v>
      </c>
      <c r="D63" s="136" t="s">
        <v>398</v>
      </c>
      <c r="E63" s="136" t="s">
        <v>399</v>
      </c>
      <c r="F63" s="135" t="s">
        <v>34</v>
      </c>
      <c r="G63" s="135" t="s">
        <v>213</v>
      </c>
    </row>
    <row r="64" spans="1:7">
      <c r="A64" s="122" t="n">
        <v>2018</v>
      </c>
      <c r="B64" s="122" t="n">
        <v>8</v>
      </c>
      <c r="C64" s="135" t="s">
        <v>400</v>
      </c>
      <c r="D64" s="136" t="s">
        <v>401</v>
      </c>
      <c r="E64" s="136" t="s">
        <v>402</v>
      </c>
      <c r="F64" s="135" t="s">
        <v>40</v>
      </c>
      <c r="G64" s="135" t="s">
        <v>213</v>
      </c>
    </row>
    <row r="65" spans="1:7">
      <c r="A65" s="122" t="n">
        <v>2018</v>
      </c>
      <c r="B65" s="122" t="n">
        <v>8</v>
      </c>
      <c r="C65" s="135" t="s">
        <v>403</v>
      </c>
      <c r="D65" s="136" t="s">
        <v>404</v>
      </c>
      <c r="E65" s="136" t="s">
        <v>405</v>
      </c>
      <c r="F65" s="135" t="s">
        <v>31</v>
      </c>
      <c r="G65" s="135" t="s">
        <v>213</v>
      </c>
    </row>
    <row r="66" spans="1:7">
      <c r="A66" s="122" t="n">
        <v>2018</v>
      </c>
      <c r="B66" s="122" t="n">
        <v>8</v>
      </c>
      <c r="C66" s="135" t="s">
        <v>406</v>
      </c>
      <c r="D66" s="136" t="s">
        <v>407</v>
      </c>
      <c r="E66" s="136" t="s">
        <v>408</v>
      </c>
      <c r="F66" s="135" t="s">
        <v>34</v>
      </c>
      <c r="G66" s="135" t="s">
        <v>213</v>
      </c>
    </row>
    <row r="67" spans="1:7">
      <c r="A67" s="122" t="n">
        <v>2018</v>
      </c>
      <c r="B67" s="122" t="n">
        <v>8</v>
      </c>
      <c r="C67" s="135" t="s">
        <v>409</v>
      </c>
      <c r="D67" s="136" t="s">
        <v>410</v>
      </c>
      <c r="E67" s="136" t="s">
        <v>411</v>
      </c>
      <c r="F67" s="135" t="s">
        <v>36</v>
      </c>
      <c r="G67" s="135" t="s">
        <v>213</v>
      </c>
    </row>
    <row r="68" spans="1:7">
      <c r="A68" s="122" t="n">
        <v>2018</v>
      </c>
      <c r="B68" s="122" t="n">
        <v>8</v>
      </c>
      <c r="C68" s="135" t="s">
        <v>412</v>
      </c>
      <c r="D68" s="136" t="s">
        <v>413</v>
      </c>
      <c r="E68" s="136" t="s">
        <v>414</v>
      </c>
      <c r="F68" s="135" t="s">
        <v>36</v>
      </c>
      <c r="G68" s="135" t="s">
        <v>213</v>
      </c>
    </row>
    <row r="69" spans="1:7">
      <c r="A69" s="122" t="n">
        <v>2018</v>
      </c>
      <c r="B69" s="122" t="n">
        <v>8</v>
      </c>
      <c r="C69" s="135" t="s">
        <v>415</v>
      </c>
      <c r="D69" s="136" t="s">
        <v>416</v>
      </c>
      <c r="E69" s="136" t="s">
        <v>417</v>
      </c>
      <c r="F69" s="135" t="s">
        <v>40</v>
      </c>
      <c r="G69" s="135" t="s">
        <v>213</v>
      </c>
    </row>
    <row r="70" spans="1:7">
      <c r="A70" s="122" t="n">
        <v>2018</v>
      </c>
      <c r="B70" s="122" t="n">
        <v>8</v>
      </c>
      <c r="C70" s="135" t="s">
        <v>418</v>
      </c>
      <c r="D70" s="136" t="s">
        <v>419</v>
      </c>
      <c r="E70" s="136" t="s">
        <v>420</v>
      </c>
      <c r="F70" s="135" t="s">
        <v>36</v>
      </c>
      <c r="G70" s="135" t="s">
        <v>213</v>
      </c>
    </row>
    <row r="71" spans="1:7">
      <c r="A71" s="122" t="n">
        <v>2018</v>
      </c>
      <c r="B71" s="122" t="n">
        <v>8</v>
      </c>
      <c r="C71" s="135" t="s">
        <v>421</v>
      </c>
      <c r="D71" s="136" t="s">
        <v>422</v>
      </c>
      <c r="E71" s="136" t="s">
        <v>423</v>
      </c>
      <c r="F71" s="135" t="s">
        <v>31</v>
      </c>
      <c r="G71" s="135" t="s">
        <v>213</v>
      </c>
    </row>
    <row r="72" spans="1:7">
      <c r="A72" s="122" t="n">
        <v>2018</v>
      </c>
      <c r="B72" s="122" t="n">
        <v>8</v>
      </c>
      <c r="C72" s="135" t="s">
        <v>424</v>
      </c>
      <c r="D72" s="136" t="s">
        <v>425</v>
      </c>
      <c r="E72" s="136" t="s">
        <v>426</v>
      </c>
      <c r="F72" s="135" t="s">
        <v>31</v>
      </c>
      <c r="G72" s="135" t="s">
        <v>213</v>
      </c>
    </row>
    <row r="73" spans="1:7">
      <c r="A73" s="122" t="n">
        <v>2018</v>
      </c>
      <c r="B73" s="122" t="n">
        <v>8</v>
      </c>
      <c r="C73" s="135" t="s">
        <v>427</v>
      </c>
      <c r="D73" s="136" t="s">
        <v>428</v>
      </c>
      <c r="E73" s="136" t="s">
        <v>429</v>
      </c>
      <c r="F73" s="135" t="s">
        <v>44</v>
      </c>
      <c r="G73" s="135" t="s">
        <v>213</v>
      </c>
    </row>
    <row r="74" spans="1:7">
      <c r="A74" s="122" t="n">
        <v>2018</v>
      </c>
      <c r="B74" s="122" t="n">
        <v>8</v>
      </c>
      <c r="C74" s="135" t="s">
        <v>430</v>
      </c>
      <c r="D74" s="136" t="s">
        <v>431</v>
      </c>
      <c r="E74" s="136" t="s">
        <v>432</v>
      </c>
      <c r="F74" s="135" t="s">
        <v>31</v>
      </c>
      <c r="G74" s="135" t="s">
        <v>213</v>
      </c>
    </row>
    <row r="75" spans="1:7">
      <c r="A75" s="122" t="n">
        <v>2018</v>
      </c>
      <c r="B75" s="122" t="n">
        <v>8</v>
      </c>
      <c r="C75" s="135" t="s">
        <v>433</v>
      </c>
      <c r="D75" s="136" t="s">
        <v>434</v>
      </c>
      <c r="E75" s="136" t="s">
        <v>435</v>
      </c>
      <c r="F75" s="135" t="s">
        <v>30</v>
      </c>
      <c r="G75" s="135" t="s">
        <v>213</v>
      </c>
    </row>
    <row r="76" spans="1:7">
      <c r="A76" s="122" t="n">
        <v>2018</v>
      </c>
      <c r="B76" s="122" t="n">
        <v>8</v>
      </c>
      <c r="C76" s="135" t="s">
        <v>436</v>
      </c>
      <c r="D76" s="136" t="s">
        <v>437</v>
      </c>
      <c r="E76" s="136" t="s">
        <v>438</v>
      </c>
      <c r="F76" s="135" t="s">
        <v>34</v>
      </c>
      <c r="G76" s="135" t="s">
        <v>213</v>
      </c>
    </row>
    <row r="77" spans="1:7">
      <c r="A77" s="122" t="n">
        <v>2018</v>
      </c>
      <c r="B77" s="122" t="n">
        <v>8</v>
      </c>
      <c r="C77" s="135" t="s">
        <v>439</v>
      </c>
      <c r="D77" s="136" t="s">
        <v>440</v>
      </c>
      <c r="E77" s="136" t="s">
        <v>441</v>
      </c>
      <c r="F77" s="135" t="s">
        <v>42</v>
      </c>
      <c r="G77" s="135" t="s">
        <v>213</v>
      </c>
    </row>
    <row r="78" spans="1:7">
      <c r="A78" s="122" t="n">
        <v>2018</v>
      </c>
      <c r="B78" s="122" t="n">
        <v>8</v>
      </c>
      <c r="C78" s="135" t="s">
        <v>442</v>
      </c>
      <c r="D78" s="136" t="s">
        <v>443</v>
      </c>
      <c r="E78" s="136" t="s">
        <v>444</v>
      </c>
      <c r="F78" s="135" t="s">
        <v>29</v>
      </c>
      <c r="G78" s="135" t="s">
        <v>213</v>
      </c>
    </row>
    <row r="79" spans="1:7">
      <c r="A79" s="122" t="n">
        <v>2018</v>
      </c>
      <c r="B79" s="122" t="n">
        <v>8</v>
      </c>
      <c r="C79" s="135" t="s">
        <v>445</v>
      </c>
      <c r="D79" s="136" t="s">
        <v>446</v>
      </c>
      <c r="E79" s="136" t="s">
        <v>447</v>
      </c>
      <c r="F79" s="135" t="s">
        <v>47</v>
      </c>
      <c r="G79" s="135" t="s">
        <v>213</v>
      </c>
    </row>
    <row r="80" spans="1:7">
      <c r="A80" s="122" t="n">
        <v>2018</v>
      </c>
      <c r="B80" s="122" t="n">
        <v>8</v>
      </c>
      <c r="C80" s="135" t="s">
        <v>448</v>
      </c>
      <c r="D80" s="136" t="s">
        <v>449</v>
      </c>
      <c r="E80" s="136" t="s">
        <v>450</v>
      </c>
      <c r="F80" s="135" t="s">
        <v>38</v>
      </c>
      <c r="G80" s="135" t="s">
        <v>213</v>
      </c>
    </row>
    <row r="81" spans="1:7">
      <c r="A81" s="122" t="n">
        <v>2018</v>
      </c>
      <c r="B81" s="122" t="n">
        <v>8</v>
      </c>
      <c r="C81" s="135" t="s">
        <v>451</v>
      </c>
      <c r="D81" s="136" t="s">
        <v>452</v>
      </c>
      <c r="E81" s="136" t="s">
        <v>453</v>
      </c>
      <c r="F81" s="135" t="s">
        <v>29</v>
      </c>
      <c r="G81" s="135" t="s">
        <v>213</v>
      </c>
    </row>
    <row r="82" spans="1:7">
      <c r="A82" s="122" t="n">
        <v>2018</v>
      </c>
      <c r="B82" s="122" t="n">
        <v>8</v>
      </c>
      <c r="C82" s="135" t="s">
        <v>454</v>
      </c>
      <c r="D82" s="136" t="s">
        <v>455</v>
      </c>
      <c r="E82" s="136" t="s">
        <v>456</v>
      </c>
      <c r="F82" s="135" t="s">
        <v>34</v>
      </c>
      <c r="G82" s="135" t="s">
        <v>213</v>
      </c>
    </row>
    <row r="83" spans="1:7">
      <c r="A83" s="122" t="n">
        <v>2018</v>
      </c>
      <c r="B83" s="122" t="n">
        <v>8</v>
      </c>
      <c r="C83" s="135" t="s">
        <v>457</v>
      </c>
      <c r="D83" s="136" t="s">
        <v>458</v>
      </c>
      <c r="E83" s="136" t="s">
        <v>459</v>
      </c>
      <c r="F83" s="135" t="s">
        <v>30</v>
      </c>
      <c r="G83" s="135" t="s">
        <v>213</v>
      </c>
    </row>
    <row r="84" spans="1:7">
      <c r="A84" s="122" t="n">
        <v>2018</v>
      </c>
      <c r="B84" s="122" t="n">
        <v>8</v>
      </c>
      <c r="C84" s="135" t="s">
        <v>460</v>
      </c>
      <c r="D84" s="136" t="s">
        <v>461</v>
      </c>
      <c r="E84" s="136" t="s">
        <v>462</v>
      </c>
      <c r="F84" s="135" t="s">
        <v>30</v>
      </c>
      <c r="G84" s="135" t="s">
        <v>213</v>
      </c>
    </row>
    <row r="85" spans="1:7">
      <c r="A85" s="122" t="n">
        <v>2018</v>
      </c>
      <c r="B85" s="122" t="n">
        <v>8</v>
      </c>
      <c r="C85" s="135" t="s">
        <v>463</v>
      </c>
      <c r="D85" s="136" t="s">
        <v>464</v>
      </c>
      <c r="E85" s="136" t="s">
        <v>465</v>
      </c>
      <c r="F85" s="135" t="s">
        <v>49</v>
      </c>
      <c r="G85" s="135" t="s">
        <v>213</v>
      </c>
    </row>
    <row r="86" spans="1:7">
      <c r="A86" s="122" t="n">
        <v>2018</v>
      </c>
      <c r="B86" s="122" t="n">
        <v>8</v>
      </c>
      <c r="C86" s="135" t="s">
        <v>466</v>
      </c>
      <c r="D86" s="136" t="s">
        <v>467</v>
      </c>
      <c r="E86" s="136" t="s">
        <v>468</v>
      </c>
      <c r="F86" s="135" t="s">
        <v>296</v>
      </c>
      <c r="G86" s="135" t="s">
        <v>213</v>
      </c>
    </row>
    <row r="87" spans="1:7">
      <c r="A87" s="122" t="n">
        <v>2018</v>
      </c>
      <c r="B87" s="122" t="n">
        <v>8</v>
      </c>
      <c r="C87" s="135" t="s">
        <v>469</v>
      </c>
      <c r="D87" s="136" t="s">
        <v>470</v>
      </c>
      <c r="E87" s="136" t="s">
        <v>471</v>
      </c>
      <c r="F87" s="135" t="s">
        <v>296</v>
      </c>
      <c r="G87" s="135" t="s">
        <v>213</v>
      </c>
    </row>
    <row r="88" spans="1:7">
      <c r="A88" s="122" t="n">
        <v>2018</v>
      </c>
      <c r="B88" s="122" t="n">
        <v>8</v>
      </c>
      <c r="C88" s="135" t="s">
        <v>472</v>
      </c>
      <c r="D88" s="136" t="s">
        <v>473</v>
      </c>
      <c r="E88" s="136" t="s">
        <v>474</v>
      </c>
      <c r="F88" s="135" t="s">
        <v>38</v>
      </c>
      <c r="G88" s="135" t="s">
        <v>213</v>
      </c>
    </row>
    <row r="89" spans="1:7">
      <c r="A89" s="122" t="n">
        <v>2018</v>
      </c>
      <c r="B89" s="122" t="n">
        <v>8</v>
      </c>
      <c r="C89" s="135" t="s">
        <v>475</v>
      </c>
      <c r="D89" s="136" t="s">
        <v>476</v>
      </c>
      <c r="E89" s="136" t="s">
        <v>477</v>
      </c>
      <c r="F89" s="135" t="s">
        <v>34</v>
      </c>
      <c r="G89" s="135" t="s">
        <v>213</v>
      </c>
    </row>
    <row r="90" spans="1:7">
      <c r="A90" s="122" t="n">
        <v>2018</v>
      </c>
      <c r="B90" s="122" t="n">
        <v>8</v>
      </c>
      <c r="C90" s="135" t="s">
        <v>478</v>
      </c>
      <c r="D90" s="136" t="s">
        <v>479</v>
      </c>
      <c r="E90" s="136" t="s">
        <v>480</v>
      </c>
      <c r="F90" s="135" t="s">
        <v>42</v>
      </c>
      <c r="G90" s="135" t="s">
        <v>213</v>
      </c>
    </row>
    <row r="91" spans="1:7">
      <c r="A91" s="122" t="n">
        <v>2018</v>
      </c>
      <c r="B91" s="122" t="n">
        <v>8</v>
      </c>
      <c r="C91" s="135" t="s">
        <v>481</v>
      </c>
      <c r="D91" s="136" t="s">
        <v>482</v>
      </c>
      <c r="E91" s="136" t="s">
        <v>483</v>
      </c>
      <c r="F91" s="135" t="s">
        <v>30</v>
      </c>
      <c r="G91" s="135" t="s">
        <v>213</v>
      </c>
    </row>
    <row r="92" spans="1:7">
      <c r="A92" s="122" t="n">
        <v>2018</v>
      </c>
      <c r="B92" s="122" t="n">
        <v>8</v>
      </c>
      <c r="C92" s="135" t="s">
        <v>484</v>
      </c>
      <c r="D92" s="136" t="s">
        <v>485</v>
      </c>
      <c r="E92" s="136" t="s">
        <v>486</v>
      </c>
      <c r="F92" s="135" t="s">
        <v>38</v>
      </c>
      <c r="G92" s="135" t="s">
        <v>213</v>
      </c>
    </row>
    <row r="93" spans="1:7">
      <c r="A93" s="122" t="n">
        <v>2018</v>
      </c>
      <c r="B93" s="122" t="n">
        <v>8</v>
      </c>
      <c r="C93" s="135" t="s">
        <v>487</v>
      </c>
      <c r="D93" s="136" t="s">
        <v>488</v>
      </c>
      <c r="E93" s="136" t="s">
        <v>489</v>
      </c>
      <c r="F93" s="135" t="s">
        <v>30</v>
      </c>
      <c r="G93" s="135" t="s">
        <v>213</v>
      </c>
    </row>
    <row r="94" spans="1:7">
      <c r="A94" s="122" t="n">
        <v>2018</v>
      </c>
      <c r="B94" s="122" t="n">
        <v>8</v>
      </c>
      <c r="C94" s="135" t="s">
        <v>490</v>
      </c>
      <c r="D94" s="136" t="s">
        <v>491</v>
      </c>
      <c r="E94" s="136" t="s">
        <v>492</v>
      </c>
      <c r="F94" s="135" t="s">
        <v>40</v>
      </c>
      <c r="G94" s="135" t="s">
        <v>213</v>
      </c>
    </row>
    <row r="95" spans="1:7">
      <c r="A95" s="122" t="n">
        <v>2018</v>
      </c>
      <c r="B95" s="122" t="n">
        <v>8</v>
      </c>
      <c r="C95" s="135" t="s">
        <v>493</v>
      </c>
      <c r="D95" s="136" t="s">
        <v>494</v>
      </c>
      <c r="E95" s="136" t="s">
        <v>495</v>
      </c>
      <c r="F95" s="135" t="s">
        <v>29</v>
      </c>
      <c r="G95" s="135" t="s">
        <v>213</v>
      </c>
    </row>
    <row r="96" spans="1:7">
      <c r="A96" s="122" t="n">
        <v>2018</v>
      </c>
      <c r="B96" s="122" t="n">
        <v>8</v>
      </c>
      <c r="C96" s="135" t="s">
        <v>496</v>
      </c>
      <c r="D96" s="136" t="s">
        <v>497</v>
      </c>
      <c r="E96" s="136" t="s">
        <v>498</v>
      </c>
      <c r="F96" s="135" t="s">
        <v>30</v>
      </c>
      <c r="G96" s="135" t="s">
        <v>213</v>
      </c>
    </row>
    <row r="97" spans="1:7">
      <c r="A97" s="122" t="n">
        <v>2018</v>
      </c>
      <c r="B97" s="122" t="n">
        <v>8</v>
      </c>
      <c r="C97" s="135" t="s">
        <v>499</v>
      </c>
      <c r="D97" s="136" t="s">
        <v>500</v>
      </c>
      <c r="E97" s="136" t="s">
        <v>501</v>
      </c>
      <c r="F97" s="135" t="s">
        <v>34</v>
      </c>
      <c r="G97" s="135" t="s">
        <v>213</v>
      </c>
    </row>
    <row r="98" spans="1:7">
      <c r="A98" s="122" t="n">
        <v>2018</v>
      </c>
      <c r="B98" s="122" t="n">
        <v>8</v>
      </c>
      <c r="C98" s="135" t="s">
        <v>502</v>
      </c>
      <c r="D98" s="136" t="s">
        <v>503</v>
      </c>
      <c r="E98" s="136" t="s">
        <v>504</v>
      </c>
      <c r="F98" s="135" t="s">
        <v>44</v>
      </c>
      <c r="G98" s="135" t="s">
        <v>213</v>
      </c>
    </row>
    <row r="99" spans="1:7">
      <c r="A99" s="122" t="n">
        <v>2018</v>
      </c>
      <c r="B99" s="122" t="n">
        <v>8</v>
      </c>
      <c r="C99" s="135" t="s">
        <v>505</v>
      </c>
      <c r="D99" s="136" t="s">
        <v>506</v>
      </c>
      <c r="E99" s="136" t="s">
        <v>507</v>
      </c>
      <c r="F99" s="135" t="s">
        <v>34</v>
      </c>
      <c r="G99" s="135" t="s">
        <v>213</v>
      </c>
    </row>
    <row r="100" spans="1:7">
      <c r="A100" s="122" t="n">
        <v>2018</v>
      </c>
      <c r="B100" s="122" t="n">
        <v>8</v>
      </c>
      <c r="C100" s="135" t="s">
        <v>508</v>
      </c>
      <c r="D100" s="136" t="s">
        <v>509</v>
      </c>
      <c r="E100" s="136" t="s">
        <v>510</v>
      </c>
      <c r="F100" s="135" t="s">
        <v>30</v>
      </c>
      <c r="G100" s="135" t="s">
        <v>213</v>
      </c>
    </row>
    <row r="101" spans="1:7">
      <c r="A101" s="122" t="n">
        <v>2018</v>
      </c>
      <c r="B101" s="122" t="n">
        <v>8</v>
      </c>
      <c r="C101" s="135" t="s">
        <v>511</v>
      </c>
      <c r="D101" s="136" t="s">
        <v>512</v>
      </c>
      <c r="E101" s="136" t="s">
        <v>513</v>
      </c>
      <c r="F101" s="135" t="s">
        <v>29</v>
      </c>
      <c r="G101" s="135" t="s">
        <v>213</v>
      </c>
    </row>
    <row r="102" spans="1:7">
      <c r="A102" s="122" t="n">
        <v>2018</v>
      </c>
      <c r="B102" s="122" t="n">
        <v>8</v>
      </c>
      <c r="C102" s="135" t="s">
        <v>514</v>
      </c>
      <c r="D102" s="136" t="s">
        <v>515</v>
      </c>
      <c r="E102" s="136" t="s">
        <v>516</v>
      </c>
      <c r="F102" s="135" t="s">
        <v>31</v>
      </c>
      <c r="G102" s="135" t="s">
        <v>213</v>
      </c>
    </row>
    <row r="103" spans="1:7">
      <c r="A103" s="122" t="n">
        <v>2018</v>
      </c>
      <c r="B103" s="122" t="n">
        <v>8</v>
      </c>
      <c r="C103" s="135" t="s">
        <v>517</v>
      </c>
      <c r="D103" s="136" t="s">
        <v>518</v>
      </c>
      <c r="E103" s="136" t="s">
        <v>519</v>
      </c>
      <c r="F103" s="135" t="s">
        <v>31</v>
      </c>
      <c r="G103" s="135" t="s">
        <v>213</v>
      </c>
    </row>
    <row r="104" spans="1:7">
      <c r="A104" s="122" t="n">
        <v>2018</v>
      </c>
      <c r="B104" s="122" t="n">
        <v>8</v>
      </c>
      <c r="C104" s="135" t="s">
        <v>520</v>
      </c>
      <c r="D104" s="136" t="s">
        <v>521</v>
      </c>
      <c r="E104" s="136" t="s">
        <v>522</v>
      </c>
      <c r="F104" s="135" t="s">
        <v>31</v>
      </c>
      <c r="G104" s="135" t="s">
        <v>213</v>
      </c>
    </row>
    <row r="105" spans="1:7">
      <c r="A105" s="122" t="n">
        <v>2018</v>
      </c>
      <c r="B105" s="122" t="n">
        <v>8</v>
      </c>
      <c r="C105" s="135" t="s">
        <v>523</v>
      </c>
      <c r="D105" s="136" t="s">
        <v>524</v>
      </c>
      <c r="E105" s="136" t="s">
        <v>525</v>
      </c>
      <c r="F105" s="135" t="s">
        <v>31</v>
      </c>
      <c r="G105" s="135" t="s">
        <v>213</v>
      </c>
    </row>
    <row r="106" spans="1:7">
      <c r="A106" s="122" t="n">
        <v>2018</v>
      </c>
      <c r="B106" s="122" t="n">
        <v>8</v>
      </c>
      <c r="C106" s="135" t="s">
        <v>526</v>
      </c>
      <c r="D106" s="136" t="s">
        <v>527</v>
      </c>
      <c r="E106" s="136" t="s">
        <v>528</v>
      </c>
      <c r="F106" s="135" t="s">
        <v>29</v>
      </c>
      <c r="G106" s="135" t="s">
        <v>213</v>
      </c>
    </row>
    <row r="107" spans="1:7">
      <c r="A107" s="122" t="n">
        <v>2018</v>
      </c>
      <c r="B107" s="122" t="n">
        <v>8</v>
      </c>
      <c r="C107" s="135" t="s">
        <v>529</v>
      </c>
      <c r="D107" s="136" t="s">
        <v>530</v>
      </c>
      <c r="E107" s="136" t="s">
        <v>531</v>
      </c>
      <c r="F107" s="135" t="s">
        <v>30</v>
      </c>
      <c r="G107" s="135" t="s">
        <v>213</v>
      </c>
    </row>
    <row r="108" spans="1:7">
      <c r="A108" s="122" t="n">
        <v>2018</v>
      </c>
      <c r="B108" s="122" t="n">
        <v>8</v>
      </c>
      <c r="C108" s="135" t="s">
        <v>532</v>
      </c>
      <c r="D108" s="136" t="s">
        <v>533</v>
      </c>
      <c r="E108" s="136" t="s">
        <v>534</v>
      </c>
      <c r="F108" s="135" t="s">
        <v>31</v>
      </c>
      <c r="G108" s="135" t="s">
        <v>213</v>
      </c>
    </row>
    <row r="109" spans="1:7">
      <c r="A109" s="122" t="n">
        <v>2018</v>
      </c>
      <c r="B109" s="122" t="n">
        <v>8</v>
      </c>
      <c r="C109" s="135" t="s">
        <v>535</v>
      </c>
      <c r="D109" s="136" t="s">
        <v>536</v>
      </c>
      <c r="E109" s="136" t="s">
        <v>537</v>
      </c>
      <c r="F109" s="135" t="s">
        <v>29</v>
      </c>
      <c r="G109" s="135" t="s">
        <v>213</v>
      </c>
    </row>
    <row r="110" spans="1:7">
      <c r="A110" s="122" t="n">
        <v>2018</v>
      </c>
      <c r="B110" s="122" t="n">
        <v>8</v>
      </c>
      <c r="C110" s="135" t="s">
        <v>538</v>
      </c>
      <c r="D110" s="136" t="s">
        <v>539</v>
      </c>
      <c r="E110" s="136" t="s">
        <v>540</v>
      </c>
      <c r="F110" s="135" t="s">
        <v>49</v>
      </c>
      <c r="G110" s="135" t="s">
        <v>213</v>
      </c>
    </row>
    <row r="111" spans="1:7">
      <c r="A111" s="122" t="n">
        <v>2018</v>
      </c>
      <c r="B111" s="122" t="n">
        <v>8</v>
      </c>
      <c r="C111" s="135" t="s">
        <v>541</v>
      </c>
      <c r="D111" s="136" t="s">
        <v>542</v>
      </c>
      <c r="E111" s="136" t="s">
        <v>543</v>
      </c>
      <c r="F111" s="135" t="s">
        <v>36</v>
      </c>
      <c r="G111" s="135" t="s">
        <v>213</v>
      </c>
    </row>
    <row r="112" spans="1:7">
      <c r="A112" s="122" t="n">
        <v>2018</v>
      </c>
      <c r="B112" s="122" t="n">
        <v>8</v>
      </c>
      <c r="C112" s="135" t="s">
        <v>544</v>
      </c>
      <c r="D112" s="136" t="s">
        <v>545</v>
      </c>
      <c r="E112" s="136" t="s">
        <v>546</v>
      </c>
      <c r="F112" s="135" t="s">
        <v>50</v>
      </c>
      <c r="G112" s="135" t="s">
        <v>213</v>
      </c>
    </row>
    <row r="113" spans="1:7">
      <c r="A113" s="122" t="n">
        <v>2018</v>
      </c>
      <c r="B113" s="122" t="n">
        <v>8</v>
      </c>
      <c r="C113" s="135" t="s">
        <v>547</v>
      </c>
      <c r="D113" s="136" t="s">
        <v>548</v>
      </c>
      <c r="E113" s="136" t="s">
        <v>549</v>
      </c>
      <c r="F113" s="135" t="s">
        <v>51</v>
      </c>
      <c r="G113" s="135" t="s">
        <v>213</v>
      </c>
    </row>
    <row r="114" spans="1:7">
      <c r="A114" s="122" t="n">
        <v>2018</v>
      </c>
      <c r="B114" s="122" t="n">
        <v>8</v>
      </c>
      <c r="C114" s="135" t="s">
        <v>550</v>
      </c>
      <c r="D114" s="136" t="s">
        <v>551</v>
      </c>
      <c r="E114" s="136" t="s">
        <v>552</v>
      </c>
      <c r="F114" s="135" t="s">
        <v>50</v>
      </c>
      <c r="G114" s="135" t="s">
        <v>213</v>
      </c>
    </row>
    <row r="115" spans="1:7">
      <c r="A115" s="122" t="n">
        <v>2018</v>
      </c>
      <c r="B115" s="122" t="n">
        <v>8</v>
      </c>
      <c r="C115" s="135" t="s">
        <v>553</v>
      </c>
      <c r="D115" s="136" t="s">
        <v>554</v>
      </c>
      <c r="E115" s="136" t="s">
        <v>555</v>
      </c>
      <c r="F115" s="135" t="s">
        <v>29</v>
      </c>
      <c r="G115" s="135" t="s">
        <v>213</v>
      </c>
    </row>
    <row r="116" spans="1:7">
      <c r="A116" s="122" t="n">
        <v>2018</v>
      </c>
      <c r="B116" s="122" t="n">
        <v>8</v>
      </c>
      <c r="C116" s="135" t="s">
        <v>556</v>
      </c>
      <c r="D116" s="136" t="s">
        <v>557</v>
      </c>
      <c r="E116" s="136" t="s">
        <v>558</v>
      </c>
      <c r="F116" s="135" t="s">
        <v>40</v>
      </c>
      <c r="G116" s="135" t="s">
        <v>213</v>
      </c>
    </row>
    <row r="117" spans="1:7">
      <c r="A117" s="122" t="n">
        <v>2018</v>
      </c>
      <c r="B117" s="122" t="n">
        <v>8</v>
      </c>
      <c r="C117" s="135" t="s">
        <v>559</v>
      </c>
      <c r="D117" s="136" t="s">
        <v>560</v>
      </c>
      <c r="E117" s="136" t="s">
        <v>561</v>
      </c>
      <c r="F117" s="135" t="s">
        <v>30</v>
      </c>
      <c r="G117" s="135" t="s">
        <v>213</v>
      </c>
    </row>
    <row r="118" spans="1:7">
      <c r="A118" s="122" t="n">
        <v>2018</v>
      </c>
      <c r="B118" s="122" t="n">
        <v>8</v>
      </c>
      <c r="C118" s="135" t="s">
        <v>562</v>
      </c>
      <c r="D118" s="136" t="s">
        <v>563</v>
      </c>
      <c r="E118" s="136" t="s">
        <v>564</v>
      </c>
      <c r="F118" s="135" t="s">
        <v>49</v>
      </c>
      <c r="G118" s="135" t="s">
        <v>213</v>
      </c>
    </row>
    <row r="119" spans="1:7">
      <c r="A119" s="122" t="n">
        <v>2018</v>
      </c>
      <c r="B119" s="122" t="n">
        <v>8</v>
      </c>
      <c r="C119" s="135" t="s">
        <v>565</v>
      </c>
      <c r="D119" s="136" t="s">
        <v>566</v>
      </c>
      <c r="E119" s="136" t="s">
        <v>567</v>
      </c>
      <c r="F119" s="135" t="s">
        <v>30</v>
      </c>
      <c r="G119" s="135" t="s">
        <v>213</v>
      </c>
    </row>
    <row r="120" spans="1:7">
      <c r="A120" s="122" t="n">
        <v>2018</v>
      </c>
      <c r="B120" s="122" t="n">
        <v>8</v>
      </c>
      <c r="C120" s="135" t="s">
        <v>568</v>
      </c>
      <c r="D120" s="136" t="s">
        <v>569</v>
      </c>
      <c r="E120" s="136" t="s">
        <v>570</v>
      </c>
      <c r="F120" s="135" t="s">
        <v>31</v>
      </c>
      <c r="G120" s="135" t="s">
        <v>213</v>
      </c>
    </row>
    <row r="121" spans="1:7">
      <c r="A121" s="122" t="n"/>
      <c r="B121" s="122" t="n"/>
      <c r="C121" s="135" t="n"/>
      <c r="D121" s="136" t="n"/>
      <c r="E121" s="136" t="n"/>
      <c r="F121" s="135" t="n"/>
      <c r="G121" s="135" t="n"/>
    </row>
    <row r="122" spans="1:7">
      <c r="A122" s="122" t="n"/>
      <c r="B122" s="122" t="n"/>
      <c r="C122" s="135" t="n"/>
      <c r="D122" s="136" t="n"/>
      <c r="E122" s="136" t="n"/>
      <c r="F122" s="135" t="n"/>
      <c r="G122" s="135" t="n"/>
    </row>
    <row r="123" spans="1:7">
      <c r="A123" s="122" t="n"/>
      <c r="B123" s="122" t="n"/>
      <c r="C123" s="135" t="n"/>
      <c r="D123" s="136" t="n"/>
      <c r="E123" s="136" t="n"/>
      <c r="F123" s="135" t="n"/>
      <c r="G123" s="135" t="n"/>
    </row>
    <row r="124" spans="1:7">
      <c r="A124" s="122" t="n"/>
      <c r="B124" s="122" t="n"/>
      <c r="C124" s="135" t="n"/>
      <c r="D124" s="136" t="n"/>
      <c r="E124" s="136" t="n"/>
      <c r="F124" s="135" t="n"/>
      <c r="G124" s="135" t="n"/>
    </row>
    <row r="125" spans="1:7">
      <c r="A125" s="122" t="n"/>
      <c r="B125" s="122" t="n"/>
      <c r="C125" s="135" t="n"/>
      <c r="D125" s="136" t="n"/>
      <c r="E125" s="136" t="n"/>
      <c r="F125" s="135" t="n"/>
      <c r="G125" s="135" t="n"/>
    </row>
    <row r="126" spans="1:7">
      <c r="A126" s="122" t="n"/>
      <c r="B126" s="122" t="n"/>
      <c r="C126" s="135" t="n"/>
      <c r="D126" s="136" t="n"/>
      <c r="E126" s="136" t="n"/>
      <c r="F126" s="135" t="n"/>
      <c r="G126" s="135" t="n"/>
    </row>
    <row r="127" spans="1:7">
      <c r="A127" s="122" t="n"/>
      <c r="B127" s="122" t="n"/>
      <c r="C127" s="135" t="n"/>
      <c r="D127" s="136" t="n"/>
      <c r="E127" s="136" t="n"/>
      <c r="F127" s="135" t="n"/>
      <c r="G127" s="135" t="n"/>
    </row>
    <row r="128" spans="1:7">
      <c r="A128" s="122" t="n"/>
      <c r="B128" s="122" t="n"/>
      <c r="C128" s="135" t="n"/>
      <c r="D128" s="136" t="n"/>
      <c r="E128" s="136" t="n"/>
      <c r="F128" s="135" t="n"/>
      <c r="G128" s="135" t="n"/>
    </row>
    <row r="129" spans="1:7">
      <c r="A129" s="122" t="n"/>
      <c r="B129" s="122" t="n"/>
      <c r="C129" s="135" t="n"/>
      <c r="D129" s="136" t="n"/>
      <c r="E129" s="136" t="n"/>
      <c r="F129" s="135" t="n"/>
      <c r="G129" s="135" t="n"/>
    </row>
    <row r="130" spans="1:7">
      <c r="A130" s="122" t="n"/>
      <c r="B130" s="122" t="n"/>
      <c r="C130" s="135" t="n"/>
      <c r="D130" s="136" t="n"/>
      <c r="E130" s="136" t="n"/>
      <c r="F130" s="135" t="n"/>
      <c r="G130" s="135" t="n"/>
    </row>
    <row r="131" spans="1:7">
      <c r="A131" s="122" t="n"/>
      <c r="B131" s="122" t="n"/>
      <c r="C131" s="135" t="n"/>
      <c r="D131" s="136" t="n"/>
      <c r="E131" s="136" t="n"/>
      <c r="F131" s="135" t="n"/>
      <c r="G131" s="135" t="n"/>
    </row>
    <row r="132" spans="1:7">
      <c r="A132" s="122" t="n"/>
      <c r="B132" s="122" t="n"/>
      <c r="C132" s="135" t="n"/>
      <c r="D132" s="136" t="n"/>
      <c r="E132" s="136" t="n"/>
      <c r="F132" s="135" t="n"/>
      <c r="G132" s="135" t="n"/>
    </row>
    <row r="133" spans="1:7">
      <c r="A133" s="122" t="n"/>
      <c r="B133" s="122" t="n"/>
      <c r="C133" s="135" t="n"/>
      <c r="D133" s="136" t="n"/>
      <c r="E133" s="136" t="n"/>
      <c r="F133" s="135" t="n"/>
      <c r="G133" s="135" t="n"/>
    </row>
    <row r="134" spans="1:7">
      <c r="A134" s="122" t="n"/>
      <c r="B134" s="122" t="n"/>
      <c r="C134" s="135" t="n"/>
      <c r="D134" s="136" t="n"/>
      <c r="E134" s="136" t="n"/>
      <c r="F134" s="135" t="n"/>
      <c r="G134" s="135" t="n"/>
    </row>
    <row r="135" spans="1:7">
      <c r="A135" s="122" t="n"/>
      <c r="B135" s="122" t="n"/>
      <c r="C135" s="135" t="n"/>
      <c r="D135" s="136" t="n"/>
      <c r="E135" s="136" t="n"/>
      <c r="F135" s="135" t="n"/>
      <c r="G135" s="135" t="n"/>
    </row>
    <row r="136" spans="1:7">
      <c r="A136" s="122" t="n"/>
      <c r="B136" s="122" t="n"/>
      <c r="C136" s="135" t="n"/>
      <c r="D136" s="136" t="n"/>
      <c r="E136" s="136" t="n"/>
      <c r="F136" s="135" t="n"/>
      <c r="G136" s="135" t="n"/>
    </row>
    <row r="137" spans="1:7">
      <c r="A137" s="122" t="n"/>
      <c r="B137" s="122" t="n"/>
      <c r="C137" s="135" t="n"/>
      <c r="D137" s="136" t="n"/>
      <c r="E137" s="136" t="n"/>
      <c r="F137" s="135" t="n"/>
      <c r="G137" s="135" t="n"/>
    </row>
    <row r="138" spans="1:7">
      <c r="A138" s="122" t="n"/>
      <c r="B138" s="122" t="n"/>
      <c r="C138" s="135" t="n"/>
      <c r="D138" s="136" t="n"/>
      <c r="E138" s="136" t="n"/>
      <c r="F138" s="135" t="n"/>
      <c r="G138" s="135" t="n"/>
    </row>
    <row r="139" spans="1:7">
      <c r="A139" s="122" t="n"/>
      <c r="B139" s="122" t="n"/>
      <c r="C139" s="135" t="n"/>
      <c r="D139" s="136" t="n"/>
      <c r="E139" s="136" t="n"/>
      <c r="F139" s="135" t="n"/>
      <c r="G139" s="135" t="n"/>
    </row>
    <row r="140" spans="1:7">
      <c r="A140" s="122" t="n"/>
      <c r="B140" s="122" t="n"/>
      <c r="C140" s="135" t="n"/>
      <c r="D140" s="136" t="n"/>
      <c r="E140" s="136" t="n"/>
      <c r="F140" s="135" t="n"/>
      <c r="G140" s="135" t="n"/>
    </row>
    <row r="141" spans="1:7">
      <c r="A141" s="122" t="n"/>
      <c r="B141" s="122" t="n"/>
      <c r="C141" s="135" t="n"/>
      <c r="D141" s="136" t="n"/>
      <c r="E141" s="136" t="n"/>
      <c r="F141" s="135" t="n"/>
      <c r="G141" s="135" t="n"/>
    </row>
    <row r="142" spans="1:7">
      <c r="A142" s="122" t="n"/>
      <c r="B142" s="122" t="n"/>
      <c r="C142" s="135" t="n"/>
      <c r="D142" s="136" t="n"/>
      <c r="E142" s="136" t="n"/>
      <c r="F142" s="135" t="n"/>
      <c r="G142" s="135" t="n"/>
    </row>
    <row r="143" spans="1:7">
      <c r="A143" s="122" t="n"/>
      <c r="B143" s="122" t="n"/>
      <c r="C143" s="135" t="n"/>
      <c r="D143" s="136" t="n"/>
      <c r="E143" s="136" t="n"/>
      <c r="F143" s="135" t="n"/>
      <c r="G143" s="135" t="n"/>
    </row>
    <row r="144" spans="1:7">
      <c r="A144" s="122" t="n"/>
      <c r="B144" s="122" t="n"/>
      <c r="C144" s="135" t="n"/>
      <c r="D144" s="136" t="n"/>
      <c r="E144" s="136" t="n"/>
      <c r="F144" s="135" t="n"/>
      <c r="G144" s="135" t="n"/>
    </row>
    <row r="145" spans="1:7">
      <c r="A145" s="122" t="n"/>
      <c r="B145" s="122" t="n"/>
      <c r="C145" s="135" t="n"/>
      <c r="D145" s="136" t="n"/>
      <c r="E145" s="136" t="n"/>
      <c r="F145" s="135" t="n"/>
      <c r="G145" s="135" t="n"/>
    </row>
    <row r="146" spans="1:7">
      <c r="A146" s="122" t="n"/>
      <c r="B146" s="122" t="n"/>
      <c r="C146" s="135" t="n"/>
      <c r="D146" s="136" t="n"/>
      <c r="E146" s="136" t="n"/>
      <c r="F146" s="135" t="n"/>
      <c r="G146" s="135" t="n"/>
    </row>
    <row r="147" spans="1:7">
      <c r="A147" s="122" t="n"/>
      <c r="B147" s="122" t="n"/>
      <c r="C147" s="135" t="n"/>
      <c r="D147" s="136" t="n"/>
      <c r="E147" s="136" t="n"/>
      <c r="F147" s="135" t="n"/>
      <c r="G147" s="135" t="n"/>
    </row>
    <row r="148" spans="1:7">
      <c r="A148" s="122" t="n"/>
      <c r="B148" s="122" t="n"/>
      <c r="C148" s="135" t="n"/>
      <c r="D148" s="136" t="n"/>
      <c r="E148" s="136" t="n"/>
      <c r="F148" s="135" t="n"/>
      <c r="G148" s="135" t="n"/>
    </row>
    <row r="149" spans="1:7">
      <c r="A149" s="122" t="n"/>
      <c r="B149" s="122" t="n"/>
      <c r="C149" s="135" t="n"/>
      <c r="D149" s="136" t="n"/>
      <c r="E149" s="136" t="n"/>
      <c r="F149" s="135" t="n"/>
      <c r="G149" s="135" t="n"/>
    </row>
    <row r="150" spans="1:7">
      <c r="A150" s="122" t="n"/>
      <c r="B150" s="122" t="n"/>
      <c r="C150" s="135" t="n"/>
      <c r="D150" s="136" t="n"/>
      <c r="E150" s="136" t="n"/>
      <c r="F150" s="135" t="n"/>
      <c r="G150" s="135" t="n"/>
    </row>
    <row r="151" spans="1:7">
      <c r="A151" s="122" t="n"/>
      <c r="B151" s="122" t="n"/>
      <c r="C151" s="135" t="n"/>
      <c r="D151" s="136" t="n"/>
      <c r="E151" s="136" t="n"/>
      <c r="F151" s="135" t="n"/>
      <c r="G151" s="135" t="n"/>
    </row>
    <row r="152" spans="1:7">
      <c r="A152" s="122" t="n"/>
      <c r="B152" s="122" t="n"/>
      <c r="C152" s="135" t="n"/>
      <c r="D152" s="136" t="n"/>
      <c r="E152" s="136" t="n"/>
      <c r="F152" s="135" t="n"/>
      <c r="G152" s="135" t="n"/>
    </row>
    <row r="153" spans="1:7">
      <c r="A153" s="122" t="n"/>
      <c r="B153" s="122" t="n"/>
      <c r="C153" s="135" t="n"/>
      <c r="D153" s="136" t="n"/>
      <c r="E153" s="136" t="n"/>
      <c r="F153" s="135" t="n"/>
      <c r="G153" s="135" t="n"/>
    </row>
    <row r="154" spans="1:7">
      <c r="A154" s="122" t="n"/>
      <c r="B154" s="122" t="n"/>
      <c r="C154" s="135" t="n"/>
      <c r="D154" s="136" t="n"/>
      <c r="E154" s="136" t="n"/>
      <c r="F154" s="135" t="n"/>
      <c r="G154" s="135" t="n"/>
    </row>
    <row r="155" spans="1:7">
      <c r="A155" s="122" t="n"/>
      <c r="B155" s="122" t="n"/>
      <c r="C155" s="135" t="n"/>
      <c r="D155" s="136" t="n"/>
      <c r="E155" s="136" t="n"/>
      <c r="F155" s="135" t="n"/>
      <c r="G155" s="135" t="n"/>
    </row>
    <row r="156" spans="1:7">
      <c r="A156" s="122" t="n"/>
      <c r="B156" s="122" t="n"/>
      <c r="C156" s="135" t="n"/>
      <c r="D156" s="136" t="n"/>
      <c r="E156" s="136" t="n"/>
      <c r="F156" s="135" t="n"/>
      <c r="G156" s="135" t="n"/>
    </row>
    <row r="157" spans="1:7">
      <c r="A157" s="122" t="n"/>
      <c r="B157" s="122" t="n"/>
      <c r="C157" s="135" t="n"/>
      <c r="D157" s="136" t="n"/>
      <c r="E157" s="136" t="n"/>
      <c r="F157" s="135" t="n"/>
      <c r="G157" s="135" t="n"/>
    </row>
  </sheetData>
  <conditionalFormatting sqref="D1:D1048576">
    <cfRule dxfId="0" priority="14" type="duplicateValues"/>
  </conditionalFormatting>
  <conditionalFormatting sqref="E1:E1048576">
    <cfRule dxfId="0" priority="13" type="duplicateValues"/>
  </conditionalFormatting>
  <conditionalFormatting sqref="F1:F1048576">
    <cfRule dxfId="0" operator="containsText" priority="12" text="广告" type="containsText">
      <formula>NOT(ISERROR(SEARCH("广告",F1)))</formula>
    </cfRule>
  </conditionalFormatting>
  <conditionalFormatting sqref="C1:C1048576">
    <cfRule dxfId="0" priority="11" type="duplicateValues"/>
  </conditionalFormatting>
  <pageMargins bottom="0.75" footer="0.3" header="0.3" left="0.7" right="0.7" top="0.75"/>
  <pageSetup orientation="portrait" paperSize="9"/>
</worksheet>
</file>

<file path=xl/worksheets/sheet12.xml><?xml version="1.0" encoding="utf-8"?>
<worksheet xmlns="http://schemas.openxmlformats.org/spreadsheetml/2006/main">
  <sheetPr codeName="Sheet12">
    <outlinePr summaryBelow="1" summaryRight="1"/>
    <pageSetUpPr/>
  </sheetPr>
  <dimension ref="A1:I85"/>
  <sheetViews>
    <sheetView workbookViewId="0">
      <selection activeCell="H15" sqref="H15"/>
    </sheetView>
  </sheetViews>
  <sheetFormatPr baseColWidth="8" defaultColWidth="9" defaultRowHeight="16.5" outlineLevelCol="0"/>
  <cols>
    <col customWidth="1" max="2" min="1" style="119" width="11.625"/>
    <col customWidth="1" max="3" min="3" style="44" width="11.625"/>
    <col customWidth="1" max="4" min="4" style="371" width="11.625"/>
    <col customWidth="1" max="6" min="5" style="266" width="11.625"/>
    <col customWidth="1" max="8" min="7" style="266" width="16.125"/>
    <col customWidth="1" max="9" min="9" style="266" width="12.125"/>
    <col customWidth="1" max="16384" min="10" style="43" width="9"/>
  </cols>
  <sheetData>
    <row customFormat="1" r="1" s="266" spans="1:9">
      <c r="A1" s="101" t="s">
        <v>129</v>
      </c>
      <c r="B1" s="101" t="s">
        <v>127</v>
      </c>
      <c r="C1" s="48" t="s">
        <v>136</v>
      </c>
      <c r="D1" s="372" t="s">
        <v>571</v>
      </c>
      <c r="E1" s="50" t="s">
        <v>572</v>
      </c>
      <c r="F1" s="50" t="s">
        <v>573</v>
      </c>
      <c r="G1" s="50" t="s">
        <v>574</v>
      </c>
      <c r="H1" s="50" t="s">
        <v>575</v>
      </c>
      <c r="I1" s="50" t="s">
        <v>576</v>
      </c>
    </row>
    <row customFormat="1" customHeight="1" ht="12" r="2" s="266" spans="1:9">
      <c r="A2" s="102" t="n">
        <v>2018</v>
      </c>
      <c r="B2" s="102" t="n">
        <v>9</v>
      </c>
      <c r="C2" s="84" t="s">
        <v>577</v>
      </c>
      <c r="D2" s="373" t="s">
        <v>578</v>
      </c>
      <c r="E2" s="85" t="s">
        <v>159</v>
      </c>
      <c r="F2" s="85" t="s">
        <v>579</v>
      </c>
      <c r="G2" s="85" t="s">
        <v>580</v>
      </c>
      <c r="H2" s="85" t="s">
        <v>581</v>
      </c>
      <c r="I2" s="85" t="s">
        <v>582</v>
      </c>
    </row>
    <row customFormat="1" customHeight="1" ht="12" r="3" s="266" spans="1:9">
      <c r="A3" s="102" t="n">
        <v>2018</v>
      </c>
      <c r="B3" s="102" t="n">
        <v>9</v>
      </c>
      <c r="C3" s="84" t="s">
        <v>583</v>
      </c>
      <c r="D3" s="373" t="s">
        <v>584</v>
      </c>
      <c r="E3" s="85" t="s">
        <v>9</v>
      </c>
      <c r="F3" s="85" t="s">
        <v>585</v>
      </c>
      <c r="G3" s="85" t="s">
        <v>586</v>
      </c>
      <c r="H3" s="85" t="s">
        <v>587</v>
      </c>
      <c r="I3" s="85" t="s">
        <v>588</v>
      </c>
    </row>
    <row customFormat="1" customHeight="1" ht="12" r="4" s="266" spans="1:9">
      <c r="A4" s="102" t="n">
        <v>2018</v>
      </c>
      <c r="B4" s="102" t="n">
        <v>9</v>
      </c>
      <c r="C4" s="84" t="s">
        <v>583</v>
      </c>
      <c r="D4" s="373" t="s">
        <v>589</v>
      </c>
      <c r="E4" s="85" t="s">
        <v>160</v>
      </c>
      <c r="F4" s="85" t="s">
        <v>579</v>
      </c>
      <c r="G4" s="85" t="s">
        <v>590</v>
      </c>
      <c r="H4" s="85" t="s">
        <v>581</v>
      </c>
      <c r="I4" s="85" t="s">
        <v>591</v>
      </c>
    </row>
    <row customFormat="1" customHeight="1" ht="12" r="5" s="266" spans="1:9">
      <c r="A5" s="102" t="n">
        <v>2018</v>
      </c>
      <c r="B5" s="102" t="n">
        <v>9</v>
      </c>
      <c r="C5" s="84" t="s">
        <v>583</v>
      </c>
      <c r="D5" s="373" t="s">
        <v>592</v>
      </c>
      <c r="E5" s="85" t="s">
        <v>9</v>
      </c>
      <c r="F5" s="85" t="s">
        <v>593</v>
      </c>
      <c r="G5" s="85" t="s">
        <v>594</v>
      </c>
      <c r="H5" s="85" t="s">
        <v>595</v>
      </c>
      <c r="I5" s="85" t="s">
        <v>588</v>
      </c>
    </row>
    <row customFormat="1" r="6" s="266" spans="1:9">
      <c r="A6" s="102" t="n">
        <v>2018</v>
      </c>
      <c r="B6" s="102" t="n">
        <v>9</v>
      </c>
      <c r="C6" s="84" t="s">
        <v>596</v>
      </c>
      <c r="D6" s="97" t="s">
        <v>597</v>
      </c>
      <c r="E6" s="85" t="s">
        <v>160</v>
      </c>
      <c r="F6" s="85" t="s">
        <v>579</v>
      </c>
      <c r="G6" s="85" t="s">
        <v>598</v>
      </c>
      <c r="H6" s="85" t="s">
        <v>581</v>
      </c>
      <c r="I6" s="85" t="s">
        <v>599</v>
      </c>
    </row>
    <row customFormat="1" r="7" s="266" spans="1:9">
      <c r="A7" s="102" t="n">
        <v>2018</v>
      </c>
      <c r="B7" s="102" t="n">
        <v>9</v>
      </c>
      <c r="C7" s="84" t="s">
        <v>596</v>
      </c>
      <c r="D7" s="373" t="s">
        <v>600</v>
      </c>
      <c r="E7" s="85" t="s">
        <v>160</v>
      </c>
      <c r="F7" s="85" t="s">
        <v>579</v>
      </c>
      <c r="G7" s="85" t="s">
        <v>598</v>
      </c>
      <c r="H7" s="85" t="s">
        <v>581</v>
      </c>
      <c r="I7" s="85" t="s">
        <v>599</v>
      </c>
    </row>
    <row customFormat="1" r="8" s="266" spans="1:9">
      <c r="A8" s="102" t="n">
        <v>2018</v>
      </c>
      <c r="B8" s="102" t="n">
        <v>9</v>
      </c>
      <c r="C8" s="84" t="s">
        <v>596</v>
      </c>
      <c r="D8" s="373" t="s">
        <v>601</v>
      </c>
      <c r="E8" s="85" t="s">
        <v>160</v>
      </c>
      <c r="F8" s="85" t="s">
        <v>579</v>
      </c>
      <c r="G8" s="85" t="s">
        <v>598</v>
      </c>
      <c r="H8" s="85" t="s">
        <v>581</v>
      </c>
      <c r="I8" s="85" t="s">
        <v>599</v>
      </c>
    </row>
    <row customFormat="1" r="9" s="266" spans="1:9">
      <c r="A9" s="102" t="n">
        <v>2018</v>
      </c>
      <c r="B9" s="102" t="n">
        <v>9</v>
      </c>
      <c r="C9" s="84" t="s">
        <v>596</v>
      </c>
      <c r="D9" s="373" t="s">
        <v>602</v>
      </c>
      <c r="E9" s="85" t="s">
        <v>160</v>
      </c>
      <c r="F9" s="85" t="s">
        <v>603</v>
      </c>
      <c r="G9" s="89" t="s">
        <v>598</v>
      </c>
      <c r="H9" s="89" t="s">
        <v>581</v>
      </c>
      <c r="I9" s="85" t="s">
        <v>588</v>
      </c>
    </row>
    <row customFormat="1" r="10" s="266" spans="1:9">
      <c r="A10" s="102" t="n">
        <v>2018</v>
      </c>
      <c r="B10" s="102" t="n">
        <v>9</v>
      </c>
      <c r="C10" s="84" t="s">
        <v>604</v>
      </c>
      <c r="D10" s="98" t="s">
        <v>605</v>
      </c>
      <c r="E10" s="373" t="s">
        <v>160</v>
      </c>
      <c r="F10" s="85" t="s">
        <v>606</v>
      </c>
      <c r="G10" s="85" t="s">
        <v>607</v>
      </c>
      <c r="H10" s="85" t="s">
        <v>581</v>
      </c>
      <c r="I10" s="85" t="s">
        <v>608</v>
      </c>
    </row>
    <row customFormat="1" r="11" s="266" spans="1:9">
      <c r="A11" s="102" t="n">
        <v>2018</v>
      </c>
      <c r="B11" s="102" t="n">
        <v>9</v>
      </c>
      <c r="C11" s="84" t="s">
        <v>609</v>
      </c>
      <c r="D11" s="97" t="s">
        <v>610</v>
      </c>
      <c r="E11" s="85" t="s">
        <v>9</v>
      </c>
      <c r="F11" s="85" t="s">
        <v>611</v>
      </c>
      <c r="G11" s="85" t="s">
        <v>612</v>
      </c>
      <c r="H11" s="85" t="s">
        <v>613</v>
      </c>
      <c r="I11" s="85" t="s">
        <v>608</v>
      </c>
    </row>
    <row customFormat="1" r="12" s="266" spans="1:9">
      <c r="A12" s="102" t="n">
        <v>2018</v>
      </c>
      <c r="B12" s="102" t="n">
        <v>9</v>
      </c>
      <c r="C12" s="84" t="s">
        <v>609</v>
      </c>
      <c r="D12" s="97" t="s">
        <v>614</v>
      </c>
      <c r="E12" s="85" t="s">
        <v>159</v>
      </c>
      <c r="F12" s="85" t="s">
        <v>615</v>
      </c>
      <c r="G12" s="85" t="s">
        <v>616</v>
      </c>
      <c r="H12" s="85" t="s">
        <v>581</v>
      </c>
      <c r="I12" s="85" t="s">
        <v>588</v>
      </c>
    </row>
    <row customFormat="1" r="13" s="266" spans="1:9">
      <c r="A13" s="102" t="n">
        <v>2018</v>
      </c>
      <c r="B13" s="102" t="n">
        <v>8</v>
      </c>
      <c r="C13" s="84" t="s">
        <v>617</v>
      </c>
      <c r="D13" s="97" t="s">
        <v>618</v>
      </c>
      <c r="E13" s="85" t="s">
        <v>9</v>
      </c>
      <c r="F13" s="85" t="s">
        <v>619</v>
      </c>
      <c r="G13" s="85" t="s">
        <v>620</v>
      </c>
      <c r="H13" s="85" t="s">
        <v>621</v>
      </c>
      <c r="I13" s="85" t="s">
        <v>608</v>
      </c>
    </row>
    <row customFormat="1" customHeight="1" ht="20.45" r="14" s="266" spans="1:9">
      <c r="A14" s="102" t="n">
        <v>2018</v>
      </c>
      <c r="B14" s="102" t="n">
        <v>9</v>
      </c>
      <c r="C14" s="84" t="s">
        <v>609</v>
      </c>
      <c r="D14" s="97" t="s">
        <v>622</v>
      </c>
      <c r="E14" s="85" t="s">
        <v>9</v>
      </c>
      <c r="F14" s="85" t="s">
        <v>623</v>
      </c>
      <c r="G14" s="85" t="s">
        <v>624</v>
      </c>
      <c r="H14" s="85" t="s">
        <v>625</v>
      </c>
      <c r="I14" s="85" t="s">
        <v>588</v>
      </c>
    </row>
    <row customFormat="1" r="15" s="266" spans="1:9">
      <c r="A15" s="102" t="n">
        <v>2018</v>
      </c>
      <c r="B15" s="102" t="n">
        <v>9</v>
      </c>
      <c r="C15" s="84" t="s">
        <v>609</v>
      </c>
      <c r="D15" s="97" t="s">
        <v>626</v>
      </c>
      <c r="E15" s="85" t="s">
        <v>160</v>
      </c>
      <c r="F15" s="85" t="s">
        <v>296</v>
      </c>
      <c r="G15" s="85" t="s">
        <v>627</v>
      </c>
      <c r="H15" s="85" t="s">
        <v>581</v>
      </c>
      <c r="I15" s="85" t="s">
        <v>591</v>
      </c>
    </row>
    <row customFormat="1" r="16" s="266" spans="1:9">
      <c r="A16" s="102" t="n">
        <v>2018</v>
      </c>
      <c r="B16" s="102" t="n">
        <v>9</v>
      </c>
      <c r="C16" s="84" t="s">
        <v>628</v>
      </c>
      <c r="D16" s="97" t="s">
        <v>629</v>
      </c>
      <c r="E16" s="85" t="s">
        <v>160</v>
      </c>
      <c r="F16" s="85" t="s">
        <v>603</v>
      </c>
      <c r="G16" s="85" t="s">
        <v>598</v>
      </c>
      <c r="H16" s="85" t="s">
        <v>581</v>
      </c>
      <c r="I16" s="85" t="s">
        <v>588</v>
      </c>
    </row>
    <row customFormat="1" customHeight="1" ht="15" r="17" s="266" spans="1:9">
      <c r="A17" s="102" t="n">
        <v>2018</v>
      </c>
      <c r="B17" s="102" t="n">
        <v>9</v>
      </c>
      <c r="C17" s="84" t="s">
        <v>630</v>
      </c>
      <c r="D17" s="97" t="s">
        <v>631</v>
      </c>
      <c r="E17" s="85" t="s">
        <v>162</v>
      </c>
      <c r="F17" s="85" t="s">
        <v>632</v>
      </c>
      <c r="G17" s="85" t="s">
        <v>633</v>
      </c>
      <c r="H17" s="85" t="s">
        <v>581</v>
      </c>
      <c r="I17" s="85" t="s">
        <v>608</v>
      </c>
    </row>
    <row customFormat="1" r="18" s="266" spans="1:9">
      <c r="A18" s="102" t="n">
        <v>2018</v>
      </c>
      <c r="B18" s="102" t="n">
        <v>9</v>
      </c>
      <c r="C18" s="84" t="s">
        <v>630</v>
      </c>
      <c r="D18" s="97" t="s">
        <v>634</v>
      </c>
      <c r="E18" s="85" t="s">
        <v>162</v>
      </c>
      <c r="F18" s="85" t="s">
        <v>635</v>
      </c>
      <c r="G18" s="85" t="s">
        <v>636</v>
      </c>
      <c r="H18" s="85" t="s">
        <v>581</v>
      </c>
      <c r="I18" s="85" t="s">
        <v>588</v>
      </c>
    </row>
    <row customFormat="1" customHeight="1" ht="15" r="19" s="266" spans="1:9">
      <c r="A19" s="102" t="n">
        <v>2018</v>
      </c>
      <c r="B19" s="102" t="n">
        <v>9</v>
      </c>
      <c r="C19" s="84" t="s">
        <v>628</v>
      </c>
      <c r="D19" s="97" t="s">
        <v>637</v>
      </c>
      <c r="E19" s="85" t="s">
        <v>160</v>
      </c>
      <c r="F19" s="85" t="s">
        <v>579</v>
      </c>
      <c r="G19" s="85" t="s">
        <v>638</v>
      </c>
      <c r="H19" s="85" t="s">
        <v>581</v>
      </c>
      <c r="I19" s="85" t="s">
        <v>591</v>
      </c>
    </row>
    <row customFormat="1" r="20" s="266" spans="1:9">
      <c r="A20" s="102" t="n">
        <v>2018</v>
      </c>
      <c r="B20" s="102" t="n">
        <v>9</v>
      </c>
      <c r="C20" s="84" t="s">
        <v>628</v>
      </c>
      <c r="D20" s="97" t="s">
        <v>639</v>
      </c>
      <c r="E20" s="85" t="s">
        <v>9</v>
      </c>
      <c r="F20" s="85" t="s">
        <v>640</v>
      </c>
      <c r="G20" s="85" t="s">
        <v>641</v>
      </c>
      <c r="H20" s="85" t="s">
        <v>642</v>
      </c>
      <c r="I20" s="85" t="s">
        <v>608</v>
      </c>
    </row>
    <row customFormat="1" r="21" s="266" spans="1:9">
      <c r="A21" s="102" t="n">
        <v>2018</v>
      </c>
      <c r="B21" s="102" t="n">
        <v>9</v>
      </c>
      <c r="C21" s="84" t="s">
        <v>628</v>
      </c>
      <c r="D21" s="97" t="s">
        <v>643</v>
      </c>
      <c r="E21" s="85" t="s">
        <v>160</v>
      </c>
      <c r="F21" s="85" t="s">
        <v>623</v>
      </c>
      <c r="G21" s="85" t="s">
        <v>644</v>
      </c>
      <c r="H21" s="85" t="s">
        <v>581</v>
      </c>
      <c r="I21" s="85" t="s">
        <v>588</v>
      </c>
    </row>
    <row customFormat="1" r="22" s="266" spans="1:9">
      <c r="A22" s="102" t="n">
        <v>2018</v>
      </c>
      <c r="B22" s="102" t="n">
        <v>9</v>
      </c>
      <c r="C22" s="44" t="s">
        <v>628</v>
      </c>
      <c r="D22" s="98" t="s">
        <v>645</v>
      </c>
      <c r="E22" s="371" t="s">
        <v>9</v>
      </c>
      <c r="F22" t="s">
        <v>593</v>
      </c>
      <c r="G22" t="s">
        <v>646</v>
      </c>
      <c r="H22" t="s">
        <v>647</v>
      </c>
      <c r="I22" t="s">
        <v>608</v>
      </c>
    </row>
    <row customFormat="1" r="23" s="266" spans="1:9">
      <c r="A23" s="102" t="n">
        <v>2018</v>
      </c>
      <c r="B23" s="102" t="n">
        <v>9</v>
      </c>
      <c r="C23" s="44" t="s">
        <v>648</v>
      </c>
      <c r="D23" s="98" t="s">
        <v>649</v>
      </c>
      <c r="E23" s="371" t="s">
        <v>160</v>
      </c>
      <c r="F23" t="s">
        <v>650</v>
      </c>
      <c r="G23" t="s">
        <v>651</v>
      </c>
      <c r="H23" t="s">
        <v>581</v>
      </c>
      <c r="I23" t="s">
        <v>608</v>
      </c>
    </row>
    <row customFormat="1" r="24" s="266" spans="1:9">
      <c r="A24" s="102" t="n">
        <v>2018</v>
      </c>
      <c r="B24" s="102" t="n">
        <v>9</v>
      </c>
      <c r="C24" s="44" t="s">
        <v>628</v>
      </c>
      <c r="D24" s="98" t="s">
        <v>652</v>
      </c>
      <c r="E24" s="98" t="s">
        <v>160</v>
      </c>
      <c r="F24" s="371" t="s">
        <v>579</v>
      </c>
      <c r="G24" t="s">
        <v>598</v>
      </c>
      <c r="H24" t="s">
        <v>581</v>
      </c>
      <c r="I24" t="s">
        <v>599</v>
      </c>
    </row>
    <row customFormat="1" r="25" s="266" spans="1:9">
      <c r="A25" s="102" t="n">
        <v>2018</v>
      </c>
      <c r="B25" s="102" t="n">
        <v>9</v>
      </c>
      <c r="C25" s="44" t="s">
        <v>628</v>
      </c>
      <c r="D25" s="98" t="s">
        <v>653</v>
      </c>
      <c r="E25" s="371" t="s">
        <v>160</v>
      </c>
      <c r="F25" t="s">
        <v>654</v>
      </c>
      <c r="G25" t="s">
        <v>655</v>
      </c>
      <c r="H25" t="s">
        <v>581</v>
      </c>
      <c r="I25" t="s">
        <v>608</v>
      </c>
    </row>
    <row customFormat="1" r="26" s="266" spans="1:9">
      <c r="A26" s="102" t="n">
        <v>2018</v>
      </c>
      <c r="B26" s="102" t="n">
        <v>9</v>
      </c>
      <c r="C26" s="44" t="s">
        <v>628</v>
      </c>
      <c r="D26" s="98" t="s">
        <v>656</v>
      </c>
      <c r="E26" s="98" t="s">
        <v>160</v>
      </c>
      <c r="F26" s="371" t="s">
        <v>579</v>
      </c>
      <c r="G26" t="s">
        <v>657</v>
      </c>
      <c r="H26" t="s">
        <v>581</v>
      </c>
      <c r="I26" t="s">
        <v>588</v>
      </c>
    </row>
    <row customFormat="1" r="27" s="266" spans="1:9">
      <c r="A27" s="102" t="n">
        <v>2018</v>
      </c>
      <c r="B27" s="102" t="n">
        <v>9</v>
      </c>
      <c r="C27" s="44" t="s">
        <v>630</v>
      </c>
      <c r="D27" s="98" t="s">
        <v>658</v>
      </c>
      <c r="E27" s="98" t="s">
        <v>9</v>
      </c>
      <c r="F27" s="371" t="s">
        <v>659</v>
      </c>
      <c r="G27" t="s">
        <v>660</v>
      </c>
      <c r="H27" t="s">
        <v>661</v>
      </c>
      <c r="I27" t="s">
        <v>608</v>
      </c>
    </row>
    <row customFormat="1" r="28" s="266" spans="1:9">
      <c r="A28" s="102" t="n">
        <v>2018</v>
      </c>
      <c r="B28" s="102" t="n">
        <v>9</v>
      </c>
      <c r="C28" s="44" t="s">
        <v>630</v>
      </c>
      <c r="D28" s="98" t="s">
        <v>662</v>
      </c>
      <c r="E28" s="98" t="s">
        <v>160</v>
      </c>
      <c r="F28" s="371" t="s">
        <v>579</v>
      </c>
      <c r="G28" t="s">
        <v>660</v>
      </c>
      <c r="H28" t="s">
        <v>581</v>
      </c>
      <c r="I28" t="s">
        <v>608</v>
      </c>
    </row>
    <row customFormat="1" r="29" s="266" spans="1:9">
      <c r="A29" s="102" t="n">
        <v>2018</v>
      </c>
      <c r="B29" s="102" t="n">
        <v>9</v>
      </c>
      <c r="C29" s="44" t="s">
        <v>630</v>
      </c>
      <c r="D29" s="98" t="s">
        <v>663</v>
      </c>
      <c r="E29" s="98" t="s">
        <v>160</v>
      </c>
      <c r="F29" s="371" t="s">
        <v>664</v>
      </c>
      <c r="G29" t="s">
        <v>665</v>
      </c>
      <c r="H29" t="s">
        <v>581</v>
      </c>
      <c r="I29" t="s">
        <v>608</v>
      </c>
    </row>
    <row customFormat="1" r="30" s="266" spans="1:9">
      <c r="A30" s="102" t="n">
        <v>2018</v>
      </c>
      <c r="B30" s="102" t="n">
        <v>9</v>
      </c>
      <c r="C30" s="44" t="s">
        <v>630</v>
      </c>
      <c r="D30" s="98" t="s">
        <v>666</v>
      </c>
      <c r="E30" s="371" t="s">
        <v>160</v>
      </c>
      <c r="F30" t="s">
        <v>579</v>
      </c>
      <c r="G30" t="s">
        <v>667</v>
      </c>
      <c r="H30" t="s">
        <v>581</v>
      </c>
      <c r="I30" t="s">
        <v>591</v>
      </c>
    </row>
    <row customFormat="1" r="31" s="266" spans="1:9">
      <c r="A31" s="102" t="n">
        <v>2018</v>
      </c>
      <c r="B31" s="102" t="n">
        <v>9</v>
      </c>
      <c r="C31" s="44" t="s">
        <v>668</v>
      </c>
      <c r="D31" s="98" t="s">
        <v>669</v>
      </c>
      <c r="E31" s="371" t="s">
        <v>160</v>
      </c>
      <c r="F31" t="s">
        <v>579</v>
      </c>
      <c r="G31" t="s">
        <v>670</v>
      </c>
      <c r="H31" t="s">
        <v>581</v>
      </c>
      <c r="I31" t="s">
        <v>591</v>
      </c>
    </row>
    <row customFormat="1" r="32" s="266" spans="1:9">
      <c r="A32" s="102" t="n">
        <v>2018</v>
      </c>
      <c r="B32" s="102" t="n">
        <v>9</v>
      </c>
      <c r="C32" s="44" t="s">
        <v>671</v>
      </c>
      <c r="D32" s="98" t="s">
        <v>672</v>
      </c>
      <c r="E32" s="98" t="s">
        <v>160</v>
      </c>
      <c r="F32" s="371" t="s">
        <v>579</v>
      </c>
      <c r="G32" t="s">
        <v>673</v>
      </c>
      <c r="H32" t="s">
        <v>581</v>
      </c>
      <c r="I32" t="s">
        <v>588</v>
      </c>
    </row>
    <row customFormat="1" r="33" s="266" spans="1:9">
      <c r="A33" s="102" t="n">
        <v>2018</v>
      </c>
      <c r="B33" s="102" t="n">
        <v>9</v>
      </c>
      <c r="C33" s="44" t="s">
        <v>671</v>
      </c>
      <c r="D33" s="98" t="s">
        <v>674</v>
      </c>
      <c r="E33" s="371" t="s">
        <v>9</v>
      </c>
      <c r="F33" t="s">
        <v>675</v>
      </c>
      <c r="G33" t="s">
        <v>676</v>
      </c>
      <c r="H33" t="s">
        <v>677</v>
      </c>
      <c r="I33" t="s">
        <v>588</v>
      </c>
    </row>
    <row customFormat="1" r="34" s="266" spans="1:9">
      <c r="A34" s="102" t="n">
        <v>2018</v>
      </c>
      <c r="B34" s="102" t="n">
        <v>9</v>
      </c>
      <c r="C34" s="44" t="s">
        <v>678</v>
      </c>
      <c r="D34" s="98" t="s">
        <v>679</v>
      </c>
      <c r="E34" s="98" t="s">
        <v>160</v>
      </c>
      <c r="F34" s="98" t="s">
        <v>579</v>
      </c>
      <c r="G34" t="s">
        <v>680</v>
      </c>
      <c r="H34" t="s">
        <v>581</v>
      </c>
      <c r="I34" t="s">
        <v>591</v>
      </c>
    </row>
    <row customFormat="1" r="35" s="266" spans="1:9">
      <c r="A35" s="102" t="n">
        <v>2018</v>
      </c>
      <c r="B35" s="102" t="n">
        <v>9</v>
      </c>
      <c r="C35" s="44" t="s">
        <v>678</v>
      </c>
      <c r="D35" s="98" t="s">
        <v>681</v>
      </c>
      <c r="E35" s="98" t="s">
        <v>160</v>
      </c>
      <c r="F35" s="98" t="s">
        <v>682</v>
      </c>
      <c r="G35" t="s">
        <v>683</v>
      </c>
      <c r="H35" t="s">
        <v>581</v>
      </c>
      <c r="I35" t="s">
        <v>608</v>
      </c>
    </row>
    <row customFormat="1" r="36" s="266" spans="1:9">
      <c r="A36" s="102" t="n">
        <v>2018</v>
      </c>
      <c r="B36" s="102" t="n">
        <v>9</v>
      </c>
      <c r="C36" s="44" t="s">
        <v>684</v>
      </c>
      <c r="D36" s="98" t="s">
        <v>685</v>
      </c>
      <c r="E36" s="371" t="s">
        <v>160</v>
      </c>
      <c r="F36" t="s">
        <v>632</v>
      </c>
      <c r="G36" t="s">
        <v>686</v>
      </c>
      <c r="H36" t="s">
        <v>581</v>
      </c>
      <c r="I36" t="s">
        <v>608</v>
      </c>
    </row>
    <row customFormat="1" r="37" s="266" spans="1:9">
      <c r="A37" s="102" t="n">
        <v>2018</v>
      </c>
      <c r="B37" s="102" t="n">
        <v>9</v>
      </c>
      <c r="C37" s="44" t="s">
        <v>687</v>
      </c>
      <c r="D37" s="98" t="s">
        <v>688</v>
      </c>
      <c r="E37" s="371" t="s">
        <v>9</v>
      </c>
      <c r="F37" t="s">
        <v>689</v>
      </c>
      <c r="G37" t="s">
        <v>690</v>
      </c>
      <c r="H37" t="s">
        <v>691</v>
      </c>
      <c r="I37" t="s">
        <v>608</v>
      </c>
    </row>
    <row customFormat="1" r="38" s="266" spans="1:9">
      <c r="A38" s="102" t="n">
        <v>2018</v>
      </c>
      <c r="B38" s="102" t="n">
        <v>9</v>
      </c>
      <c r="C38" s="44" t="s">
        <v>687</v>
      </c>
      <c r="D38" s="98" t="s">
        <v>692</v>
      </c>
      <c r="E38" s="98" t="s">
        <v>162</v>
      </c>
      <c r="F38" s="371" t="s"/>
      <c r="G38" t="s">
        <v>693</v>
      </c>
      <c r="H38" t="s">
        <v>694</v>
      </c>
      <c r="I38" t="s">
        <v>591</v>
      </c>
    </row>
    <row customFormat="1" r="39" s="266" spans="1:9">
      <c r="A39" s="102" t="n">
        <v>2018</v>
      </c>
      <c r="B39" s="102" t="n">
        <v>8</v>
      </c>
      <c r="C39" s="44" t="s">
        <v>695</v>
      </c>
      <c r="D39" s="98" t="s">
        <v>696</v>
      </c>
      <c r="E39" s="98" t="s">
        <v>9</v>
      </c>
      <c r="F39" s="371" t="s">
        <v>697</v>
      </c>
      <c r="G39" t="s">
        <v>698</v>
      </c>
      <c r="H39" t="s">
        <v>699</v>
      </c>
      <c r="I39" t="s">
        <v>591</v>
      </c>
    </row>
    <row customFormat="1" r="40" s="266" spans="1:9">
      <c r="A40" s="102" t="n">
        <v>2018</v>
      </c>
      <c r="B40" s="102" t="n">
        <v>8</v>
      </c>
      <c r="C40" s="44" t="s">
        <v>700</v>
      </c>
      <c r="D40" s="98" t="s">
        <v>701</v>
      </c>
      <c r="E40" s="98" t="s">
        <v>160</v>
      </c>
      <c r="F40" s="371" t="s">
        <v>702</v>
      </c>
      <c r="G40" t="s">
        <v>703</v>
      </c>
      <c r="H40" t="s">
        <v>581</v>
      </c>
      <c r="I40" t="s">
        <v>608</v>
      </c>
    </row>
    <row customFormat="1" r="41" s="266" spans="1:9">
      <c r="A41" s="102" t="n">
        <v>2018</v>
      </c>
      <c r="B41" s="102" t="n">
        <v>8</v>
      </c>
      <c r="C41" s="44" t="s">
        <v>704</v>
      </c>
      <c r="D41" s="98" t="s">
        <v>705</v>
      </c>
      <c r="E41" s="98" t="s">
        <v>162</v>
      </c>
      <c r="F41" s="371" t="s">
        <v>706</v>
      </c>
      <c r="G41" t="s">
        <v>707</v>
      </c>
      <c r="H41" t="s">
        <v>708</v>
      </c>
      <c r="I41" t="s">
        <v>608</v>
      </c>
    </row>
    <row customFormat="1" r="42" s="266" spans="1:9">
      <c r="A42" s="102" t="n">
        <v>2018</v>
      </c>
      <c r="B42" s="102" t="n">
        <v>8</v>
      </c>
      <c r="C42" s="44" t="s">
        <v>709</v>
      </c>
      <c r="D42" s="98" t="s">
        <v>710</v>
      </c>
      <c r="E42" s="98" t="s">
        <v>160</v>
      </c>
      <c r="F42" s="371" t="s">
        <v>296</v>
      </c>
      <c r="G42" t="s">
        <v>711</v>
      </c>
      <c r="H42" t="s">
        <v>581</v>
      </c>
      <c r="I42" t="s">
        <v>591</v>
      </c>
    </row>
    <row customFormat="1" r="43" s="266" spans="1:9">
      <c r="A43" s="102" t="n">
        <v>2018</v>
      </c>
      <c r="B43" s="102" t="n">
        <v>8</v>
      </c>
      <c r="C43" s="44" t="s">
        <v>712</v>
      </c>
      <c r="D43" s="98" t="s">
        <v>713</v>
      </c>
      <c r="E43" s="98" t="s">
        <v>159</v>
      </c>
      <c r="F43" s="371" t="s">
        <v>714</v>
      </c>
      <c r="G43" t="s">
        <v>715</v>
      </c>
      <c r="H43" t="s">
        <v>581</v>
      </c>
      <c r="I43" t="s">
        <v>608</v>
      </c>
    </row>
    <row customFormat="1" r="44" s="266" spans="1:9">
      <c r="A44" s="102" t="n">
        <v>2018</v>
      </c>
      <c r="B44" s="102" t="n">
        <v>9</v>
      </c>
      <c r="C44" s="44" t="s">
        <v>684</v>
      </c>
      <c r="D44" s="371" t="s">
        <v>716</v>
      </c>
      <c r="E44" t="s">
        <v>159</v>
      </c>
      <c r="F44" t="s">
        <v>717</v>
      </c>
      <c r="G44" t="s">
        <v>718</v>
      </c>
      <c r="H44" t="s">
        <v>581</v>
      </c>
      <c r="I44" t="s">
        <v>608</v>
      </c>
    </row>
    <row customFormat="1" r="45" s="266" spans="1:9">
      <c r="A45" s="102" t="n">
        <v>2018</v>
      </c>
      <c r="B45" s="102" t="n">
        <v>8</v>
      </c>
      <c r="C45" s="44" t="s">
        <v>719</v>
      </c>
      <c r="D45" s="371" t="s">
        <v>720</v>
      </c>
      <c r="E45" t="s">
        <v>160</v>
      </c>
      <c r="F45" t="s">
        <v>296</v>
      </c>
      <c r="G45" t="s">
        <v>721</v>
      </c>
      <c r="H45" t="s">
        <v>581</v>
      </c>
      <c r="I45" t="s">
        <v>591</v>
      </c>
    </row>
    <row customFormat="1" r="46" s="266" spans="1:9">
      <c r="A46" s="102" t="n">
        <v>2018</v>
      </c>
      <c r="B46" s="102" t="n">
        <v>8</v>
      </c>
      <c r="C46" s="44" t="s">
        <v>722</v>
      </c>
      <c r="D46" s="371" t="s">
        <v>723</v>
      </c>
      <c r="E46" t="s">
        <v>160</v>
      </c>
      <c r="F46" t="s">
        <v>724</v>
      </c>
      <c r="G46" t="s">
        <v>725</v>
      </c>
      <c r="H46" t="s">
        <v>581</v>
      </c>
      <c r="I46" t="s">
        <v>608</v>
      </c>
    </row>
    <row customFormat="1" r="47" s="266" spans="1:9">
      <c r="A47" s="102" t="n">
        <v>2018</v>
      </c>
      <c r="B47" s="102" t="n">
        <v>8</v>
      </c>
      <c r="C47" s="44" t="s">
        <v>726</v>
      </c>
      <c r="D47" s="371" t="s">
        <v>727</v>
      </c>
      <c r="E47" t="s">
        <v>160</v>
      </c>
      <c r="F47" t="s">
        <v>728</v>
      </c>
      <c r="G47" t="s">
        <v>729</v>
      </c>
      <c r="H47" t="s">
        <v>581</v>
      </c>
      <c r="I47" t="s">
        <v>608</v>
      </c>
    </row>
    <row customFormat="1" r="48" s="266" spans="1:9">
      <c r="A48" s="102" t="n">
        <v>2018</v>
      </c>
      <c r="B48" s="102" t="n">
        <v>8</v>
      </c>
      <c r="C48" s="44" t="s">
        <v>719</v>
      </c>
      <c r="D48" s="371" t="s">
        <v>730</v>
      </c>
      <c r="E48" t="s">
        <v>160</v>
      </c>
      <c r="F48" t="s">
        <v>296</v>
      </c>
      <c r="G48" t="s">
        <v>731</v>
      </c>
      <c r="H48" t="s">
        <v>581</v>
      </c>
      <c r="I48" t="s">
        <v>591</v>
      </c>
    </row>
    <row customFormat="1" r="49" s="266" spans="1:9">
      <c r="A49" s="102" t="n">
        <v>2018</v>
      </c>
      <c r="B49" s="102" t="n">
        <v>8</v>
      </c>
      <c r="C49" s="44" t="s">
        <v>709</v>
      </c>
      <c r="D49" s="371" t="s">
        <v>732</v>
      </c>
      <c r="E49" t="s">
        <v>160</v>
      </c>
      <c r="F49" t="s">
        <v>579</v>
      </c>
      <c r="G49" t="s">
        <v>733</v>
      </c>
      <c r="H49" t="s">
        <v>581</v>
      </c>
      <c r="I49" t="s">
        <v>591</v>
      </c>
    </row>
    <row customFormat="1" r="50" s="266" spans="1:9">
      <c r="A50" s="102" t="n">
        <v>2018</v>
      </c>
      <c r="B50" s="102" t="n">
        <v>8</v>
      </c>
      <c r="C50" s="44" t="s">
        <v>617</v>
      </c>
      <c r="D50" s="371" t="s">
        <v>734</v>
      </c>
      <c r="E50" t="s">
        <v>160</v>
      </c>
      <c r="F50" t="s">
        <v>735</v>
      </c>
      <c r="G50" t="s">
        <v>736</v>
      </c>
      <c r="H50" t="s">
        <v>581</v>
      </c>
      <c r="I50" t="s">
        <v>608</v>
      </c>
    </row>
    <row customFormat="1" r="51" s="266" spans="1:9">
      <c r="A51" s="102" t="n">
        <v>2018</v>
      </c>
      <c r="B51" s="102" t="n">
        <v>8</v>
      </c>
      <c r="C51" s="44" t="s">
        <v>726</v>
      </c>
      <c r="D51" s="98" t="s">
        <v>737</v>
      </c>
      <c r="E51" s="371" t="s">
        <v>160</v>
      </c>
      <c r="F51" t="s">
        <v>735</v>
      </c>
      <c r="G51" t="s">
        <v>738</v>
      </c>
      <c r="H51" t="s">
        <v>581</v>
      </c>
      <c r="I51" t="s">
        <v>608</v>
      </c>
    </row>
    <row customFormat="1" r="52" s="266" spans="1:9">
      <c r="A52" s="102" t="n">
        <v>2018</v>
      </c>
      <c r="B52" s="102" t="n">
        <v>8</v>
      </c>
      <c r="C52" s="44" t="s">
        <v>726</v>
      </c>
      <c r="D52" s="98" t="s">
        <v>739</v>
      </c>
      <c r="E52" s="371" t="s">
        <v>160</v>
      </c>
      <c r="F52" t="s">
        <v>296</v>
      </c>
      <c r="G52" t="s">
        <v>740</v>
      </c>
      <c r="H52" t="s">
        <v>581</v>
      </c>
      <c r="I52" t="s">
        <v>591</v>
      </c>
    </row>
    <row customFormat="1" r="53" s="266" spans="1:9">
      <c r="A53" s="102" t="n">
        <v>2018</v>
      </c>
      <c r="B53" s="102" t="n">
        <v>8</v>
      </c>
      <c r="C53" s="44" t="s">
        <v>722</v>
      </c>
      <c r="D53" s="98" t="s">
        <v>741</v>
      </c>
      <c r="E53" s="371" t="s">
        <v>160</v>
      </c>
      <c r="F53" t="s">
        <v>742</v>
      </c>
      <c r="G53" t="s">
        <v>743</v>
      </c>
      <c r="H53" t="s">
        <v>581</v>
      </c>
      <c r="I53" t="s">
        <v>608</v>
      </c>
    </row>
    <row customFormat="1" r="54" s="266" spans="1:9">
      <c r="A54" s="102" t="n">
        <v>2018</v>
      </c>
      <c r="B54" s="102" t="n">
        <v>8</v>
      </c>
      <c r="C54" s="44" t="s">
        <v>744</v>
      </c>
      <c r="D54" s="98" t="s">
        <v>745</v>
      </c>
      <c r="E54" s="371" t="s">
        <v>9</v>
      </c>
      <c r="F54" t="s">
        <v>746</v>
      </c>
      <c r="G54" t="s">
        <v>747</v>
      </c>
      <c r="H54" t="s">
        <v>748</v>
      </c>
      <c r="I54" t="s">
        <v>591</v>
      </c>
    </row>
    <row r="55" spans="1:9">
      <c r="A55" s="102" t="n">
        <v>2018</v>
      </c>
      <c r="B55" s="102" t="n">
        <v>8</v>
      </c>
      <c r="C55" t="s">
        <v>744</v>
      </c>
      <c r="D55" s="98" t="s">
        <v>749</v>
      </c>
      <c r="E55" s="371" t="s">
        <v>160</v>
      </c>
      <c r="F55" t="s">
        <v>750</v>
      </c>
      <c r="G55" t="s">
        <v>751</v>
      </c>
      <c r="H55" t="s">
        <v>581</v>
      </c>
      <c r="I55" t="s">
        <v>608</v>
      </c>
    </row>
    <row r="56" spans="1:9">
      <c r="A56" s="102" t="n">
        <v>2018</v>
      </c>
      <c r="B56" s="102" t="n">
        <v>8</v>
      </c>
      <c r="C56" t="s">
        <v>712</v>
      </c>
      <c r="D56" s="98" t="s">
        <v>752</v>
      </c>
      <c r="E56" s="371" t="s">
        <v>159</v>
      </c>
      <c r="F56" t="s">
        <v>753</v>
      </c>
      <c r="G56" t="s">
        <v>754</v>
      </c>
      <c r="H56" t="s">
        <v>581</v>
      </c>
      <c r="I56" t="s">
        <v>608</v>
      </c>
    </row>
    <row r="57" spans="1:9">
      <c r="A57" s="102" t="n">
        <v>2018</v>
      </c>
      <c r="B57" s="102" t="n">
        <v>8</v>
      </c>
      <c r="C57" t="s">
        <v>712</v>
      </c>
      <c r="D57" s="98" t="s">
        <v>755</v>
      </c>
      <c r="E57" s="371" t="s">
        <v>160</v>
      </c>
      <c r="F57" t="s">
        <v>756</v>
      </c>
      <c r="G57" t="s">
        <v>757</v>
      </c>
      <c r="H57" t="s">
        <v>581</v>
      </c>
      <c r="I57" t="s">
        <v>608</v>
      </c>
    </row>
    <row r="58" spans="1:9">
      <c r="A58" s="102" t="n">
        <v>2018</v>
      </c>
      <c r="B58" s="102" t="n">
        <v>8</v>
      </c>
      <c r="C58" t="s">
        <v>712</v>
      </c>
      <c r="D58" s="98" t="s">
        <v>758</v>
      </c>
      <c r="E58" s="371" t="s">
        <v>160</v>
      </c>
      <c r="F58" t="s">
        <v>756</v>
      </c>
      <c r="G58" t="s">
        <v>757</v>
      </c>
      <c r="H58" t="s">
        <v>581</v>
      </c>
      <c r="I58" t="s">
        <v>608</v>
      </c>
    </row>
    <row r="59" spans="1:9">
      <c r="A59" s="102" t="n">
        <v>2018</v>
      </c>
      <c r="B59" s="102" t="n">
        <v>8</v>
      </c>
      <c r="C59" t="s">
        <v>712</v>
      </c>
      <c r="D59" s="98" t="s">
        <v>759</v>
      </c>
      <c r="E59" s="371" t="s">
        <v>160</v>
      </c>
      <c r="F59" t="s">
        <v>753</v>
      </c>
      <c r="G59" t="s">
        <v>754</v>
      </c>
      <c r="H59" t="s">
        <v>581</v>
      </c>
      <c r="I59" t="s">
        <v>608</v>
      </c>
    </row>
    <row r="60" spans="1:9">
      <c r="A60" s="102" t="n">
        <v>2018</v>
      </c>
      <c r="B60" s="102" t="n">
        <v>8</v>
      </c>
      <c r="C60" t="s">
        <v>760</v>
      </c>
      <c r="D60" s="98" t="s">
        <v>761</v>
      </c>
      <c r="E60" s="371" t="s">
        <v>160</v>
      </c>
      <c r="F60" t="s">
        <v>762</v>
      </c>
      <c r="G60" t="s">
        <v>715</v>
      </c>
      <c r="H60" t="s">
        <v>581</v>
      </c>
      <c r="I60" t="s">
        <v>588</v>
      </c>
    </row>
    <row r="61" spans="1:9">
      <c r="A61" s="102" t="n">
        <v>2018</v>
      </c>
      <c r="B61" s="102" t="n">
        <v>8</v>
      </c>
      <c r="C61" t="s">
        <v>700</v>
      </c>
      <c r="D61" s="98" t="s">
        <v>763</v>
      </c>
      <c r="E61" s="371" t="s">
        <v>160</v>
      </c>
      <c r="F61" t="s">
        <v>764</v>
      </c>
      <c r="G61" t="s">
        <v>765</v>
      </c>
      <c r="H61" t="s">
        <v>581</v>
      </c>
      <c r="I61" t="s">
        <v>608</v>
      </c>
    </row>
    <row r="62" spans="1:9">
      <c r="A62" s="102" t="n">
        <v>2018</v>
      </c>
      <c r="B62" s="102" t="n">
        <v>8</v>
      </c>
      <c r="C62" t="s">
        <v>766</v>
      </c>
      <c r="D62" s="98" t="s">
        <v>767</v>
      </c>
      <c r="E62" s="371" t="s">
        <v>160</v>
      </c>
      <c r="F62" t="s">
        <v>768</v>
      </c>
      <c r="G62" t="s">
        <v>680</v>
      </c>
      <c r="H62" t="s">
        <v>581</v>
      </c>
      <c r="I62" t="s">
        <v>608</v>
      </c>
    </row>
    <row r="63" spans="1:9">
      <c r="A63" s="102" t="n">
        <v>2018</v>
      </c>
      <c r="B63" s="102" t="n">
        <v>8</v>
      </c>
      <c r="C63" t="s">
        <v>769</v>
      </c>
      <c r="D63" s="98" t="s">
        <v>770</v>
      </c>
      <c r="E63" s="371" t="s">
        <v>160</v>
      </c>
      <c r="F63" t="s">
        <v>771</v>
      </c>
      <c r="G63" t="s">
        <v>772</v>
      </c>
      <c r="H63" t="s">
        <v>581</v>
      </c>
      <c r="I63" t="s">
        <v>608</v>
      </c>
    </row>
    <row r="64" spans="1:9">
      <c r="A64" s="102" t="n">
        <v>2018</v>
      </c>
      <c r="B64" s="102" t="n">
        <v>8</v>
      </c>
      <c r="C64" t="s">
        <v>773</v>
      </c>
      <c r="D64" s="98" t="s">
        <v>774</v>
      </c>
      <c r="E64" s="371" t="s">
        <v>160</v>
      </c>
      <c r="F64" t="s">
        <v>775</v>
      </c>
      <c r="G64" t="s">
        <v>776</v>
      </c>
      <c r="H64" t="s">
        <v>581</v>
      </c>
      <c r="I64" t="s">
        <v>608</v>
      </c>
    </row>
    <row r="65" spans="1:9">
      <c r="A65" s="102" t="n">
        <v>2018</v>
      </c>
      <c r="B65" s="102" t="n">
        <v>8</v>
      </c>
      <c r="C65" t="s">
        <v>777</v>
      </c>
      <c r="D65" s="98" t="s">
        <v>778</v>
      </c>
      <c r="E65" s="371" t="s">
        <v>9</v>
      </c>
      <c r="F65" t="s">
        <v>779</v>
      </c>
      <c r="G65" t="s">
        <v>780</v>
      </c>
      <c r="H65" t="s">
        <v>781</v>
      </c>
      <c r="I65" t="s">
        <v>608</v>
      </c>
    </row>
    <row r="66" spans="1:9">
      <c r="A66" s="102" t="n">
        <v>2018</v>
      </c>
      <c r="B66" s="102" t="n">
        <v>8</v>
      </c>
      <c r="C66" t="s">
        <v>782</v>
      </c>
      <c r="D66" s="98" t="s">
        <v>783</v>
      </c>
      <c r="E66" s="371" t="s">
        <v>160</v>
      </c>
      <c r="F66" t="s">
        <v>784</v>
      </c>
      <c r="G66" t="s">
        <v>785</v>
      </c>
      <c r="H66" t="s">
        <v>581</v>
      </c>
      <c r="I66" t="s">
        <v>608</v>
      </c>
    </row>
    <row r="67" spans="1:9">
      <c r="A67" s="102" t="n">
        <v>2018</v>
      </c>
      <c r="B67" s="102" t="n">
        <v>8</v>
      </c>
      <c r="C67" t="s">
        <v>782</v>
      </c>
      <c r="D67" s="98" t="s">
        <v>786</v>
      </c>
      <c r="E67" s="371" t="s">
        <v>160</v>
      </c>
      <c r="F67" t="s">
        <v>787</v>
      </c>
      <c r="G67" t="s">
        <v>788</v>
      </c>
      <c r="H67" t="s">
        <v>581</v>
      </c>
      <c r="I67" t="s">
        <v>608</v>
      </c>
    </row>
    <row r="68" spans="1:9">
      <c r="A68" s="102" t="n">
        <v>2018</v>
      </c>
      <c r="B68" s="102" t="n">
        <v>8</v>
      </c>
      <c r="C68" t="s">
        <v>789</v>
      </c>
      <c r="D68" s="98" t="s">
        <v>790</v>
      </c>
      <c r="E68" s="371" t="s">
        <v>9</v>
      </c>
      <c r="F68" t="s">
        <v>697</v>
      </c>
      <c r="G68" t="s">
        <v>791</v>
      </c>
      <c r="H68" t="s">
        <v>792</v>
      </c>
      <c r="I68" t="s">
        <v>588</v>
      </c>
    </row>
    <row r="69" spans="1:9">
      <c r="A69" s="102" t="n">
        <v>2018</v>
      </c>
      <c r="B69" s="102" t="n">
        <v>8</v>
      </c>
      <c r="C69" t="s">
        <v>789</v>
      </c>
      <c r="D69" s="98" t="s">
        <v>793</v>
      </c>
      <c r="E69" s="371" t="s">
        <v>160</v>
      </c>
      <c r="F69" t="s">
        <v>623</v>
      </c>
      <c r="G69" t="s">
        <v>794</v>
      </c>
      <c r="H69" t="s">
        <v>581</v>
      </c>
      <c r="I69" t="s">
        <v>588</v>
      </c>
    </row>
    <row r="70" spans="1:9">
      <c r="A70" s="102" t="n">
        <v>2018</v>
      </c>
      <c r="B70" s="102" t="n">
        <v>8</v>
      </c>
      <c r="C70" t="s">
        <v>795</v>
      </c>
      <c r="D70" s="98" t="s">
        <v>796</v>
      </c>
      <c r="E70" s="371" t="s">
        <v>160</v>
      </c>
      <c r="F70" t="s">
        <v>797</v>
      </c>
      <c r="G70" t="s">
        <v>798</v>
      </c>
      <c r="H70" t="s">
        <v>581</v>
      </c>
      <c r="I70" t="s">
        <v>608</v>
      </c>
    </row>
    <row r="71" spans="1:9">
      <c r="A71" s="102" t="n">
        <v>2018</v>
      </c>
      <c r="B71" s="102" t="n">
        <v>8</v>
      </c>
      <c r="C71" t="s">
        <v>795</v>
      </c>
      <c r="D71" s="98" t="s">
        <v>799</v>
      </c>
      <c r="E71" s="371" t="s">
        <v>9</v>
      </c>
      <c r="F71" t="s">
        <v>800</v>
      </c>
      <c r="G71" t="s">
        <v>801</v>
      </c>
      <c r="H71" t="s">
        <v>802</v>
      </c>
      <c r="I71" t="s">
        <v>608</v>
      </c>
    </row>
    <row r="72" spans="1:9">
      <c r="A72" s="102" t="n">
        <v>2018</v>
      </c>
      <c r="B72" s="102" t="n">
        <v>8</v>
      </c>
      <c r="C72" t="s">
        <v>795</v>
      </c>
      <c r="D72" s="98" t="s">
        <v>803</v>
      </c>
      <c r="E72" s="371" t="s">
        <v>160</v>
      </c>
      <c r="F72" t="s">
        <v>797</v>
      </c>
      <c r="G72" t="s">
        <v>798</v>
      </c>
      <c r="H72" t="s">
        <v>581</v>
      </c>
      <c r="I72" t="s">
        <v>608</v>
      </c>
    </row>
    <row r="73" spans="1:9">
      <c r="A73" s="102" t="n">
        <v>2018</v>
      </c>
      <c r="B73" s="102" t="n">
        <v>8</v>
      </c>
      <c r="C73" t="s">
        <v>795</v>
      </c>
      <c r="D73" s="98" t="s">
        <v>804</v>
      </c>
      <c r="E73" s="371" t="s">
        <v>160</v>
      </c>
      <c r="F73" t="s">
        <v>579</v>
      </c>
      <c r="G73" t="s">
        <v>805</v>
      </c>
      <c r="H73" t="s">
        <v>581</v>
      </c>
      <c r="I73" t="s">
        <v>591</v>
      </c>
    </row>
    <row r="74" spans="1:9">
      <c r="A74" s="102" t="n"/>
      <c r="B74" s="102" t="n"/>
      <c r="D74" s="98" t="n"/>
      <c r="E74" s="371" t="n"/>
    </row>
    <row r="76" spans="1:9"/>
    <row r="77" spans="1:9"/>
    <row r="78" spans="1:9"/>
    <row r="79" spans="1:9"/>
    <row r="80" spans="1:9"/>
    <row r="81" spans="1:9"/>
    <row r="82" spans="1:9"/>
    <row r="83" spans="1:9"/>
    <row r="84" spans="1:9"/>
    <row r="85" spans="1:9"/>
  </sheetData>
  <conditionalFormatting sqref="G41:H41">
    <cfRule dxfId="0" priority="13" type="duplicateValues"/>
  </conditionalFormatting>
  <conditionalFormatting sqref="G42:H42">
    <cfRule dxfId="0" priority="11" type="duplicateValues"/>
  </conditionalFormatting>
  <conditionalFormatting sqref="D86:D1048576 D1:D47">
    <cfRule dxfId="0" priority="47" type="duplicateValues"/>
  </conditionalFormatting>
  <conditionalFormatting sqref="D48:D50">
    <cfRule dxfId="0" priority="53" type="duplicateValues"/>
  </conditionalFormatting>
  <conditionalFormatting sqref="G86:G1048576 G1:G57">
    <cfRule dxfId="0" priority="7" type="duplicateValues"/>
  </conditionalFormatting>
  <conditionalFormatting sqref="G58:G65">
    <cfRule dxfId="0" priority="5" type="duplicateValues"/>
  </conditionalFormatting>
  <conditionalFormatting sqref="G66:G72">
    <cfRule dxfId="0" priority="3" type="duplicateValues"/>
  </conditionalFormatting>
  <conditionalFormatting sqref="G73:G75">
    <cfRule dxfId="0" priority="1" type="duplicateValues"/>
  </conditionalFormatting>
  <conditionalFormatting sqref="G86:H1048576 G44:H47 H55:H57 G1:H40">
    <cfRule dxfId="0" priority="61" type="duplicateValues"/>
  </conditionalFormatting>
  <conditionalFormatting sqref="G48:H50 H51:H54">
    <cfRule dxfId="0" priority="65" type="duplicateValues"/>
  </conditionalFormatting>
  <conditionalFormatting sqref="H58:H65">
    <cfRule dxfId="0" priority="67" type="duplicateValues"/>
  </conditionalFormatting>
  <conditionalFormatting sqref="H66:H72">
    <cfRule dxfId="0" priority="68" type="duplicateValues"/>
  </conditionalFormatting>
  <conditionalFormatting sqref="H73:H75">
    <cfRule dxfId="0" priority="69" type="duplicateValues"/>
  </conditionalFormatting>
  <pageMargins bottom="0.75" footer="0.3" header="0.3" left="0.7" right="0.7" top="0.75"/>
  <pageSetup orientation="portrait" paperSize="9"/>
</worksheet>
</file>

<file path=xl/worksheets/sheet13.xml><?xml version="1.0" encoding="utf-8"?>
<worksheet xmlns="http://schemas.openxmlformats.org/spreadsheetml/2006/main">
  <sheetPr codeName="Sheet13">
    <outlinePr summaryBelow="1" summaryRight="1"/>
    <pageSetUpPr/>
  </sheetPr>
  <dimension ref="A1:W397"/>
  <sheetViews>
    <sheetView workbookViewId="0">
      <pane activePane="topRight" state="frozen" topLeftCell="E1" xSplit="4"/>
      <selection activeCell="J22" sqref="J22"/>
      <selection activeCell="E11" pane="topRight" sqref="E11"/>
    </sheetView>
  </sheetViews>
  <sheetFormatPr baseColWidth="8" defaultColWidth="8.875" defaultRowHeight="14.25" outlineLevelCol="0"/>
  <cols>
    <col bestFit="1" customWidth="1" max="1" min="1" style="223" width="6"/>
    <col bestFit="1" customWidth="1" max="2" min="2" style="223" width="3.5"/>
    <col customWidth="1" max="3" min="3" style="223" width="15.375"/>
    <col customWidth="1" max="4" min="4" style="218" width="15.125"/>
    <col bestFit="1" customWidth="1" max="5" min="5" style="218" width="14.5"/>
    <col bestFit="1" customWidth="1" max="6" min="6" style="219" width="12.125"/>
    <col bestFit="1" customWidth="1" max="7" min="7" style="218" width="9.875"/>
    <col customWidth="1" max="8" min="8" style="220" width="36.5"/>
    <col bestFit="1" customWidth="1" max="9" min="9" style="218" width="7.125"/>
    <col bestFit="1" customWidth="1" max="10" min="10" style="218" width="13.125"/>
    <col customWidth="1" max="11" min="11" style="218" width="24.875"/>
    <col bestFit="1" customWidth="1" max="12" min="12" style="218" width="18.375"/>
    <col bestFit="1" customWidth="1" max="13" min="13" style="218" width="12.375"/>
    <col bestFit="1" customWidth="1" max="14" min="14" style="220" width="11.625"/>
    <col customWidth="1" max="16384" min="15" style="220" width="8.875"/>
  </cols>
  <sheetData>
    <row customFormat="1" customHeight="1" ht="15" r="1" s="214" spans="1:23">
      <c r="A1" s="291" t="s">
        <v>129</v>
      </c>
      <c r="B1" s="291" t="s">
        <v>127</v>
      </c>
      <c r="C1" s="291" t="s">
        <v>806</v>
      </c>
      <c r="D1" s="292" t="s">
        <v>807</v>
      </c>
      <c r="E1" s="293" t="s">
        <v>808</v>
      </c>
      <c r="F1" s="292" t="s">
        <v>809</v>
      </c>
      <c r="G1" s="292" t="s">
        <v>810</v>
      </c>
      <c r="H1" s="292" t="s">
        <v>131</v>
      </c>
      <c r="I1" s="292" t="s">
        <v>811</v>
      </c>
      <c r="J1" s="292" t="s">
        <v>812</v>
      </c>
      <c r="K1" s="292" t="s">
        <v>813</v>
      </c>
      <c r="L1" s="292" t="s">
        <v>814</v>
      </c>
      <c r="M1" s="292" t="s">
        <v>815</v>
      </c>
    </row>
    <row r="2" spans="1:23">
      <c r="A2" s="208" t="n">
        <v>2018</v>
      </c>
      <c r="B2" s="208" t="n">
        <v>9</v>
      </c>
      <c r="C2" s="223" t="n">
        <v>18</v>
      </c>
      <c r="D2" s="211" t="n">
        <v>4796498477</v>
      </c>
      <c r="E2" s="211" t="s">
        <v>816</v>
      </c>
      <c r="F2" s="212" t="s">
        <v>817</v>
      </c>
      <c r="G2" s="213" t="s">
        <v>818</v>
      </c>
      <c r="H2" s="214" t="s">
        <v>66</v>
      </c>
      <c r="I2" s="211" t="n">
        <v>18</v>
      </c>
      <c r="J2" s="218" t="n">
        <v>0</v>
      </c>
      <c r="K2" s="211" t="n">
        <v>16.2</v>
      </c>
      <c r="L2" s="211" t="s">
        <v>213</v>
      </c>
      <c r="M2" s="211" t="s">
        <v>819</v>
      </c>
      <c r="N2" s="218" t="n"/>
    </row>
    <row r="3" spans="1:23">
      <c r="A3" s="208" t="n">
        <v>2018</v>
      </c>
      <c r="B3" s="208" t="n">
        <v>9</v>
      </c>
      <c r="C3" s="223" t="n">
        <v>298</v>
      </c>
      <c r="D3" s="211" t="n">
        <v>27571869380</v>
      </c>
      <c r="E3" s="211" t="s">
        <v>820</v>
      </c>
      <c r="F3" s="212" t="s">
        <v>817</v>
      </c>
      <c r="G3" s="213" t="s">
        <v>821</v>
      </c>
      <c r="H3" s="214" t="s">
        <v>822</v>
      </c>
      <c r="I3" s="211" t="n">
        <v>298</v>
      </c>
      <c r="J3" s="218" t="n">
        <v>0</v>
      </c>
      <c r="K3" s="211" t="n">
        <v>0</v>
      </c>
      <c r="L3" s="211" t="s">
        <v>213</v>
      </c>
      <c r="M3" s="211" t="s">
        <v>819</v>
      </c>
      <c r="N3" s="218" t="n"/>
    </row>
    <row r="4" spans="1:23">
      <c r="A4" s="208" t="n">
        <v>2018</v>
      </c>
      <c r="B4" s="208" t="n">
        <v>9</v>
      </c>
      <c r="C4" s="223" t="n">
        <v>298</v>
      </c>
      <c r="D4" s="211" t="n">
        <v>45891454354</v>
      </c>
      <c r="E4" s="211" t="s">
        <v>823</v>
      </c>
      <c r="F4" s="212" t="s">
        <v>824</v>
      </c>
      <c r="G4" s="213" t="s">
        <v>825</v>
      </c>
      <c r="H4" s="214" t="s">
        <v>822</v>
      </c>
      <c r="I4" s="211" t="n">
        <v>298</v>
      </c>
      <c r="J4" s="218" t="n">
        <v>0</v>
      </c>
      <c r="K4" s="211" t="n">
        <v>0</v>
      </c>
      <c r="L4" s="211" t="s">
        <v>213</v>
      </c>
      <c r="M4" s="211" t="s">
        <v>819</v>
      </c>
      <c r="N4" s="218" t="n"/>
    </row>
    <row r="5" spans="1:23">
      <c r="A5" s="208" t="n">
        <v>2018</v>
      </c>
      <c r="B5" s="208" t="n">
        <v>9</v>
      </c>
      <c r="C5" s="223" t="n">
        <v>13</v>
      </c>
      <c r="D5" s="211" t="n">
        <v>4876228301</v>
      </c>
      <c r="E5" s="211" t="s">
        <v>826</v>
      </c>
      <c r="F5" s="212" t="s">
        <v>827</v>
      </c>
      <c r="G5" s="213" t="s">
        <v>828</v>
      </c>
      <c r="H5" s="214" t="s">
        <v>66</v>
      </c>
      <c r="I5" s="211" t="n">
        <v>18</v>
      </c>
      <c r="J5" s="218" t="n">
        <v>5</v>
      </c>
      <c r="K5" s="211" t="n">
        <v>16.2</v>
      </c>
      <c r="L5" s="211" t="s">
        <v>213</v>
      </c>
      <c r="M5" s="211" t="s">
        <v>819</v>
      </c>
      <c r="N5" s="218" t="n"/>
    </row>
    <row r="6" spans="1:23">
      <c r="A6" s="208" t="n">
        <v>2018</v>
      </c>
      <c r="B6" s="208" t="n">
        <v>9</v>
      </c>
      <c r="C6" s="223" t="n">
        <v>59</v>
      </c>
      <c r="D6" s="211" t="n">
        <v>9219761082</v>
      </c>
      <c r="E6" s="211" t="s">
        <v>826</v>
      </c>
      <c r="F6" s="212" t="s">
        <v>827</v>
      </c>
      <c r="G6" s="213" t="s">
        <v>829</v>
      </c>
      <c r="H6" s="214" t="s">
        <v>77</v>
      </c>
      <c r="I6" s="211" t="n">
        <v>188</v>
      </c>
      <c r="J6" s="218" t="n">
        <v>129</v>
      </c>
      <c r="K6" s="211" t="n">
        <v>169.2</v>
      </c>
      <c r="L6" s="211" t="s">
        <v>213</v>
      </c>
      <c r="M6" s="211" t="s">
        <v>819</v>
      </c>
      <c r="N6" s="218" t="n"/>
    </row>
    <row r="7" spans="1:23">
      <c r="A7" s="208" t="n">
        <v>2018</v>
      </c>
      <c r="B7" s="208" t="n">
        <v>9</v>
      </c>
      <c r="C7" s="223" t="n">
        <v>38</v>
      </c>
      <c r="D7" s="211" t="n">
        <v>9818904637</v>
      </c>
      <c r="E7" s="211" t="s">
        <v>826</v>
      </c>
      <c r="F7" s="212" t="s">
        <v>827</v>
      </c>
      <c r="G7" s="213" t="s">
        <v>830</v>
      </c>
      <c r="H7" s="214" t="s">
        <v>831</v>
      </c>
      <c r="I7" s="211" t="n">
        <v>98</v>
      </c>
      <c r="J7" s="218" t="n">
        <v>60</v>
      </c>
      <c r="K7" s="211" t="n">
        <v>88.2</v>
      </c>
      <c r="L7" s="211" t="s">
        <v>213</v>
      </c>
      <c r="M7" s="211" t="s">
        <v>819</v>
      </c>
      <c r="N7" s="218" t="n"/>
    </row>
    <row r="8" spans="1:23">
      <c r="A8" s="208" t="n">
        <v>2018</v>
      </c>
      <c r="B8" s="208" t="n">
        <v>9</v>
      </c>
      <c r="C8" s="223" t="n">
        <v>25</v>
      </c>
      <c r="D8" s="211" t="n">
        <v>68681646609</v>
      </c>
      <c r="E8" s="211" t="s">
        <v>832</v>
      </c>
      <c r="F8" s="212" t="s">
        <v>827</v>
      </c>
      <c r="G8" s="213" t="s">
        <v>833</v>
      </c>
      <c r="H8" s="214" t="s">
        <v>834</v>
      </c>
      <c r="I8" s="211" t="n">
        <v>25</v>
      </c>
      <c r="J8" s="218" t="n">
        <v>0</v>
      </c>
      <c r="K8" s="211" t="n">
        <v>0</v>
      </c>
      <c r="L8" s="211" t="s">
        <v>213</v>
      </c>
      <c r="M8" s="211" t="s">
        <v>835</v>
      </c>
      <c r="N8" s="218" t="n"/>
    </row>
    <row r="9" spans="1:23">
      <c r="A9" s="208" t="n">
        <v>2018</v>
      </c>
      <c r="B9" s="208" t="n">
        <v>9</v>
      </c>
      <c r="C9" s="223" t="n">
        <v>25</v>
      </c>
      <c r="D9" s="211" t="n">
        <v>50071085734</v>
      </c>
      <c r="E9" s="211" t="s">
        <v>832</v>
      </c>
      <c r="F9" s="212" t="s">
        <v>827</v>
      </c>
      <c r="G9" s="213" t="s">
        <v>836</v>
      </c>
      <c r="H9" s="214" t="s">
        <v>834</v>
      </c>
      <c r="I9" s="211" t="n">
        <v>25</v>
      </c>
      <c r="J9" s="218" t="n">
        <v>0</v>
      </c>
      <c r="K9" s="211" t="n">
        <v>0</v>
      </c>
      <c r="L9" s="211" t="s">
        <v>213</v>
      </c>
      <c r="M9" s="211" t="s">
        <v>835</v>
      </c>
      <c r="N9" s="218" t="n"/>
    </row>
    <row r="10" spans="1:23">
      <c r="A10" s="208" t="n">
        <v>2018</v>
      </c>
      <c r="B10" s="208" t="n">
        <v>9</v>
      </c>
      <c r="C10" s="223" t="n">
        <v>188</v>
      </c>
      <c r="D10" s="211" t="n">
        <v>46311714806</v>
      </c>
      <c r="E10" s="211" t="s">
        <v>832</v>
      </c>
      <c r="F10" s="212" t="s">
        <v>827</v>
      </c>
      <c r="G10" s="213" t="s">
        <v>837</v>
      </c>
      <c r="H10" s="214" t="s">
        <v>838</v>
      </c>
      <c r="I10" s="211" t="n">
        <v>188</v>
      </c>
      <c r="J10" s="218" t="n">
        <v>0</v>
      </c>
      <c r="K10" s="211" t="n">
        <v>0</v>
      </c>
      <c r="L10" s="211" t="s">
        <v>213</v>
      </c>
      <c r="M10" s="211" t="s">
        <v>835</v>
      </c>
      <c r="N10" s="218" t="n"/>
    </row>
    <row r="11" spans="1:23">
      <c r="A11" s="208" t="n">
        <v>2018</v>
      </c>
      <c r="B11" s="208" t="n">
        <v>9</v>
      </c>
      <c r="C11" s="223" t="n">
        <v>98</v>
      </c>
      <c r="D11" s="211" t="n">
        <v>47322632611</v>
      </c>
      <c r="E11" s="211" t="s">
        <v>832</v>
      </c>
      <c r="F11" s="212" t="s">
        <v>827</v>
      </c>
      <c r="G11" s="213" t="s">
        <v>839</v>
      </c>
      <c r="H11" s="214" t="s">
        <v>840</v>
      </c>
      <c r="I11" s="211" t="n">
        <v>98</v>
      </c>
      <c r="J11" s="218" t="n">
        <v>0</v>
      </c>
      <c r="K11" s="211" t="n">
        <v>0</v>
      </c>
      <c r="L11" s="211" t="s">
        <v>213</v>
      </c>
      <c r="M11" s="211" t="s">
        <v>835</v>
      </c>
      <c r="N11" s="218" t="n"/>
    </row>
    <row r="12" spans="1:23">
      <c r="A12" s="208" t="n">
        <v>2018</v>
      </c>
      <c r="B12" s="208" t="n">
        <v>9</v>
      </c>
      <c r="C12" s="223" t="n">
        <v>466</v>
      </c>
      <c r="D12" s="211" t="n">
        <v>50038432166</v>
      </c>
      <c r="E12" s="211" t="s">
        <v>841</v>
      </c>
      <c r="F12" s="212" t="s">
        <v>827</v>
      </c>
      <c r="G12" s="213" t="s">
        <v>842</v>
      </c>
      <c r="H12" s="214" t="s">
        <v>843</v>
      </c>
      <c r="I12" s="211" t="n">
        <v>466</v>
      </c>
      <c r="J12" s="218" t="n">
        <v>0</v>
      </c>
      <c r="K12" s="211" t="n">
        <v>0</v>
      </c>
      <c r="L12" s="211" t="s">
        <v>213</v>
      </c>
      <c r="M12" s="211" t="s">
        <v>819</v>
      </c>
      <c r="N12" s="218" t="n"/>
    </row>
    <row r="13" spans="1:23">
      <c r="A13" s="208" t="n">
        <v>2018</v>
      </c>
      <c r="B13" s="208" t="n">
        <v>9</v>
      </c>
      <c r="C13" s="223" t="n">
        <v>25</v>
      </c>
      <c r="D13" s="211" t="n">
        <v>82103108623</v>
      </c>
      <c r="E13" s="211" t="s">
        <v>844</v>
      </c>
      <c r="F13" s="212" t="s">
        <v>827</v>
      </c>
      <c r="G13" s="213" t="s">
        <v>845</v>
      </c>
      <c r="H13" s="214" t="s">
        <v>834</v>
      </c>
      <c r="I13" s="211" t="n">
        <v>25</v>
      </c>
      <c r="J13" s="218" t="n">
        <v>0</v>
      </c>
      <c r="K13" s="211" t="n">
        <v>0</v>
      </c>
      <c r="L13" s="211" t="s">
        <v>213</v>
      </c>
      <c r="M13" s="211" t="s">
        <v>819</v>
      </c>
      <c r="N13" s="218" t="n"/>
    </row>
    <row r="14" spans="1:23">
      <c r="A14" s="208" t="n">
        <v>2018</v>
      </c>
      <c r="B14" s="208" t="n">
        <v>9</v>
      </c>
      <c r="C14" s="223" t="n">
        <v>98</v>
      </c>
      <c r="D14" s="211" t="n">
        <v>9267159715</v>
      </c>
      <c r="E14" s="211" t="s">
        <v>846</v>
      </c>
      <c r="F14" s="212" t="s">
        <v>847</v>
      </c>
      <c r="G14" s="213" t="s">
        <v>848</v>
      </c>
      <c r="H14" s="214" t="s">
        <v>831</v>
      </c>
      <c r="I14" s="211" t="n">
        <v>98</v>
      </c>
      <c r="J14" s="218" t="n">
        <v>0</v>
      </c>
      <c r="K14" s="211" t="n">
        <v>88.2</v>
      </c>
      <c r="L14" s="211" t="s">
        <v>213</v>
      </c>
      <c r="M14" s="211" t="s">
        <v>819</v>
      </c>
      <c r="N14" s="218" t="n"/>
    </row>
    <row r="15" spans="1:23">
      <c r="A15" s="208" t="n">
        <v>2018</v>
      </c>
      <c r="B15" s="208" t="n">
        <v>9</v>
      </c>
      <c r="C15" s="223" t="n">
        <v>298</v>
      </c>
      <c r="D15" s="211" t="n">
        <v>5968929654</v>
      </c>
      <c r="E15" s="211" t="s">
        <v>846</v>
      </c>
      <c r="F15" s="212" t="s">
        <v>847</v>
      </c>
      <c r="G15" s="213" t="s">
        <v>849</v>
      </c>
      <c r="H15" s="214" t="s">
        <v>850</v>
      </c>
      <c r="I15" s="211" t="n">
        <v>298</v>
      </c>
      <c r="J15" s="218" t="n">
        <v>0</v>
      </c>
      <c r="K15" s="211" t="n">
        <v>268.2</v>
      </c>
      <c r="L15" s="211" t="s">
        <v>213</v>
      </c>
      <c r="M15" s="211" t="s">
        <v>819</v>
      </c>
      <c r="N15" s="218" t="n"/>
    </row>
    <row r="16" spans="1:23">
      <c r="A16" s="208" t="n">
        <v>2018</v>
      </c>
      <c r="B16" s="208" t="n">
        <v>8</v>
      </c>
      <c r="C16" s="223" t="n">
        <v>18</v>
      </c>
      <c r="D16" s="211" t="n">
        <v>4913464163</v>
      </c>
      <c r="E16" s="211" t="s">
        <v>851</v>
      </c>
      <c r="F16" s="212" t="s">
        <v>852</v>
      </c>
      <c r="G16" s="213" t="s">
        <v>853</v>
      </c>
      <c r="H16" s="214" t="s">
        <v>66</v>
      </c>
      <c r="I16" s="211" t="n">
        <v>18</v>
      </c>
      <c r="J16" s="218" t="n">
        <v>0</v>
      </c>
      <c r="K16" s="211" t="n">
        <v>16.2</v>
      </c>
      <c r="L16" s="211" t="s">
        <v>213</v>
      </c>
      <c r="M16" s="211" t="s">
        <v>819</v>
      </c>
      <c r="N16" s="218" t="n"/>
    </row>
    <row r="17" spans="1:23">
      <c r="A17" s="208" t="n">
        <v>2018</v>
      </c>
      <c r="B17" s="208" t="n">
        <v>8</v>
      </c>
      <c r="C17" s="223" t="n">
        <v>188</v>
      </c>
      <c r="D17" s="211" t="n">
        <v>508334625</v>
      </c>
      <c r="E17" s="211" t="s">
        <v>854</v>
      </c>
      <c r="F17" s="212" t="s">
        <v>855</v>
      </c>
      <c r="G17" s="213" t="s">
        <v>856</v>
      </c>
      <c r="H17" s="214" t="s">
        <v>857</v>
      </c>
      <c r="I17" s="211" t="n">
        <v>188</v>
      </c>
      <c r="J17" s="218" t="n">
        <v>0</v>
      </c>
      <c r="K17" s="211" t="n">
        <v>169.2</v>
      </c>
      <c r="L17" s="211" t="s">
        <v>213</v>
      </c>
      <c r="M17" s="211" t="s">
        <v>819</v>
      </c>
      <c r="N17" s="218" t="n"/>
    </row>
    <row r="18" spans="1:23">
      <c r="A18" s="208" t="n">
        <v>2018</v>
      </c>
      <c r="B18" s="208" t="n">
        <v>8</v>
      </c>
      <c r="C18" s="223" t="n">
        <v>13</v>
      </c>
      <c r="D18" s="211" t="n">
        <v>4403947697</v>
      </c>
      <c r="E18" s="211" t="s">
        <v>858</v>
      </c>
      <c r="F18" s="212" t="s">
        <v>859</v>
      </c>
      <c r="G18" s="213" t="s">
        <v>860</v>
      </c>
      <c r="H18" s="214" t="s">
        <v>66</v>
      </c>
      <c r="I18" s="211" t="n">
        <v>18</v>
      </c>
      <c r="J18" s="218" t="n">
        <v>5</v>
      </c>
      <c r="K18" s="211" t="n">
        <v>16.2</v>
      </c>
      <c r="L18" s="211" t="s">
        <v>213</v>
      </c>
      <c r="M18" s="211" t="s">
        <v>819</v>
      </c>
      <c r="N18" s="218" t="n"/>
    </row>
    <row r="19" spans="1:23">
      <c r="A19" s="208" t="n">
        <v>2018</v>
      </c>
      <c r="B19" s="208" t="n">
        <v>8</v>
      </c>
      <c r="C19" s="223" t="n">
        <v>59</v>
      </c>
      <c r="D19" s="211" t="n">
        <v>9266179793</v>
      </c>
      <c r="E19" s="211" t="s">
        <v>858</v>
      </c>
      <c r="F19" s="212" t="s">
        <v>859</v>
      </c>
      <c r="G19" s="213" t="s">
        <v>861</v>
      </c>
      <c r="H19" s="214" t="s">
        <v>77</v>
      </c>
      <c r="I19" s="211" t="n">
        <v>188</v>
      </c>
      <c r="J19" s="218" t="n">
        <v>129</v>
      </c>
      <c r="K19" s="211" t="n">
        <v>169.2</v>
      </c>
      <c r="L19" s="211" t="s">
        <v>213</v>
      </c>
      <c r="M19" s="211" t="s">
        <v>819</v>
      </c>
      <c r="N19" s="218" t="n"/>
    </row>
    <row r="20" spans="1:23">
      <c r="A20" s="208" t="n">
        <v>2018</v>
      </c>
      <c r="B20" s="208" t="n">
        <v>8</v>
      </c>
      <c r="C20" s="223" t="n">
        <v>18</v>
      </c>
      <c r="D20" s="211" t="n">
        <v>4337994335</v>
      </c>
      <c r="E20" s="211" t="s">
        <v>862</v>
      </c>
      <c r="F20" s="212" t="s">
        <v>863</v>
      </c>
      <c r="G20" s="213" t="s">
        <v>864</v>
      </c>
      <c r="H20" s="214" t="s">
        <v>66</v>
      </c>
      <c r="I20" s="211" t="n">
        <v>18</v>
      </c>
      <c r="J20" s="218" t="n">
        <v>0</v>
      </c>
      <c r="K20" s="211" t="n">
        <v>16.2</v>
      </c>
      <c r="L20" s="211" t="s">
        <v>213</v>
      </c>
      <c r="M20" s="211" t="s">
        <v>819</v>
      </c>
      <c r="N20" s="218" t="n"/>
    </row>
    <row r="21" spans="1:23">
      <c r="A21" s="208" t="n">
        <v>2018</v>
      </c>
      <c r="B21" s="208" t="n">
        <v>8</v>
      </c>
      <c r="C21" s="223" t="n">
        <v>18</v>
      </c>
      <c r="D21" s="211" t="n">
        <v>4375570940</v>
      </c>
      <c r="E21" s="211" t="s">
        <v>865</v>
      </c>
      <c r="F21" s="212" t="s">
        <v>866</v>
      </c>
      <c r="G21" s="213" t="s">
        <v>867</v>
      </c>
      <c r="H21" s="214" t="s">
        <v>66</v>
      </c>
      <c r="I21" s="211" t="n">
        <v>18</v>
      </c>
      <c r="J21" s="218" t="n">
        <v>0</v>
      </c>
      <c r="K21" s="211" t="n">
        <v>16.2</v>
      </c>
      <c r="L21" s="211" t="s">
        <v>213</v>
      </c>
      <c r="M21" s="211" t="s">
        <v>819</v>
      </c>
      <c r="N21" s="218" t="n"/>
    </row>
    <row r="22" spans="1:23">
      <c r="A22" s="208" t="n">
        <v>2018</v>
      </c>
      <c r="B22" s="208" t="n">
        <v>9</v>
      </c>
      <c r="C22" s="223" t="n">
        <v>98</v>
      </c>
      <c r="D22" s="211" t="n">
        <v>26901403775</v>
      </c>
      <c r="E22" s="211" t="s">
        <v>868</v>
      </c>
      <c r="F22" s="212" t="s">
        <v>827</v>
      </c>
      <c r="G22" s="213" t="s">
        <v>869</v>
      </c>
      <c r="H22" s="214" t="s">
        <v>840</v>
      </c>
      <c r="I22" s="211" t="n">
        <v>98</v>
      </c>
      <c r="J22" s="218" t="n">
        <v>0</v>
      </c>
      <c r="K22" s="211" t="n">
        <v>0</v>
      </c>
      <c r="L22" s="211" t="s">
        <v>213</v>
      </c>
      <c r="M22" s="211" t="s">
        <v>819</v>
      </c>
      <c r="N22" s="218" t="n"/>
    </row>
    <row r="23" spans="1:23">
      <c r="A23" s="208" t="n">
        <v>2018</v>
      </c>
      <c r="B23" s="208" t="n">
        <v>9</v>
      </c>
      <c r="C23" s="223" t="n">
        <v>25</v>
      </c>
      <c r="D23" s="211" t="n">
        <v>64324436667</v>
      </c>
      <c r="E23" s="211" t="s">
        <v>868</v>
      </c>
      <c r="F23" s="212" t="s">
        <v>827</v>
      </c>
      <c r="G23" s="213" t="s">
        <v>870</v>
      </c>
      <c r="H23" s="214" t="s">
        <v>834</v>
      </c>
      <c r="I23" s="211" t="n">
        <v>25</v>
      </c>
      <c r="J23" s="218" t="n">
        <v>0</v>
      </c>
      <c r="K23" s="211" t="n">
        <v>0</v>
      </c>
      <c r="L23" s="211" t="s">
        <v>213</v>
      </c>
      <c r="M23" s="211" t="s">
        <v>819</v>
      </c>
      <c r="N23" s="218" t="n"/>
    </row>
    <row r="24" spans="1:23">
      <c r="A24" s="208" t="n">
        <v>2018</v>
      </c>
      <c r="B24" s="208" t="n">
        <v>9</v>
      </c>
      <c r="C24" s="223" t="n">
        <v>168</v>
      </c>
      <c r="D24" s="211" t="n">
        <v>76292080346</v>
      </c>
      <c r="E24" s="211" t="s">
        <v>868</v>
      </c>
      <c r="F24" s="212" t="s">
        <v>827</v>
      </c>
      <c r="G24" s="213" t="s">
        <v>871</v>
      </c>
      <c r="H24" s="214" t="s">
        <v>872</v>
      </c>
      <c r="I24" s="211" t="n">
        <v>168</v>
      </c>
      <c r="J24" s="218" t="n">
        <v>0</v>
      </c>
      <c r="K24" s="211" t="n">
        <v>0</v>
      </c>
      <c r="L24" s="211" t="s">
        <v>213</v>
      </c>
      <c r="M24" s="211" t="s">
        <v>819</v>
      </c>
      <c r="N24" s="218" t="n"/>
    </row>
    <row r="25" spans="1:23">
      <c r="A25" s="208" t="n">
        <v>2018</v>
      </c>
      <c r="B25" s="208" t="n">
        <v>9</v>
      </c>
      <c r="C25" s="223" t="n">
        <v>168</v>
      </c>
      <c r="D25" s="211" t="n">
        <v>82861364442</v>
      </c>
      <c r="E25" s="211" t="s">
        <v>873</v>
      </c>
      <c r="F25" s="212" t="s">
        <v>874</v>
      </c>
      <c r="G25" s="213" t="s">
        <v>875</v>
      </c>
      <c r="H25" s="214" t="s">
        <v>872</v>
      </c>
      <c r="I25" s="211" t="n">
        <v>168</v>
      </c>
      <c r="J25" s="218" t="n">
        <v>0</v>
      </c>
      <c r="K25" s="211" t="n">
        <v>0</v>
      </c>
      <c r="L25" s="211" t="s">
        <v>213</v>
      </c>
      <c r="M25" s="211" t="s">
        <v>819</v>
      </c>
      <c r="N25" s="218" t="n"/>
    </row>
    <row r="26" spans="1:23">
      <c r="A26" s="208" t="n">
        <v>2018</v>
      </c>
      <c r="B26" s="208" t="n">
        <v>9</v>
      </c>
      <c r="C26" s="223" t="n">
        <v>188</v>
      </c>
      <c r="D26" s="211" t="n">
        <v>54354627616</v>
      </c>
      <c r="E26" s="211" t="s">
        <v>876</v>
      </c>
      <c r="F26" s="212" t="s">
        <v>877</v>
      </c>
      <c r="G26" s="213" t="s">
        <v>878</v>
      </c>
      <c r="H26" s="214" t="s">
        <v>838</v>
      </c>
      <c r="I26" s="211" t="n">
        <v>188</v>
      </c>
      <c r="J26" s="218" t="n">
        <v>0</v>
      </c>
      <c r="K26" s="211" t="n">
        <v>0</v>
      </c>
      <c r="L26" s="211" t="s">
        <v>213</v>
      </c>
      <c r="M26" s="211" t="s">
        <v>819</v>
      </c>
      <c r="N26" s="218" t="n"/>
    </row>
    <row r="27" spans="1:23">
      <c r="A27" s="208" t="n">
        <v>2018</v>
      </c>
      <c r="B27" s="208" t="n">
        <v>9</v>
      </c>
      <c r="C27" s="223" t="n">
        <v>398</v>
      </c>
      <c r="D27" s="211" t="n">
        <v>44221566104</v>
      </c>
      <c r="E27" s="211" t="s">
        <v>876</v>
      </c>
      <c r="F27" s="212" t="s">
        <v>877</v>
      </c>
      <c r="G27" s="213" t="s">
        <v>879</v>
      </c>
      <c r="H27" s="214" t="s">
        <v>880</v>
      </c>
      <c r="I27" s="211" t="n">
        <v>398</v>
      </c>
      <c r="J27" s="218" t="n">
        <v>0</v>
      </c>
      <c r="K27" s="211" t="n">
        <v>0</v>
      </c>
      <c r="L27" s="211" t="s">
        <v>213</v>
      </c>
      <c r="M27" s="211" t="s">
        <v>819</v>
      </c>
      <c r="N27" s="218" t="n"/>
    </row>
    <row r="28" spans="1:23">
      <c r="A28" s="208" t="n">
        <v>2018</v>
      </c>
      <c r="B28" s="208" t="n">
        <v>9</v>
      </c>
      <c r="C28" s="223" t="n">
        <v>188</v>
      </c>
      <c r="D28" s="211" t="n">
        <v>65559005221</v>
      </c>
      <c r="E28" s="211" t="s">
        <v>881</v>
      </c>
      <c r="F28" s="212" t="s">
        <v>882</v>
      </c>
      <c r="G28" s="213" t="s">
        <v>883</v>
      </c>
      <c r="H28" s="214" t="s">
        <v>838</v>
      </c>
      <c r="I28" s="211" t="n">
        <v>188</v>
      </c>
      <c r="J28" s="218" t="n">
        <v>0</v>
      </c>
      <c r="K28" s="211" t="n">
        <v>0</v>
      </c>
      <c r="L28" s="211" t="s">
        <v>213</v>
      </c>
      <c r="M28" s="211" t="s">
        <v>819</v>
      </c>
      <c r="N28" s="218" t="n"/>
    </row>
    <row r="29" spans="1:23">
      <c r="A29" s="208" t="n">
        <v>2018</v>
      </c>
      <c r="B29" s="208" t="n">
        <v>9</v>
      </c>
      <c r="C29" s="223" t="n">
        <v>98</v>
      </c>
      <c r="D29" s="211" t="n">
        <v>43945582862</v>
      </c>
      <c r="E29" s="211" t="s">
        <v>884</v>
      </c>
      <c r="F29" s="212" t="s">
        <v>885</v>
      </c>
      <c r="G29" s="213" t="s">
        <v>886</v>
      </c>
      <c r="H29" s="214" t="s">
        <v>840</v>
      </c>
      <c r="I29" s="211" t="n">
        <v>98</v>
      </c>
      <c r="J29" s="218" t="n">
        <v>0</v>
      </c>
      <c r="K29" s="211" t="n">
        <v>0</v>
      </c>
      <c r="L29" s="211" t="s">
        <v>213</v>
      </c>
      <c r="M29" s="211" t="s">
        <v>819</v>
      </c>
      <c r="N29" s="218" t="n"/>
    </row>
    <row r="30" spans="1:23">
      <c r="A30" s="208" t="n">
        <v>2018</v>
      </c>
      <c r="B30" s="208" t="n">
        <v>9</v>
      </c>
      <c r="C30" s="223" t="n">
        <v>98</v>
      </c>
      <c r="D30" s="211" t="n">
        <v>99793648153</v>
      </c>
      <c r="E30" s="211" t="s">
        <v>887</v>
      </c>
      <c r="F30" s="212" t="s">
        <v>885</v>
      </c>
      <c r="G30" s="213" t="s">
        <v>888</v>
      </c>
      <c r="H30" s="214" t="s">
        <v>840</v>
      </c>
      <c r="I30" s="211" t="n">
        <v>98</v>
      </c>
      <c r="J30" s="218" t="n">
        <v>0</v>
      </c>
      <c r="K30" s="211" t="n">
        <v>0</v>
      </c>
      <c r="L30" s="211" t="s">
        <v>213</v>
      </c>
      <c r="M30" s="211" t="s">
        <v>819</v>
      </c>
      <c r="N30" s="218" t="n"/>
    </row>
    <row r="31" spans="1:23">
      <c r="A31" s="208" t="n">
        <v>2018</v>
      </c>
      <c r="B31" s="208" t="n">
        <v>9</v>
      </c>
      <c r="C31" s="223" t="n">
        <v>25</v>
      </c>
      <c r="D31" s="211" t="n">
        <v>70101931223</v>
      </c>
      <c r="E31" s="211" t="s">
        <v>889</v>
      </c>
      <c r="F31" s="212" t="s">
        <v>885</v>
      </c>
      <c r="G31" s="213" t="s">
        <v>890</v>
      </c>
      <c r="H31" s="214" t="s">
        <v>834</v>
      </c>
      <c r="I31" s="211" t="n">
        <v>25</v>
      </c>
      <c r="J31" s="218" t="n">
        <v>0</v>
      </c>
      <c r="K31" s="211" t="n">
        <v>0</v>
      </c>
      <c r="L31" s="211" t="s">
        <v>213</v>
      </c>
      <c r="M31" s="211" t="s">
        <v>819</v>
      </c>
      <c r="N31" s="218" t="n"/>
    </row>
    <row r="32" spans="1:23">
      <c r="A32" s="208" t="n">
        <v>2018</v>
      </c>
      <c r="B32" s="208" t="n">
        <v>9</v>
      </c>
      <c r="C32" s="223" t="n">
        <v>298</v>
      </c>
      <c r="D32" s="211" t="n">
        <v>33020341673</v>
      </c>
      <c r="E32" s="211" t="s">
        <v>891</v>
      </c>
      <c r="F32" s="212" t="s">
        <v>885</v>
      </c>
      <c r="G32" s="213" t="s">
        <v>892</v>
      </c>
      <c r="H32" s="214" t="s">
        <v>893</v>
      </c>
      <c r="I32" s="211" t="n">
        <v>298</v>
      </c>
      <c r="J32" s="218" t="n">
        <v>0</v>
      </c>
      <c r="K32" s="211" t="n">
        <v>0</v>
      </c>
      <c r="L32" s="211" t="s">
        <v>213</v>
      </c>
      <c r="M32" s="211" t="s">
        <v>819</v>
      </c>
      <c r="N32" s="218" t="n"/>
    </row>
    <row r="33" spans="1:23">
      <c r="A33" s="208" t="n">
        <v>2018</v>
      </c>
      <c r="B33" s="208" t="n">
        <v>9</v>
      </c>
      <c r="C33" s="223" t="n">
        <v>25</v>
      </c>
      <c r="D33" s="211" t="n">
        <v>40866092162</v>
      </c>
      <c r="E33" s="211" t="s">
        <v>894</v>
      </c>
      <c r="F33" s="212" t="s">
        <v>895</v>
      </c>
      <c r="G33" s="213" t="s">
        <v>896</v>
      </c>
      <c r="H33" s="214" t="s">
        <v>834</v>
      </c>
      <c r="I33" s="211" t="n">
        <v>25</v>
      </c>
      <c r="J33" s="218" t="n">
        <v>0</v>
      </c>
      <c r="K33" s="211" t="n">
        <v>0</v>
      </c>
      <c r="L33" s="211" t="s">
        <v>213</v>
      </c>
      <c r="M33" s="211" t="s">
        <v>819</v>
      </c>
      <c r="N33" s="218" t="n"/>
    </row>
    <row r="34" spans="1:23">
      <c r="A34" s="208" t="n">
        <v>2018</v>
      </c>
      <c r="B34" s="208" t="n">
        <v>9</v>
      </c>
      <c r="C34" s="223" t="n">
        <v>298</v>
      </c>
      <c r="D34" s="211" t="n">
        <v>39803653084</v>
      </c>
      <c r="E34" s="211" t="s">
        <v>897</v>
      </c>
      <c r="F34" s="212" t="s">
        <v>895</v>
      </c>
      <c r="G34" s="213" t="s">
        <v>898</v>
      </c>
      <c r="H34" s="214" t="s">
        <v>822</v>
      </c>
      <c r="I34" s="211" t="n">
        <v>298</v>
      </c>
      <c r="J34" s="211" t="n">
        <v>0</v>
      </c>
      <c r="K34" s="211" t="n">
        <v>0</v>
      </c>
      <c r="L34" s="211" t="s">
        <v>213</v>
      </c>
      <c r="M34" s="211" t="s">
        <v>819</v>
      </c>
      <c r="N34" s="218" t="n"/>
    </row>
    <row r="35" spans="1:23">
      <c r="A35" s="208" t="n">
        <v>2018</v>
      </c>
      <c r="B35" s="208" t="n">
        <v>9</v>
      </c>
      <c r="C35" s="223" t="n">
        <v>168</v>
      </c>
      <c r="D35" s="211" t="n">
        <v>1480641103</v>
      </c>
      <c r="E35" s="211" t="s">
        <v>899</v>
      </c>
      <c r="F35" s="212" t="s">
        <v>900</v>
      </c>
      <c r="G35" s="213" t="s">
        <v>901</v>
      </c>
      <c r="H35" s="214" t="s">
        <v>872</v>
      </c>
      <c r="I35" s="211" t="n">
        <v>168</v>
      </c>
      <c r="J35" s="211" t="n">
        <v>0</v>
      </c>
      <c r="K35" s="211" t="n">
        <v>0</v>
      </c>
      <c r="L35" s="211" t="s">
        <v>213</v>
      </c>
      <c r="M35" s="211" t="s">
        <v>835</v>
      </c>
      <c r="N35" s="218" t="n"/>
    </row>
    <row r="36" spans="1:23">
      <c r="A36" s="208" t="n">
        <v>2018</v>
      </c>
      <c r="B36" s="208" t="n">
        <v>9</v>
      </c>
      <c r="C36" s="223" t="n">
        <v>98</v>
      </c>
      <c r="D36" s="211" t="n">
        <v>27628690823</v>
      </c>
      <c r="E36" s="211" t="s">
        <v>902</v>
      </c>
      <c r="F36" s="212" t="s">
        <v>903</v>
      </c>
      <c r="G36" s="213" t="s">
        <v>904</v>
      </c>
      <c r="H36" s="214" t="s">
        <v>840</v>
      </c>
      <c r="I36" s="211" t="n">
        <v>98</v>
      </c>
      <c r="J36" s="211" t="n">
        <v>0</v>
      </c>
      <c r="K36" s="211" t="n">
        <v>0</v>
      </c>
      <c r="L36" s="211" t="s">
        <v>213</v>
      </c>
      <c r="M36" s="211" t="s">
        <v>819</v>
      </c>
      <c r="N36" s="218" t="n"/>
    </row>
    <row r="37" spans="1:23">
      <c r="A37" s="208" t="n">
        <v>2018</v>
      </c>
      <c r="B37" s="208" t="n">
        <v>9</v>
      </c>
      <c r="C37" s="223" t="n">
        <v>466</v>
      </c>
      <c r="D37" s="211" t="n">
        <v>45742114452</v>
      </c>
      <c r="E37" s="211" t="s">
        <v>905</v>
      </c>
      <c r="F37" s="212" t="s">
        <v>903</v>
      </c>
      <c r="G37" s="213" t="s">
        <v>906</v>
      </c>
      <c r="H37" s="214" t="s">
        <v>843</v>
      </c>
      <c r="I37" s="211" t="n">
        <v>466</v>
      </c>
      <c r="J37" s="211" t="n">
        <v>0</v>
      </c>
      <c r="K37" s="211" t="n">
        <v>0</v>
      </c>
      <c r="L37" s="211" t="s">
        <v>213</v>
      </c>
      <c r="M37" s="211" t="s">
        <v>819</v>
      </c>
    </row>
    <row r="38" spans="1:23">
      <c r="A38" s="208" t="n">
        <v>2018</v>
      </c>
      <c r="B38" s="208" t="n">
        <v>8</v>
      </c>
      <c r="C38" s="223" t="n">
        <v>466</v>
      </c>
      <c r="D38" s="211" t="n">
        <v>68273344235</v>
      </c>
      <c r="E38" s="211" t="s">
        <v>907</v>
      </c>
      <c r="F38" s="212" t="s">
        <v>908</v>
      </c>
      <c r="G38" s="213" t="s">
        <v>909</v>
      </c>
      <c r="H38" s="214" t="s">
        <v>843</v>
      </c>
      <c r="I38" s="211" t="n">
        <v>466</v>
      </c>
      <c r="J38" s="211" t="n">
        <v>0</v>
      </c>
      <c r="K38" s="211" t="n">
        <v>0</v>
      </c>
      <c r="L38" s="211" t="s">
        <v>213</v>
      </c>
      <c r="M38" s="211" t="s">
        <v>819</v>
      </c>
    </row>
    <row r="39" spans="1:23">
      <c r="A39" s="208" t="n">
        <v>2018</v>
      </c>
      <c r="B39" s="208" t="n">
        <v>8</v>
      </c>
      <c r="C39" s="223" t="n">
        <v>466</v>
      </c>
      <c r="D39" s="211" t="n">
        <v>55263333257</v>
      </c>
      <c r="E39" s="211" t="s">
        <v>907</v>
      </c>
      <c r="F39" s="212" t="s">
        <v>908</v>
      </c>
      <c r="G39" s="213" t="s">
        <v>910</v>
      </c>
      <c r="H39" s="214" t="s">
        <v>843</v>
      </c>
      <c r="I39" s="211" t="n">
        <v>466</v>
      </c>
      <c r="J39" s="211" t="n">
        <v>0</v>
      </c>
      <c r="K39" s="211" t="n">
        <v>0</v>
      </c>
      <c r="L39" s="211" t="s">
        <v>213</v>
      </c>
      <c r="M39" s="211" t="s">
        <v>819</v>
      </c>
    </row>
    <row r="40" spans="1:23">
      <c r="A40" s="208" t="n">
        <v>2018</v>
      </c>
      <c r="B40" s="208" t="n">
        <v>8</v>
      </c>
      <c r="C40" s="223" t="n">
        <v>466</v>
      </c>
      <c r="D40" s="211" t="n">
        <v>76972095766</v>
      </c>
      <c r="E40" s="211" t="s">
        <v>907</v>
      </c>
      <c r="F40" s="212" t="s">
        <v>908</v>
      </c>
      <c r="G40" s="213" t="s">
        <v>910</v>
      </c>
      <c r="H40" s="214" t="s">
        <v>843</v>
      </c>
      <c r="I40" s="211" t="n">
        <v>466</v>
      </c>
      <c r="J40" s="211" t="n">
        <v>0</v>
      </c>
      <c r="K40" s="211" t="n">
        <v>0</v>
      </c>
      <c r="L40" s="211" t="s">
        <v>213</v>
      </c>
      <c r="M40" s="211" t="s">
        <v>819</v>
      </c>
    </row>
    <row r="41" spans="1:23">
      <c r="A41" s="208" t="n">
        <v>2018</v>
      </c>
      <c r="B41" s="208" t="n">
        <v>8</v>
      </c>
      <c r="C41" s="223" t="n">
        <v>1480</v>
      </c>
      <c r="D41" s="211" t="n">
        <v>18645262005</v>
      </c>
      <c r="E41" s="211" t="s">
        <v>907</v>
      </c>
      <c r="F41" s="212" t="s">
        <v>908</v>
      </c>
      <c r="G41" s="213" t="s">
        <v>910</v>
      </c>
      <c r="H41" s="214" t="s">
        <v>911</v>
      </c>
      <c r="I41" s="211" t="n">
        <v>1480</v>
      </c>
      <c r="J41" s="211" t="n">
        <v>0</v>
      </c>
      <c r="K41" s="211" t="n">
        <v>0</v>
      </c>
      <c r="L41" s="211" t="s">
        <v>213</v>
      </c>
      <c r="M41" s="211" t="s">
        <v>819</v>
      </c>
    </row>
    <row r="42" spans="1:23">
      <c r="A42" s="208" t="n">
        <v>2018</v>
      </c>
      <c r="B42" s="208" t="n">
        <v>8</v>
      </c>
      <c r="C42" s="223" t="n">
        <v>25</v>
      </c>
      <c r="D42" s="211" t="n">
        <v>30532132910</v>
      </c>
      <c r="E42" s="211" t="s">
        <v>912</v>
      </c>
      <c r="F42" s="212" t="s">
        <v>908</v>
      </c>
      <c r="G42" s="213" t="s">
        <v>913</v>
      </c>
      <c r="H42" s="214" t="s">
        <v>834</v>
      </c>
      <c r="I42" s="211" t="n">
        <v>25</v>
      </c>
      <c r="J42" s="211" t="n">
        <v>0</v>
      </c>
      <c r="K42" s="211" t="n">
        <v>0</v>
      </c>
      <c r="L42" s="211" t="s">
        <v>213</v>
      </c>
      <c r="M42" s="211" t="s">
        <v>819</v>
      </c>
    </row>
    <row r="43" spans="1:23">
      <c r="A43" s="208" t="n">
        <v>2018</v>
      </c>
      <c r="B43" s="208" t="n">
        <v>8</v>
      </c>
      <c r="C43" s="223" t="n">
        <v>25</v>
      </c>
      <c r="D43" s="211" t="n">
        <v>73858932253</v>
      </c>
      <c r="E43" s="211" t="s">
        <v>914</v>
      </c>
      <c r="F43" s="212" t="s">
        <v>915</v>
      </c>
      <c r="G43" s="213" t="s">
        <v>916</v>
      </c>
      <c r="H43" s="214" t="s">
        <v>834</v>
      </c>
      <c r="I43" s="211" t="n">
        <v>25</v>
      </c>
      <c r="J43" s="211" t="n">
        <v>0</v>
      </c>
      <c r="K43" s="211" t="n">
        <v>0</v>
      </c>
      <c r="L43" s="211" t="s">
        <v>213</v>
      </c>
      <c r="M43" s="211" t="s">
        <v>819</v>
      </c>
    </row>
    <row r="44" spans="1:23">
      <c r="A44" s="208" t="n">
        <v>2018</v>
      </c>
      <c r="B44" s="208" t="n">
        <v>8</v>
      </c>
      <c r="C44" s="223" t="n">
        <v>298</v>
      </c>
      <c r="D44" s="211" t="n">
        <v>3461628029</v>
      </c>
      <c r="E44" s="211" t="s">
        <v>914</v>
      </c>
      <c r="F44" s="212" t="s">
        <v>915</v>
      </c>
      <c r="G44" s="213" t="s">
        <v>917</v>
      </c>
      <c r="H44" s="214" t="s">
        <v>822</v>
      </c>
      <c r="I44" s="211" t="n">
        <v>298</v>
      </c>
      <c r="J44" s="211" t="n">
        <v>0</v>
      </c>
      <c r="K44" s="211" t="n">
        <v>0</v>
      </c>
      <c r="L44" s="211" t="s">
        <v>213</v>
      </c>
      <c r="M44" s="211" t="s">
        <v>819</v>
      </c>
    </row>
    <row r="45" spans="1:23">
      <c r="A45" s="208" t="n">
        <v>2018</v>
      </c>
      <c r="B45" s="208" t="n">
        <v>8</v>
      </c>
      <c r="C45" s="223" t="n">
        <v>25</v>
      </c>
      <c r="D45" s="211" t="n">
        <v>74595966971</v>
      </c>
      <c r="E45" s="211" t="s">
        <v>918</v>
      </c>
      <c r="F45" s="212" t="s">
        <v>915</v>
      </c>
      <c r="G45" s="213" t="s">
        <v>919</v>
      </c>
      <c r="H45" s="214" t="s">
        <v>834</v>
      </c>
      <c r="I45" s="211" t="n">
        <v>25</v>
      </c>
      <c r="J45" s="211" t="n">
        <v>0</v>
      </c>
      <c r="K45" s="211" t="n">
        <v>0</v>
      </c>
      <c r="L45" s="211" t="s">
        <v>213</v>
      </c>
      <c r="M45" s="211" t="s">
        <v>819</v>
      </c>
    </row>
    <row r="46" spans="1:23">
      <c r="A46" s="208" t="n">
        <v>2018</v>
      </c>
      <c r="B46" s="208" t="n">
        <v>8</v>
      </c>
      <c r="C46" s="223" t="n">
        <v>25</v>
      </c>
      <c r="D46" s="211" t="n">
        <v>68890441957</v>
      </c>
      <c r="E46" s="211" t="s">
        <v>920</v>
      </c>
      <c r="F46" s="212" t="s">
        <v>915</v>
      </c>
      <c r="G46" s="213" t="s">
        <v>921</v>
      </c>
      <c r="H46" s="214" t="s">
        <v>834</v>
      </c>
      <c r="I46" s="211" t="n">
        <v>25</v>
      </c>
      <c r="J46" s="211" t="n">
        <v>0</v>
      </c>
      <c r="K46" s="211" t="n">
        <v>0</v>
      </c>
      <c r="L46" s="211" t="s">
        <v>213</v>
      </c>
      <c r="M46" s="211" t="s">
        <v>819</v>
      </c>
    </row>
    <row r="47" spans="1:23">
      <c r="A47" s="208" t="n">
        <v>2018</v>
      </c>
      <c r="B47" s="208" t="n">
        <v>8</v>
      </c>
      <c r="C47" s="223" t="n">
        <v>398</v>
      </c>
      <c r="D47" s="211" t="n">
        <v>6373225187</v>
      </c>
      <c r="E47" s="211" t="s">
        <v>922</v>
      </c>
      <c r="F47" s="212" t="s">
        <v>915</v>
      </c>
      <c r="G47" s="213" t="s">
        <v>923</v>
      </c>
      <c r="H47" s="214" t="s">
        <v>880</v>
      </c>
      <c r="I47" s="211" t="n">
        <v>398</v>
      </c>
      <c r="J47" s="211" t="n">
        <v>0</v>
      </c>
      <c r="K47" s="211" t="n">
        <v>0</v>
      </c>
      <c r="L47" s="211" t="s">
        <v>213</v>
      </c>
      <c r="M47" s="211" t="s">
        <v>819</v>
      </c>
    </row>
    <row r="48" spans="1:23">
      <c r="A48" s="208" t="n">
        <v>2018</v>
      </c>
      <c r="B48" s="208" t="n">
        <v>8</v>
      </c>
      <c r="C48" s="223" t="n">
        <v>298</v>
      </c>
      <c r="D48" s="218" t="n">
        <v>60084782674</v>
      </c>
      <c r="E48" t="s">
        <v>924</v>
      </c>
      <c r="F48" t="s">
        <v>925</v>
      </c>
      <c r="G48" s="213" t="s">
        <v>926</v>
      </c>
      <c r="H48" t="s">
        <v>893</v>
      </c>
      <c r="I48" s="218" t="n">
        <v>298</v>
      </c>
      <c r="J48" t="n">
        <v>0</v>
      </c>
      <c r="K48" s="218" t="n">
        <v>0</v>
      </c>
      <c r="L48" t="s">
        <v>213</v>
      </c>
      <c r="M48" t="s">
        <v>835</v>
      </c>
    </row>
    <row r="49" spans="1:23">
      <c r="A49" s="208" t="n">
        <v>2018</v>
      </c>
      <c r="B49" s="208" t="n">
        <v>8</v>
      </c>
      <c r="C49" s="223" t="n">
        <v>25</v>
      </c>
      <c r="D49" s="218" t="n">
        <v>22114663742</v>
      </c>
      <c r="E49" t="s">
        <v>927</v>
      </c>
      <c r="F49" t="s">
        <v>925</v>
      </c>
      <c r="G49" s="213" t="s">
        <v>928</v>
      </c>
      <c r="H49" t="s">
        <v>834</v>
      </c>
      <c r="I49" s="218" t="n">
        <v>25</v>
      </c>
      <c r="J49" t="n">
        <v>0</v>
      </c>
      <c r="K49" s="218" t="n">
        <v>0</v>
      </c>
      <c r="L49" t="s">
        <v>213</v>
      </c>
      <c r="M49" t="s">
        <v>819</v>
      </c>
    </row>
    <row r="50" spans="1:23">
      <c r="A50" s="208" t="n">
        <v>2018</v>
      </c>
      <c r="B50" s="208" t="n">
        <v>8</v>
      </c>
      <c r="C50" s="223" t="n">
        <v>25</v>
      </c>
      <c r="D50" s="218" t="n">
        <v>10142732135</v>
      </c>
      <c r="E50" t="s">
        <v>929</v>
      </c>
      <c r="F50" t="s">
        <v>925</v>
      </c>
      <c r="G50" s="213" t="s">
        <v>930</v>
      </c>
      <c r="H50" t="s">
        <v>834</v>
      </c>
      <c r="I50" s="218" t="n">
        <v>25</v>
      </c>
      <c r="J50" t="n">
        <v>0</v>
      </c>
      <c r="K50" s="218" t="n">
        <v>0</v>
      </c>
      <c r="L50" t="s">
        <v>213</v>
      </c>
      <c r="M50" t="s">
        <v>819</v>
      </c>
    </row>
    <row r="51" spans="1:23">
      <c r="A51" s="208" t="n">
        <v>2018</v>
      </c>
      <c r="B51" s="208" t="n">
        <v>8</v>
      </c>
      <c r="C51" s="223" t="n">
        <v>298</v>
      </c>
      <c r="D51" s="218" t="n">
        <v>23853138484</v>
      </c>
      <c r="E51" t="s">
        <v>931</v>
      </c>
      <c r="F51" t="s">
        <v>932</v>
      </c>
      <c r="G51" s="213" t="s">
        <v>933</v>
      </c>
      <c r="H51" t="s">
        <v>822</v>
      </c>
      <c r="I51" s="218" t="n">
        <v>298</v>
      </c>
      <c r="J51" t="n">
        <v>0</v>
      </c>
      <c r="K51" s="218" t="n">
        <v>0</v>
      </c>
      <c r="L51" t="s">
        <v>213</v>
      </c>
      <c r="M51" t="s">
        <v>819</v>
      </c>
    </row>
    <row r="52" spans="1:23">
      <c r="A52" s="208" t="n">
        <v>2018</v>
      </c>
      <c r="B52" s="208" t="n">
        <v>8</v>
      </c>
      <c r="C52" s="223" t="n">
        <v>188</v>
      </c>
      <c r="D52" s="218" t="n">
        <v>68009658696</v>
      </c>
      <c r="E52" t="s">
        <v>934</v>
      </c>
      <c r="F52" t="s">
        <v>935</v>
      </c>
      <c r="G52" s="213" t="s">
        <v>936</v>
      </c>
      <c r="H52" t="s">
        <v>838</v>
      </c>
      <c r="I52" s="218" t="n">
        <v>188</v>
      </c>
      <c r="J52" t="n">
        <v>0</v>
      </c>
      <c r="K52" s="218" t="n">
        <v>0</v>
      </c>
      <c r="L52" t="s">
        <v>213</v>
      </c>
      <c r="M52" t="s">
        <v>819</v>
      </c>
    </row>
    <row r="53" spans="1:23">
      <c r="A53" s="208" t="n">
        <v>2018</v>
      </c>
      <c r="B53" s="208" t="n">
        <v>8</v>
      </c>
      <c r="C53" s="223" t="n">
        <v>25</v>
      </c>
      <c r="D53" s="218" t="n">
        <v>87952767978</v>
      </c>
      <c r="E53" t="s">
        <v>937</v>
      </c>
      <c r="F53" t="s">
        <v>938</v>
      </c>
      <c r="G53" s="213" t="s">
        <v>939</v>
      </c>
      <c r="H53" t="s">
        <v>834</v>
      </c>
      <c r="I53" s="218" t="n">
        <v>25</v>
      </c>
      <c r="J53" t="n">
        <v>0</v>
      </c>
      <c r="K53" s="218" t="n">
        <v>0</v>
      </c>
      <c r="L53" t="s">
        <v>213</v>
      </c>
      <c r="M53" t="s">
        <v>819</v>
      </c>
    </row>
    <row r="54" spans="1:23">
      <c r="A54" s="208" t="n">
        <v>2018</v>
      </c>
      <c r="B54" s="208" t="n">
        <v>8</v>
      </c>
      <c r="C54" s="223" t="n">
        <v>25</v>
      </c>
      <c r="D54" s="218" t="n">
        <v>30360271806</v>
      </c>
      <c r="E54" t="s">
        <v>940</v>
      </c>
      <c r="F54" t="s">
        <v>938</v>
      </c>
      <c r="G54" s="213" t="s">
        <v>941</v>
      </c>
      <c r="H54" t="s">
        <v>834</v>
      </c>
      <c r="I54" s="218" t="n">
        <v>25</v>
      </c>
      <c r="J54" t="n">
        <v>0</v>
      </c>
      <c r="K54" s="218" t="n">
        <v>0</v>
      </c>
      <c r="L54" t="s">
        <v>213</v>
      </c>
      <c r="M54" t="s">
        <v>819</v>
      </c>
    </row>
    <row r="55" spans="1:23">
      <c r="A55" s="208" t="n">
        <v>2018</v>
      </c>
      <c r="B55" s="208" t="n">
        <v>8</v>
      </c>
      <c r="C55" s="223" t="n">
        <v>298</v>
      </c>
      <c r="D55" s="218" t="n">
        <v>12155798550</v>
      </c>
      <c r="E55" t="s">
        <v>942</v>
      </c>
      <c r="F55" t="s">
        <v>943</v>
      </c>
      <c r="G55" s="213" t="s">
        <v>944</v>
      </c>
      <c r="H55" t="s">
        <v>822</v>
      </c>
      <c r="I55" s="218" t="n">
        <v>298</v>
      </c>
      <c r="J55" t="n">
        <v>0</v>
      </c>
      <c r="K55" s="218" t="n">
        <v>0</v>
      </c>
      <c r="L55" t="s">
        <v>213</v>
      </c>
      <c r="M55" t="s">
        <v>835</v>
      </c>
    </row>
    <row r="56" spans="1:23">
      <c r="A56" s="208" t="n">
        <v>2018</v>
      </c>
      <c r="B56" s="208" t="n">
        <v>8</v>
      </c>
      <c r="C56" s="223" t="n">
        <v>98</v>
      </c>
      <c r="D56" s="218" t="n">
        <v>35804408403</v>
      </c>
      <c r="E56" t="s">
        <v>942</v>
      </c>
      <c r="F56" t="s">
        <v>943</v>
      </c>
      <c r="G56" s="213" t="s">
        <v>945</v>
      </c>
      <c r="H56" t="s">
        <v>840</v>
      </c>
      <c r="I56" s="218" t="n">
        <v>98</v>
      </c>
      <c r="J56" t="n">
        <v>0</v>
      </c>
      <c r="K56" s="218" t="n">
        <v>0</v>
      </c>
      <c r="L56" t="s">
        <v>213</v>
      </c>
      <c r="M56" t="s">
        <v>835</v>
      </c>
    </row>
    <row r="57" spans="1:23">
      <c r="A57" s="208" t="n">
        <v>2018</v>
      </c>
      <c r="B57" s="208" t="n">
        <v>8</v>
      </c>
      <c r="C57" s="223" t="n">
        <v>168</v>
      </c>
      <c r="D57" s="218" t="n">
        <v>22783474106</v>
      </c>
      <c r="E57" t="s">
        <v>946</v>
      </c>
      <c r="F57" t="s">
        <v>943</v>
      </c>
      <c r="G57" s="213" t="s">
        <v>947</v>
      </c>
      <c r="H57" t="s">
        <v>872</v>
      </c>
      <c r="I57" s="218" t="n">
        <v>168</v>
      </c>
      <c r="J57" t="n">
        <v>0</v>
      </c>
      <c r="K57" s="218" t="n">
        <v>0</v>
      </c>
      <c r="L57" t="s">
        <v>213</v>
      </c>
      <c r="M57" t="s">
        <v>835</v>
      </c>
    </row>
    <row r="58" spans="1:23">
      <c r="A58" s="208" t="n">
        <v>2018</v>
      </c>
      <c r="B58" s="208" t="n">
        <v>8</v>
      </c>
      <c r="C58" s="223" t="n">
        <v>25</v>
      </c>
      <c r="D58" s="218" t="n">
        <v>54976390767</v>
      </c>
      <c r="E58" t="s">
        <v>946</v>
      </c>
      <c r="F58" t="s">
        <v>943</v>
      </c>
      <c r="G58" s="213" t="s">
        <v>948</v>
      </c>
      <c r="H58" t="s">
        <v>834</v>
      </c>
      <c r="I58" s="218" t="n">
        <v>25</v>
      </c>
      <c r="J58" t="n">
        <v>0</v>
      </c>
      <c r="K58" s="218" t="n">
        <v>0</v>
      </c>
      <c r="L58" t="s">
        <v>213</v>
      </c>
      <c r="M58" t="s">
        <v>835</v>
      </c>
    </row>
    <row r="59" spans="1:23">
      <c r="A59" s="208" t="n">
        <v>2018</v>
      </c>
      <c r="B59" s="208" t="n">
        <v>8</v>
      </c>
      <c r="C59" s="223" t="n">
        <v>188</v>
      </c>
      <c r="D59" s="218" t="n">
        <v>71574411693</v>
      </c>
      <c r="E59" t="s">
        <v>949</v>
      </c>
      <c r="F59" t="s">
        <v>943</v>
      </c>
      <c r="G59" s="213" t="s">
        <v>950</v>
      </c>
      <c r="H59" t="s">
        <v>951</v>
      </c>
      <c r="I59" s="218" t="n">
        <v>188</v>
      </c>
      <c r="J59" t="n">
        <v>0</v>
      </c>
      <c r="K59" s="218" t="n">
        <v>0</v>
      </c>
      <c r="L59" t="s">
        <v>213</v>
      </c>
      <c r="M59" t="s">
        <v>835</v>
      </c>
    </row>
    <row r="60" spans="1:23">
      <c r="A60" s="208" t="n">
        <v>2018</v>
      </c>
      <c r="B60" s="208" t="n">
        <v>8</v>
      </c>
      <c r="C60" s="223" t="n">
        <v>25</v>
      </c>
      <c r="D60" s="218" t="n">
        <v>94858053730</v>
      </c>
      <c r="E60" t="s">
        <v>949</v>
      </c>
      <c r="F60" t="s">
        <v>943</v>
      </c>
      <c r="G60" s="213" t="s">
        <v>952</v>
      </c>
      <c r="H60" t="s">
        <v>834</v>
      </c>
      <c r="I60" s="218" t="n">
        <v>25</v>
      </c>
      <c r="J60" t="n">
        <v>0</v>
      </c>
      <c r="K60" s="218" t="n">
        <v>0</v>
      </c>
      <c r="L60" t="s">
        <v>213</v>
      </c>
      <c r="M60" t="s">
        <v>835</v>
      </c>
    </row>
    <row r="61" spans="1:23">
      <c r="A61" s="208" t="n">
        <v>2018</v>
      </c>
      <c r="B61" s="208" t="n">
        <v>8</v>
      </c>
      <c r="C61" s="223" t="n">
        <v>298</v>
      </c>
      <c r="D61" s="218" t="n">
        <v>40960682233</v>
      </c>
      <c r="E61" t="s">
        <v>953</v>
      </c>
      <c r="F61" t="s">
        <v>943</v>
      </c>
      <c r="G61" s="213" t="s">
        <v>954</v>
      </c>
      <c r="H61" t="s">
        <v>893</v>
      </c>
      <c r="I61" s="218" t="n">
        <v>298</v>
      </c>
      <c r="J61" t="n">
        <v>0</v>
      </c>
      <c r="K61" s="218" t="n">
        <v>0</v>
      </c>
      <c r="L61" t="s">
        <v>213</v>
      </c>
      <c r="M61" t="s">
        <v>835</v>
      </c>
    </row>
    <row r="62" spans="1:23">
      <c r="A62" s="208" t="n">
        <v>2018</v>
      </c>
      <c r="B62" s="208" t="n">
        <v>8</v>
      </c>
      <c r="C62" s="223" t="n">
        <v>298</v>
      </c>
      <c r="D62" t="n">
        <v>68986925606</v>
      </c>
      <c r="E62" t="s">
        <v>953</v>
      </c>
      <c r="F62" t="s">
        <v>943</v>
      </c>
      <c r="G62" s="213" t="s">
        <v>955</v>
      </c>
      <c r="H62" t="s">
        <v>822</v>
      </c>
      <c r="I62" s="218" t="n">
        <v>298</v>
      </c>
      <c r="J62" t="n">
        <v>0</v>
      </c>
      <c r="K62" s="218" t="n">
        <v>0</v>
      </c>
      <c r="L62" t="s">
        <v>213</v>
      </c>
      <c r="M62" t="s">
        <v>835</v>
      </c>
    </row>
    <row r="63" spans="1:23">
      <c r="A63" s="208" t="n">
        <v>2018</v>
      </c>
      <c r="B63" s="208" t="n">
        <v>8</v>
      </c>
      <c r="C63" s="223" t="n">
        <v>298</v>
      </c>
      <c r="D63" t="n">
        <v>85571087060</v>
      </c>
      <c r="E63" t="s">
        <v>956</v>
      </c>
      <c r="F63" t="s">
        <v>943</v>
      </c>
      <c r="G63" s="213" t="s">
        <v>957</v>
      </c>
      <c r="H63" t="s">
        <v>822</v>
      </c>
      <c r="I63" s="218" t="n">
        <v>298</v>
      </c>
      <c r="J63" t="n">
        <v>0</v>
      </c>
      <c r="K63" s="218" t="n">
        <v>0</v>
      </c>
      <c r="L63" t="s">
        <v>213</v>
      </c>
      <c r="M63" t="s">
        <v>835</v>
      </c>
    </row>
    <row r="64" spans="1:23">
      <c r="A64" s="208" t="n">
        <v>2018</v>
      </c>
      <c r="B64" s="208" t="n">
        <v>8</v>
      </c>
      <c r="C64" s="223" t="n">
        <v>98</v>
      </c>
      <c r="D64" t="n">
        <v>92584947891</v>
      </c>
      <c r="E64" t="s">
        <v>956</v>
      </c>
      <c r="F64" t="s">
        <v>943</v>
      </c>
      <c r="G64" s="213" t="s">
        <v>958</v>
      </c>
      <c r="H64" t="s">
        <v>840</v>
      </c>
      <c r="I64" s="218" t="n">
        <v>98</v>
      </c>
      <c r="J64" t="n">
        <v>0</v>
      </c>
      <c r="K64" s="218" t="n">
        <v>0</v>
      </c>
      <c r="L64" t="s">
        <v>213</v>
      </c>
      <c r="M64" t="s">
        <v>835</v>
      </c>
    </row>
    <row r="65" spans="1:23">
      <c r="A65" s="208" t="n">
        <v>2018</v>
      </c>
      <c r="B65" s="208" t="n">
        <v>8</v>
      </c>
      <c r="C65" s="223" t="n">
        <v>25</v>
      </c>
      <c r="D65" t="n">
        <v>63835245309</v>
      </c>
      <c r="E65" t="s">
        <v>959</v>
      </c>
      <c r="F65" t="s">
        <v>960</v>
      </c>
      <c r="G65" s="213" t="s">
        <v>961</v>
      </c>
      <c r="H65" t="s">
        <v>834</v>
      </c>
      <c r="I65" s="218" t="n">
        <v>25</v>
      </c>
      <c r="J65" t="n">
        <v>0</v>
      </c>
      <c r="K65" s="218" t="n">
        <v>0</v>
      </c>
      <c r="L65" t="s">
        <v>213</v>
      </c>
      <c r="M65" t="s">
        <v>835</v>
      </c>
    </row>
    <row r="66" spans="1:23">
      <c r="A66" s="208" t="n">
        <v>2018</v>
      </c>
      <c r="B66" s="208" t="n">
        <v>8</v>
      </c>
      <c r="C66" s="223" t="n">
        <v>25</v>
      </c>
      <c r="D66" t="n">
        <v>76438088082</v>
      </c>
      <c r="E66" t="s">
        <v>962</v>
      </c>
      <c r="F66" t="s">
        <v>960</v>
      </c>
      <c r="G66" s="213" t="s">
        <v>963</v>
      </c>
      <c r="H66" t="s">
        <v>834</v>
      </c>
      <c r="I66" s="218" t="n">
        <v>25</v>
      </c>
      <c r="J66" t="n">
        <v>0</v>
      </c>
      <c r="K66" s="218" t="n">
        <v>0</v>
      </c>
      <c r="L66" t="s">
        <v>213</v>
      </c>
      <c r="M66" t="s">
        <v>819</v>
      </c>
    </row>
    <row r="67" spans="1:23">
      <c r="A67" s="208" t="n">
        <v>2018</v>
      </c>
      <c r="B67" s="208" t="n">
        <v>8</v>
      </c>
      <c r="C67" s="223" t="n">
        <v>168</v>
      </c>
      <c r="D67" t="n">
        <v>92112331950</v>
      </c>
      <c r="E67" t="s">
        <v>964</v>
      </c>
      <c r="F67" t="s">
        <v>852</v>
      </c>
      <c r="G67" s="213" t="s">
        <v>965</v>
      </c>
      <c r="H67" t="s">
        <v>872</v>
      </c>
      <c r="I67" s="218" t="n">
        <v>168</v>
      </c>
      <c r="J67" t="n">
        <v>0</v>
      </c>
      <c r="K67" s="218" t="n">
        <v>0</v>
      </c>
      <c r="L67" t="s">
        <v>213</v>
      </c>
      <c r="M67" t="s">
        <v>819</v>
      </c>
    </row>
    <row r="68" spans="1:23">
      <c r="A68" s="208" t="n">
        <v>2018</v>
      </c>
      <c r="B68" s="208" t="n">
        <v>8</v>
      </c>
      <c r="C68" s="223" t="n">
        <v>98</v>
      </c>
      <c r="D68" s="218" t="n">
        <v>39313426998</v>
      </c>
      <c r="E68" t="s">
        <v>841</v>
      </c>
      <c r="F68" t="s">
        <v>852</v>
      </c>
      <c r="G68" s="213" t="s">
        <v>966</v>
      </c>
      <c r="H68" t="s">
        <v>840</v>
      </c>
      <c r="I68" s="218" t="n">
        <v>98</v>
      </c>
      <c r="J68" t="n">
        <v>0</v>
      </c>
      <c r="K68" s="218" t="n">
        <v>0</v>
      </c>
      <c r="L68" t="s">
        <v>213</v>
      </c>
      <c r="M68" t="s">
        <v>819</v>
      </c>
    </row>
    <row r="69" spans="1:23">
      <c r="A69" s="208" t="n">
        <v>2018</v>
      </c>
      <c r="B69" s="208" t="n">
        <v>8</v>
      </c>
      <c r="C69" s="223" t="n">
        <v>188</v>
      </c>
      <c r="D69" s="218" t="n">
        <v>73803653842</v>
      </c>
      <c r="E69" t="s">
        <v>851</v>
      </c>
      <c r="F69" t="s">
        <v>852</v>
      </c>
      <c r="G69" s="213" t="s">
        <v>967</v>
      </c>
      <c r="H69" t="s">
        <v>951</v>
      </c>
      <c r="I69" s="218" t="n">
        <v>188</v>
      </c>
      <c r="J69" t="n">
        <v>0</v>
      </c>
      <c r="K69" s="218" t="n">
        <v>0</v>
      </c>
      <c r="L69" t="s">
        <v>213</v>
      </c>
      <c r="M69" t="s">
        <v>819</v>
      </c>
    </row>
    <row r="70" spans="1:23">
      <c r="A70" s="208" t="n">
        <v>2018</v>
      </c>
      <c r="B70" s="208" t="n">
        <v>8</v>
      </c>
      <c r="C70" s="223" t="n">
        <v>466</v>
      </c>
      <c r="D70" s="218" t="n">
        <v>43960520315</v>
      </c>
      <c r="E70" t="s">
        <v>851</v>
      </c>
      <c r="F70" t="s">
        <v>852</v>
      </c>
      <c r="G70" s="213" t="s">
        <v>968</v>
      </c>
      <c r="H70" t="s">
        <v>843</v>
      </c>
      <c r="I70" s="218" t="n">
        <v>466</v>
      </c>
      <c r="J70" t="n">
        <v>0</v>
      </c>
      <c r="K70" s="218" t="n">
        <v>0</v>
      </c>
      <c r="L70" t="s">
        <v>213</v>
      </c>
      <c r="M70" t="s">
        <v>819</v>
      </c>
    </row>
    <row r="71" spans="1:23">
      <c r="A71" s="208" t="n">
        <v>2018</v>
      </c>
      <c r="B71" s="208" t="n">
        <v>8</v>
      </c>
      <c r="C71" s="223" t="n">
        <v>98</v>
      </c>
      <c r="D71" s="218" t="n">
        <v>49054211042</v>
      </c>
      <c r="E71" t="s">
        <v>969</v>
      </c>
      <c r="F71" t="s">
        <v>970</v>
      </c>
      <c r="G71" s="213" t="s">
        <v>971</v>
      </c>
      <c r="H71" t="s">
        <v>840</v>
      </c>
      <c r="I71" s="218" t="n">
        <v>98</v>
      </c>
      <c r="J71" t="n">
        <v>0</v>
      </c>
      <c r="K71" s="218" t="n">
        <v>0</v>
      </c>
      <c r="L71" t="s">
        <v>213</v>
      </c>
      <c r="M71" t="s">
        <v>819</v>
      </c>
    </row>
    <row r="72" spans="1:23">
      <c r="A72" s="208" t="n">
        <v>2018</v>
      </c>
      <c r="B72" s="208" t="n">
        <v>8</v>
      </c>
      <c r="C72" s="223" t="n">
        <v>25</v>
      </c>
      <c r="D72" t="n">
        <v>73562803703</v>
      </c>
      <c r="E72" t="s">
        <v>972</v>
      </c>
      <c r="F72" t="s">
        <v>973</v>
      </c>
      <c r="G72" s="213" t="s">
        <v>974</v>
      </c>
      <c r="H72" t="s">
        <v>834</v>
      </c>
      <c r="I72" s="218" t="n">
        <v>25</v>
      </c>
      <c r="J72" t="n">
        <v>0</v>
      </c>
      <c r="K72" s="218" t="n">
        <v>0</v>
      </c>
      <c r="L72" t="s">
        <v>213</v>
      </c>
      <c r="M72" t="s">
        <v>819</v>
      </c>
    </row>
    <row r="73" spans="1:23">
      <c r="A73" s="208" t="n">
        <v>2018</v>
      </c>
      <c r="B73" s="208" t="n">
        <v>8</v>
      </c>
      <c r="C73" s="223" t="n">
        <v>188</v>
      </c>
      <c r="D73" t="n">
        <v>65983729636</v>
      </c>
      <c r="E73" t="s">
        <v>975</v>
      </c>
      <c r="F73" t="s">
        <v>973</v>
      </c>
      <c r="G73" s="213" t="s">
        <v>976</v>
      </c>
      <c r="H73" t="s">
        <v>951</v>
      </c>
      <c r="I73" s="218" t="n">
        <v>188</v>
      </c>
      <c r="J73" t="n">
        <v>0</v>
      </c>
      <c r="K73" s="218" t="n">
        <v>0</v>
      </c>
      <c r="L73" t="s">
        <v>213</v>
      </c>
      <c r="M73" t="s">
        <v>835</v>
      </c>
    </row>
    <row r="74" spans="1:23">
      <c r="A74" s="208" t="n">
        <v>2018</v>
      </c>
      <c r="B74" s="208" t="n">
        <v>8</v>
      </c>
      <c r="C74" s="223" t="n">
        <v>466</v>
      </c>
      <c r="D74" t="n">
        <v>41535613579</v>
      </c>
      <c r="E74" t="s">
        <v>975</v>
      </c>
      <c r="F74" t="s">
        <v>973</v>
      </c>
      <c r="G74" s="213" t="s">
        <v>977</v>
      </c>
      <c r="H74" t="s">
        <v>843</v>
      </c>
      <c r="I74" s="218" t="n">
        <v>466</v>
      </c>
      <c r="J74" t="n">
        <v>0</v>
      </c>
      <c r="K74" s="218" t="n">
        <v>0</v>
      </c>
      <c r="L74" t="s">
        <v>213</v>
      </c>
      <c r="M74" t="s">
        <v>835</v>
      </c>
    </row>
    <row r="75" spans="1:23">
      <c r="A75" s="208" t="n">
        <v>2018</v>
      </c>
      <c r="B75" s="208" t="n">
        <v>8</v>
      </c>
      <c r="C75" s="223" t="n">
        <v>466</v>
      </c>
      <c r="D75" t="n">
        <v>805690710</v>
      </c>
      <c r="E75" t="s">
        <v>841</v>
      </c>
      <c r="F75" t="s">
        <v>973</v>
      </c>
      <c r="G75" s="213" t="s">
        <v>978</v>
      </c>
      <c r="H75" t="s">
        <v>843</v>
      </c>
      <c r="I75" s="218" t="n">
        <v>466</v>
      </c>
      <c r="J75" t="n">
        <v>0</v>
      </c>
      <c r="K75" s="218" t="n">
        <v>0</v>
      </c>
      <c r="L75" t="s">
        <v>213</v>
      </c>
      <c r="M75" t="s">
        <v>835</v>
      </c>
    </row>
    <row r="76" spans="1:23">
      <c r="A76" s="208" t="n">
        <v>2018</v>
      </c>
      <c r="B76" s="208" t="n">
        <v>8</v>
      </c>
      <c r="C76" s="223" t="n">
        <v>188</v>
      </c>
      <c r="D76" t="n">
        <v>74462192508</v>
      </c>
      <c r="E76" t="s">
        <v>841</v>
      </c>
      <c r="F76" t="s">
        <v>973</v>
      </c>
      <c r="G76" s="213" t="s">
        <v>979</v>
      </c>
      <c r="H76" t="s">
        <v>951</v>
      </c>
      <c r="I76" s="218" t="n">
        <v>188</v>
      </c>
      <c r="J76" t="n">
        <v>0</v>
      </c>
      <c r="K76" s="218" t="n">
        <v>0</v>
      </c>
      <c r="L76" t="s">
        <v>213</v>
      </c>
      <c r="M76" t="s">
        <v>819</v>
      </c>
    </row>
    <row r="77" spans="1:23">
      <c r="A77" s="208" t="n">
        <v>2018</v>
      </c>
      <c r="B77" s="208" t="n">
        <v>8</v>
      </c>
      <c r="C77" s="223" t="n">
        <v>398</v>
      </c>
      <c r="D77" s="218" t="n">
        <v>32758819115</v>
      </c>
      <c r="E77" t="s">
        <v>980</v>
      </c>
      <c r="F77" t="s">
        <v>859</v>
      </c>
      <c r="G77" s="213" t="s">
        <v>981</v>
      </c>
      <c r="H77" t="s">
        <v>880</v>
      </c>
      <c r="I77" s="218" t="n">
        <v>398</v>
      </c>
      <c r="J77" t="n">
        <v>0</v>
      </c>
      <c r="K77" s="218" t="n">
        <v>0</v>
      </c>
      <c r="L77" t="s">
        <v>213</v>
      </c>
      <c r="M77" t="s">
        <v>819</v>
      </c>
    </row>
    <row r="78" spans="1:23">
      <c r="A78" s="208" t="n">
        <v>2018</v>
      </c>
      <c r="B78" s="208" t="n">
        <v>8</v>
      </c>
      <c r="C78" s="223" t="n">
        <v>398</v>
      </c>
      <c r="D78" t="n">
        <v>85825744959</v>
      </c>
      <c r="E78" t="s">
        <v>982</v>
      </c>
      <c r="F78" t="s">
        <v>983</v>
      </c>
      <c r="G78" s="213" t="s">
        <v>984</v>
      </c>
      <c r="H78" t="s">
        <v>880</v>
      </c>
      <c r="I78" s="218" t="n">
        <v>398</v>
      </c>
      <c r="J78" t="n">
        <v>0</v>
      </c>
      <c r="K78" s="218" t="n">
        <v>0</v>
      </c>
      <c r="L78" t="s">
        <v>213</v>
      </c>
      <c r="M78" t="s">
        <v>819</v>
      </c>
    </row>
    <row r="79" spans="1:23">
      <c r="A79" s="208" t="n">
        <v>2018</v>
      </c>
      <c r="B79" s="208" t="n">
        <v>8</v>
      </c>
      <c r="C79" s="223" t="n">
        <v>398</v>
      </c>
      <c r="D79" t="n">
        <v>31052759591</v>
      </c>
      <c r="E79" t="s">
        <v>985</v>
      </c>
      <c r="F79" t="s">
        <v>983</v>
      </c>
      <c r="G79" s="213" t="s">
        <v>986</v>
      </c>
      <c r="H79" t="s">
        <v>880</v>
      </c>
      <c r="I79" s="218" t="n">
        <v>398</v>
      </c>
      <c r="J79" t="n">
        <v>0</v>
      </c>
      <c r="K79" s="218" t="n">
        <v>0</v>
      </c>
      <c r="L79" t="s">
        <v>213</v>
      </c>
      <c r="M79" t="s">
        <v>819</v>
      </c>
    </row>
    <row r="80" spans="1:23">
      <c r="A80" s="208" t="n">
        <v>2018</v>
      </c>
      <c r="B80" s="208" t="n">
        <v>8</v>
      </c>
      <c r="C80" s="223" t="n">
        <v>168</v>
      </c>
      <c r="D80" s="218" t="n">
        <v>7075044252</v>
      </c>
      <c r="E80" t="s">
        <v>873</v>
      </c>
      <c r="F80" t="s">
        <v>863</v>
      </c>
      <c r="G80" s="213" t="s">
        <v>614</v>
      </c>
      <c r="H80" t="s">
        <v>872</v>
      </c>
      <c r="I80" s="218" t="n">
        <v>168</v>
      </c>
      <c r="J80" t="n">
        <v>0</v>
      </c>
      <c r="K80" s="218" t="n">
        <v>0</v>
      </c>
      <c r="L80" t="s">
        <v>213</v>
      </c>
      <c r="M80" t="s">
        <v>835</v>
      </c>
    </row>
    <row r="81" spans="1:23">
      <c r="A81" s="208" t="n">
        <v>2018</v>
      </c>
      <c r="B81" s="208" t="n">
        <v>8</v>
      </c>
      <c r="C81" s="223" t="n">
        <v>98</v>
      </c>
      <c r="D81" s="218" t="n">
        <v>42072179607</v>
      </c>
      <c r="E81" t="s">
        <v>987</v>
      </c>
      <c r="F81" t="s">
        <v>988</v>
      </c>
      <c r="G81" s="213" t="s">
        <v>989</v>
      </c>
      <c r="H81" t="s">
        <v>840</v>
      </c>
      <c r="I81" s="218" t="n">
        <v>98</v>
      </c>
      <c r="J81" t="n">
        <v>0</v>
      </c>
      <c r="K81" s="218" t="n">
        <v>0</v>
      </c>
      <c r="L81" t="s">
        <v>213</v>
      </c>
      <c r="M81" t="s">
        <v>835</v>
      </c>
    </row>
    <row r="82" spans="1:23">
      <c r="A82" s="208" t="n">
        <v>2018</v>
      </c>
      <c r="B82" s="208" t="n">
        <v>8</v>
      </c>
      <c r="C82" s="223" t="n">
        <v>98</v>
      </c>
      <c r="D82" s="218" t="n">
        <v>7995480874</v>
      </c>
      <c r="E82" t="s">
        <v>987</v>
      </c>
      <c r="F82" t="s">
        <v>988</v>
      </c>
      <c r="G82" s="213" t="s">
        <v>990</v>
      </c>
      <c r="H82" t="s">
        <v>840</v>
      </c>
      <c r="I82" s="218" t="n">
        <v>98</v>
      </c>
      <c r="J82" t="n">
        <v>0</v>
      </c>
      <c r="K82" s="218" t="n">
        <v>0</v>
      </c>
      <c r="L82" t="s">
        <v>213</v>
      </c>
      <c r="M82" t="s">
        <v>835</v>
      </c>
    </row>
    <row r="83" spans="1:23">
      <c r="A83" s="208" t="n">
        <v>2018</v>
      </c>
      <c r="B83" s="208" t="n">
        <v>8</v>
      </c>
      <c r="C83" s="223" t="n">
        <v>188</v>
      </c>
      <c r="D83" t="n">
        <v>22437823325</v>
      </c>
      <c r="E83" t="s">
        <v>991</v>
      </c>
      <c r="F83" t="s">
        <v>992</v>
      </c>
      <c r="G83" s="213" t="s">
        <v>993</v>
      </c>
      <c r="H83" t="s">
        <v>951</v>
      </c>
      <c r="I83" s="218" t="n">
        <v>188</v>
      </c>
      <c r="J83" t="n">
        <v>0</v>
      </c>
      <c r="K83" s="218" t="n">
        <v>0</v>
      </c>
      <c r="L83" t="s">
        <v>213</v>
      </c>
      <c r="M83" t="s">
        <v>819</v>
      </c>
    </row>
    <row r="84" spans="1:23">
      <c r="A84" s="208" t="n">
        <v>2018</v>
      </c>
      <c r="B84" s="208" t="n">
        <v>8</v>
      </c>
      <c r="C84" s="223" t="n">
        <v>25</v>
      </c>
      <c r="D84" t="n">
        <v>51217609074</v>
      </c>
      <c r="E84" t="s">
        <v>994</v>
      </c>
      <c r="F84" t="s">
        <v>992</v>
      </c>
      <c r="G84" s="213" t="s">
        <v>995</v>
      </c>
      <c r="H84" t="s">
        <v>834</v>
      </c>
      <c r="I84" s="218" t="n">
        <v>25</v>
      </c>
      <c r="J84" t="n">
        <v>0</v>
      </c>
      <c r="K84" s="218" t="n">
        <v>0</v>
      </c>
      <c r="L84" t="s">
        <v>213</v>
      </c>
      <c r="M84" t="s">
        <v>819</v>
      </c>
    </row>
    <row r="85" spans="1:23">
      <c r="A85" s="208" t="n">
        <v>2018</v>
      </c>
      <c r="B85" s="208" t="n">
        <v>8</v>
      </c>
      <c r="C85" s="223" t="n">
        <v>25</v>
      </c>
      <c r="D85" t="n">
        <v>2349706560</v>
      </c>
      <c r="E85" t="s">
        <v>996</v>
      </c>
      <c r="F85" t="s">
        <v>997</v>
      </c>
      <c r="G85" s="213" t="s">
        <v>998</v>
      </c>
      <c r="H85" t="s">
        <v>834</v>
      </c>
      <c r="I85" s="218" t="n">
        <v>25</v>
      </c>
      <c r="J85" t="n">
        <v>0</v>
      </c>
      <c r="K85" s="218" t="n">
        <v>0</v>
      </c>
      <c r="L85" t="s">
        <v>213</v>
      </c>
      <c r="M85" t="s">
        <v>819</v>
      </c>
    </row>
    <row r="86" spans="1:23">
      <c r="A86" s="208" t="n">
        <v>2018</v>
      </c>
      <c r="B86" s="208" t="n">
        <v>8</v>
      </c>
      <c r="C86" s="223" t="n">
        <v>25</v>
      </c>
      <c r="D86" t="n">
        <v>64449615665</v>
      </c>
      <c r="E86" t="s">
        <v>924</v>
      </c>
      <c r="F86" t="s">
        <v>997</v>
      </c>
      <c r="G86" s="213" t="s">
        <v>999</v>
      </c>
      <c r="H86" t="s">
        <v>834</v>
      </c>
      <c r="I86" s="218" t="n">
        <v>25</v>
      </c>
      <c r="J86" t="n">
        <v>0</v>
      </c>
      <c r="K86" s="218" t="n">
        <v>0</v>
      </c>
      <c r="L86" t="s">
        <v>213</v>
      </c>
      <c r="M86" t="s">
        <v>835</v>
      </c>
    </row>
    <row r="87" spans="1:23">
      <c r="A87" s="208" t="n">
        <v>2018</v>
      </c>
      <c r="B87" s="208" t="n">
        <v>8</v>
      </c>
      <c r="C87" s="223" t="n">
        <v>98</v>
      </c>
      <c r="D87" t="n">
        <v>59508903927</v>
      </c>
      <c r="E87" t="s">
        <v>1000</v>
      </c>
      <c r="F87" t="s">
        <v>1001</v>
      </c>
      <c r="G87" s="213" t="s">
        <v>1002</v>
      </c>
      <c r="H87" t="s">
        <v>840</v>
      </c>
      <c r="I87" s="218" t="n">
        <v>98</v>
      </c>
      <c r="J87" t="n">
        <v>0</v>
      </c>
      <c r="K87" s="218" t="n">
        <v>0</v>
      </c>
      <c r="L87" t="s">
        <v>213</v>
      </c>
      <c r="M87" t="s">
        <v>819</v>
      </c>
    </row>
    <row r="88" spans="1:23">
      <c r="A88" s="208" t="n">
        <v>2018</v>
      </c>
      <c r="B88" s="208" t="n">
        <v>8</v>
      </c>
      <c r="C88" s="223" t="n">
        <v>466</v>
      </c>
      <c r="D88" t="n">
        <v>96660901339</v>
      </c>
      <c r="E88" t="s">
        <v>1003</v>
      </c>
      <c r="F88" t="s">
        <v>1001</v>
      </c>
      <c r="G88" s="213" t="s">
        <v>1004</v>
      </c>
      <c r="H88" t="s">
        <v>843</v>
      </c>
      <c r="I88" s="218" t="n">
        <v>466</v>
      </c>
      <c r="J88" t="n">
        <v>0</v>
      </c>
      <c r="K88" s="218" t="n">
        <v>0</v>
      </c>
      <c r="L88" t="s">
        <v>213</v>
      </c>
      <c r="M88" t="s">
        <v>819</v>
      </c>
    </row>
    <row r="89" spans="1:23">
      <c r="A89" s="208" t="n">
        <v>2018</v>
      </c>
      <c r="B89" s="208" t="n">
        <v>8</v>
      </c>
      <c r="C89" s="223" t="n">
        <v>188</v>
      </c>
      <c r="D89" t="n">
        <v>70249077885</v>
      </c>
      <c r="E89" t="s">
        <v>1003</v>
      </c>
      <c r="F89" t="s">
        <v>1001</v>
      </c>
      <c r="G89" s="213" t="s">
        <v>1005</v>
      </c>
      <c r="H89" t="s">
        <v>838</v>
      </c>
      <c r="I89" s="218" t="n">
        <v>188</v>
      </c>
      <c r="J89" t="n">
        <v>0</v>
      </c>
      <c r="K89" s="218" t="n">
        <v>0</v>
      </c>
      <c r="L89" t="s">
        <v>213</v>
      </c>
      <c r="M89" t="s">
        <v>819</v>
      </c>
    </row>
    <row r="90" spans="1:23">
      <c r="A90" s="208" t="n">
        <v>2018</v>
      </c>
      <c r="B90" s="208" t="n">
        <v>8</v>
      </c>
      <c r="C90" s="223" t="n">
        <v>880</v>
      </c>
      <c r="D90" t="n">
        <v>65874084296</v>
      </c>
      <c r="E90" t="s">
        <v>1006</v>
      </c>
      <c r="F90" t="s">
        <v>1007</v>
      </c>
      <c r="G90" s="213" t="s">
        <v>1008</v>
      </c>
      <c r="H90" t="s">
        <v>1009</v>
      </c>
      <c r="I90" s="218" t="n">
        <v>880</v>
      </c>
      <c r="J90" t="n">
        <v>0</v>
      </c>
      <c r="K90" s="218" t="n">
        <v>0</v>
      </c>
      <c r="L90" t="s">
        <v>213</v>
      </c>
      <c r="M90" t="s">
        <v>819</v>
      </c>
    </row>
    <row r="91" spans="1:23">
      <c r="A91" s="208" t="n">
        <v>2018</v>
      </c>
      <c r="B91" s="208" t="n">
        <v>8</v>
      </c>
      <c r="C91" s="223" t="n">
        <v>25</v>
      </c>
      <c r="D91" t="n">
        <v>75816548322</v>
      </c>
      <c r="E91" t="s">
        <v>1010</v>
      </c>
      <c r="F91" t="s">
        <v>1007</v>
      </c>
      <c r="G91" s="213" t="s">
        <v>1011</v>
      </c>
      <c r="H91" t="s">
        <v>834</v>
      </c>
      <c r="I91" s="218" t="n">
        <v>25</v>
      </c>
      <c r="J91" t="n">
        <v>0</v>
      </c>
      <c r="K91" s="218" t="n">
        <v>0</v>
      </c>
      <c r="L91" t="s">
        <v>213</v>
      </c>
      <c r="M91" t="s">
        <v>819</v>
      </c>
    </row>
    <row r="92" spans="1:23">
      <c r="A92" s="208" t="n">
        <v>2018</v>
      </c>
      <c r="B92" s="208" t="n">
        <v>8</v>
      </c>
      <c r="C92" s="223" t="n">
        <v>398</v>
      </c>
      <c r="D92" s="218" t="n">
        <v>18071245159</v>
      </c>
      <c r="E92" t="s">
        <v>1012</v>
      </c>
      <c r="F92" t="s">
        <v>1007</v>
      </c>
      <c r="G92" s="213" t="s">
        <v>1013</v>
      </c>
      <c r="H92" t="s">
        <v>880</v>
      </c>
      <c r="I92" s="218" t="n">
        <v>398</v>
      </c>
      <c r="J92" t="n">
        <v>0</v>
      </c>
      <c r="K92" s="218" t="n">
        <v>0</v>
      </c>
      <c r="L92" t="s">
        <v>213</v>
      </c>
      <c r="M92" t="s">
        <v>819</v>
      </c>
    </row>
    <row r="93" spans="1:23">
      <c r="A93" s="208" t="n">
        <v>2018</v>
      </c>
      <c r="B93" s="208" t="n">
        <v>8</v>
      </c>
      <c r="C93" s="223" t="n">
        <v>188</v>
      </c>
      <c r="D93" s="218" t="n">
        <v>57224017942</v>
      </c>
      <c r="E93" t="s">
        <v>1014</v>
      </c>
      <c r="F93" t="s">
        <v>1015</v>
      </c>
      <c r="G93" s="213" t="s">
        <v>1016</v>
      </c>
      <c r="H93" t="s">
        <v>951</v>
      </c>
      <c r="I93" s="218" t="n">
        <v>188</v>
      </c>
      <c r="J93" t="n">
        <v>0</v>
      </c>
      <c r="K93" s="218" t="n">
        <v>0</v>
      </c>
      <c r="L93" t="s">
        <v>213</v>
      </c>
      <c r="M93" t="s">
        <v>819</v>
      </c>
    </row>
    <row r="94" spans="1:23">
      <c r="A94" s="208" t="n">
        <v>2018</v>
      </c>
      <c r="B94" s="208" t="n">
        <v>8</v>
      </c>
      <c r="C94" s="223" t="n">
        <v>398</v>
      </c>
      <c r="D94" s="218" t="n">
        <v>29416044530</v>
      </c>
      <c r="E94" t="s">
        <v>1017</v>
      </c>
      <c r="F94" t="s">
        <v>1015</v>
      </c>
      <c r="G94" s="213" t="s">
        <v>1018</v>
      </c>
      <c r="H94" t="s">
        <v>880</v>
      </c>
      <c r="I94" s="218" t="n">
        <v>398</v>
      </c>
      <c r="J94" t="n">
        <v>0</v>
      </c>
      <c r="K94" s="218" t="n">
        <v>0</v>
      </c>
      <c r="L94" t="s">
        <v>213</v>
      </c>
      <c r="M94" t="s">
        <v>835</v>
      </c>
    </row>
    <row r="95" spans="1:23">
      <c r="A95" s="208" t="n">
        <v>2018</v>
      </c>
      <c r="B95" s="208" t="n">
        <v>8</v>
      </c>
      <c r="C95" s="223" t="n">
        <v>880</v>
      </c>
      <c r="D95" s="218" t="n">
        <v>34488562114</v>
      </c>
      <c r="E95" t="s">
        <v>980</v>
      </c>
      <c r="F95" t="s">
        <v>1015</v>
      </c>
      <c r="G95" s="213" t="s">
        <v>1019</v>
      </c>
      <c r="H95" t="s">
        <v>1009</v>
      </c>
      <c r="I95" s="218" t="n">
        <v>880</v>
      </c>
      <c r="J95" t="n">
        <v>0</v>
      </c>
      <c r="K95" s="218" t="n">
        <v>0</v>
      </c>
      <c r="L95" t="s">
        <v>213</v>
      </c>
      <c r="M95" t="s">
        <v>835</v>
      </c>
    </row>
    <row r="96" spans="1:23">
      <c r="A96" s="208" t="n">
        <v>2018</v>
      </c>
      <c r="B96" s="208" t="n">
        <v>8</v>
      </c>
      <c r="C96" s="223" t="n">
        <v>25</v>
      </c>
      <c r="D96" s="218" t="n">
        <v>5033878504</v>
      </c>
      <c r="E96" t="s">
        <v>1020</v>
      </c>
      <c r="F96" t="s">
        <v>1021</v>
      </c>
      <c r="G96" s="213" t="s">
        <v>1022</v>
      </c>
      <c r="H96" t="s">
        <v>834</v>
      </c>
      <c r="I96" s="218" t="n">
        <v>25</v>
      </c>
      <c r="J96" t="n">
        <v>0</v>
      </c>
      <c r="K96" s="218" t="n">
        <v>0</v>
      </c>
      <c r="L96" t="s">
        <v>213</v>
      </c>
      <c r="M96" t="s">
        <v>819</v>
      </c>
    </row>
    <row r="97" spans="1:23">
      <c r="A97" s="208" t="n">
        <v>2018</v>
      </c>
      <c r="B97" s="208" t="n">
        <v>8</v>
      </c>
      <c r="C97" s="223" t="n">
        <v>25</v>
      </c>
      <c r="D97" s="218" t="n">
        <v>12326447484</v>
      </c>
      <c r="E97" t="s">
        <v>1023</v>
      </c>
      <c r="F97" t="s">
        <v>1021</v>
      </c>
      <c r="G97" s="213" t="s">
        <v>1024</v>
      </c>
      <c r="H97" t="s">
        <v>834</v>
      </c>
      <c r="I97" s="218" t="n">
        <v>25</v>
      </c>
      <c r="J97" t="n">
        <v>0</v>
      </c>
      <c r="K97" s="218" t="n">
        <v>0</v>
      </c>
      <c r="L97" t="s">
        <v>213</v>
      </c>
      <c r="M97" t="s">
        <v>819</v>
      </c>
    </row>
    <row r="98" spans="1:23">
      <c r="A98" s="208" t="n">
        <v>2018</v>
      </c>
      <c r="B98" s="208" t="n">
        <v>8</v>
      </c>
      <c r="C98" s="223" t="n">
        <v>298</v>
      </c>
      <c r="D98" s="218" t="n">
        <v>87546044370</v>
      </c>
      <c r="E98" t="s">
        <v>1025</v>
      </c>
      <c r="F98" t="s">
        <v>1021</v>
      </c>
      <c r="G98" s="213" t="s">
        <v>1026</v>
      </c>
      <c r="H98" t="s">
        <v>822</v>
      </c>
      <c r="I98" s="218" t="n">
        <v>298</v>
      </c>
      <c r="J98" t="n">
        <v>0</v>
      </c>
      <c r="K98" s="218" t="n">
        <v>0</v>
      </c>
      <c r="L98" t="s">
        <v>213</v>
      </c>
      <c r="M98" t="s">
        <v>819</v>
      </c>
    </row>
    <row r="99" spans="1:23">
      <c r="A99" s="208" t="n">
        <v>2018</v>
      </c>
      <c r="B99" s="208" t="n">
        <v>8</v>
      </c>
      <c r="C99" s="223" t="n">
        <v>188</v>
      </c>
      <c r="D99" s="218" t="n">
        <v>34163236315</v>
      </c>
      <c r="E99" t="s">
        <v>1027</v>
      </c>
      <c r="F99" t="s">
        <v>1021</v>
      </c>
      <c r="G99" s="213" t="s">
        <v>1028</v>
      </c>
      <c r="H99" t="s">
        <v>951</v>
      </c>
      <c r="I99" s="218" t="n">
        <v>188</v>
      </c>
      <c r="J99" t="n">
        <v>0</v>
      </c>
      <c r="K99" s="218" t="n">
        <v>0</v>
      </c>
      <c r="L99" t="s">
        <v>213</v>
      </c>
      <c r="M99" t="s">
        <v>819</v>
      </c>
    </row>
    <row r="100" spans="1:23">
      <c r="A100" s="208" t="n">
        <v>2018</v>
      </c>
      <c r="B100" s="208" t="n">
        <v>8</v>
      </c>
      <c r="C100" s="223" t="n">
        <v>98</v>
      </c>
      <c r="D100" s="218" t="n">
        <v>64969647290</v>
      </c>
      <c r="E100" t="s">
        <v>1027</v>
      </c>
      <c r="F100" t="s">
        <v>1021</v>
      </c>
      <c r="G100" s="213" t="s">
        <v>1029</v>
      </c>
      <c r="H100" t="s">
        <v>840</v>
      </c>
      <c r="I100" s="218" t="n">
        <v>98</v>
      </c>
      <c r="J100" t="n">
        <v>0</v>
      </c>
      <c r="K100" s="218" t="n">
        <v>0</v>
      </c>
      <c r="L100" t="s">
        <v>213</v>
      </c>
      <c r="M100" t="s">
        <v>819</v>
      </c>
    </row>
    <row r="101" spans="1:23">
      <c r="A101" s="208" t="n">
        <v>2018</v>
      </c>
      <c r="B101" s="208" t="n">
        <v>8</v>
      </c>
      <c r="C101" s="223" t="n">
        <v>25</v>
      </c>
      <c r="D101" s="218" t="n">
        <v>70391478418</v>
      </c>
      <c r="E101" t="s">
        <v>1027</v>
      </c>
      <c r="F101" t="s">
        <v>1021</v>
      </c>
      <c r="G101" s="213" t="s">
        <v>1030</v>
      </c>
      <c r="H101" t="s">
        <v>834</v>
      </c>
      <c r="I101" s="218" t="n">
        <v>25</v>
      </c>
      <c r="J101" t="n">
        <v>0</v>
      </c>
      <c r="K101" s="218" t="n">
        <v>0</v>
      </c>
      <c r="L101" t="s">
        <v>213</v>
      </c>
      <c r="M101" t="s">
        <v>819</v>
      </c>
    </row>
    <row r="102" spans="1:23">
      <c r="A102" s="208" t="n">
        <v>2018</v>
      </c>
      <c r="B102" s="208" t="n">
        <v>8</v>
      </c>
      <c r="C102" s="223" t="n">
        <v>98</v>
      </c>
      <c r="D102" s="218" t="n">
        <v>75980731383</v>
      </c>
      <c r="E102" t="s">
        <v>1031</v>
      </c>
      <c r="F102" t="s">
        <v>866</v>
      </c>
      <c r="G102" s="213" t="s">
        <v>1032</v>
      </c>
      <c r="H102" t="s">
        <v>840</v>
      </c>
      <c r="I102" s="218" t="n">
        <v>98</v>
      </c>
      <c r="J102" t="n">
        <v>0</v>
      </c>
      <c r="K102" s="218" t="n">
        <v>0</v>
      </c>
      <c r="L102" t="s">
        <v>213</v>
      </c>
      <c r="M102" t="s">
        <v>819</v>
      </c>
      <c r="N102" s="218" t="n"/>
      <c r="O102" s="213" t="n"/>
      <c r="P102" s="220" t="n"/>
      <c r="Q102" s="218" t="n"/>
      <c r="R102" s="218" t="n"/>
      <c r="S102" s="218" t="n"/>
      <c r="T102" s="218" t="n"/>
      <c r="U102" s="218" t="n"/>
      <c r="V102" s="218" t="n"/>
      <c r="W102" s="218" t="n"/>
    </row>
    <row r="103" spans="1:23">
      <c r="A103" s="208" t="n">
        <v>2018</v>
      </c>
      <c r="B103" s="208" t="n">
        <v>8</v>
      </c>
      <c r="C103" s="223" t="n">
        <v>799</v>
      </c>
      <c r="D103" s="218" t="n">
        <v>86138030733</v>
      </c>
      <c r="E103" t="s">
        <v>1031</v>
      </c>
      <c r="F103" t="s">
        <v>866</v>
      </c>
      <c r="G103" s="213" t="s">
        <v>1033</v>
      </c>
      <c r="H103" t="s">
        <v>1034</v>
      </c>
      <c r="I103" s="218" t="n">
        <v>799</v>
      </c>
      <c r="J103" t="n">
        <v>0</v>
      </c>
      <c r="K103" s="218" t="n">
        <v>0</v>
      </c>
      <c r="L103" t="s">
        <v>213</v>
      </c>
      <c r="M103" t="s">
        <v>819</v>
      </c>
    </row>
    <row r="104" spans="1:23">
      <c r="A104" s="208" t="n">
        <v>2018</v>
      </c>
      <c r="B104" s="208" t="n">
        <v>8</v>
      </c>
      <c r="C104" s="223" t="n">
        <v>188</v>
      </c>
      <c r="D104" s="218" t="n">
        <v>82140460071</v>
      </c>
      <c r="E104" t="s">
        <v>889</v>
      </c>
      <c r="F104" t="s">
        <v>866</v>
      </c>
      <c r="G104" s="213" t="s">
        <v>1035</v>
      </c>
      <c r="H104" t="s">
        <v>951</v>
      </c>
      <c r="I104" s="218" t="n">
        <v>188</v>
      </c>
      <c r="J104" t="n">
        <v>0</v>
      </c>
      <c r="K104" s="218" t="n">
        <v>0</v>
      </c>
      <c r="L104" t="s">
        <v>213</v>
      </c>
      <c r="M104" t="s">
        <v>819</v>
      </c>
    </row>
    <row r="105" spans="1:23">
      <c r="A105" s="208" t="n">
        <v>2018</v>
      </c>
      <c r="B105" s="208" t="n">
        <v>8</v>
      </c>
      <c r="C105" s="223" t="n">
        <v>398</v>
      </c>
      <c r="D105" s="218" t="n">
        <v>87091954562</v>
      </c>
      <c r="E105" t="s">
        <v>1036</v>
      </c>
      <c r="F105" t="s">
        <v>866</v>
      </c>
      <c r="G105" s="213" t="s">
        <v>1037</v>
      </c>
      <c r="H105" t="s">
        <v>880</v>
      </c>
      <c r="I105" t="n">
        <v>398</v>
      </c>
      <c r="J105" t="n">
        <v>0</v>
      </c>
      <c r="K105" s="218" t="n">
        <v>0</v>
      </c>
      <c r="L105" t="s">
        <v>213</v>
      </c>
      <c r="M105" t="s">
        <v>819</v>
      </c>
    </row>
    <row r="106" spans="1:23">
      <c r="A106" s="208" t="n"/>
      <c r="B106" s="208" t="n"/>
      <c r="C106" s="223" t="n"/>
      <c r="D106" s="218" t="n"/>
      <c r="G106" s="213" t="n"/>
      <c r="K106" s="218" t="n"/>
    </row>
    <row r="107" spans="1:23">
      <c r="A107" s="208" t="n"/>
      <c r="B107" s="208" t="n"/>
      <c r="C107" s="223" t="n"/>
      <c r="D107" s="218" t="n"/>
      <c r="G107" s="213" t="n"/>
      <c r="K107" s="218" t="n"/>
    </row>
    <row r="108" spans="1:23">
      <c r="A108" s="208" t="n"/>
      <c r="B108" s="208" t="n"/>
      <c r="C108" s="223" t="n"/>
      <c r="D108" s="218" t="n"/>
      <c r="G108" s="213" t="n"/>
      <c r="K108" s="218" t="n"/>
    </row>
    <row r="109" spans="1:23">
      <c r="A109" s="208" t="n"/>
      <c r="B109" s="208" t="n"/>
      <c r="C109" s="223" t="n"/>
      <c r="D109" s="218" t="n"/>
      <c r="G109" s="213" t="n"/>
    </row>
    <row r="110" spans="1:23">
      <c r="A110" s="208" t="n"/>
      <c r="B110" s="208" t="n"/>
      <c r="C110" s="223" t="n"/>
      <c r="D110" s="218" t="n"/>
      <c r="G110" s="213" t="n"/>
    </row>
    <row r="111" spans="1:23">
      <c r="A111" s="208" t="n"/>
      <c r="B111" s="208" t="n"/>
      <c r="C111" s="223" t="n"/>
      <c r="D111" s="218" t="n"/>
      <c r="G111" s="213" t="n"/>
    </row>
    <row r="112" spans="1:23">
      <c r="A112" s="208" t="n"/>
      <c r="B112" s="208" t="n"/>
      <c r="C112" s="223" t="n"/>
      <c r="D112" s="218" t="n"/>
      <c r="G112" s="213" t="n"/>
    </row>
    <row r="113" spans="1:23">
      <c r="A113" s="208" t="n"/>
      <c r="B113" s="208" t="n"/>
      <c r="C113" s="223" t="n"/>
      <c r="D113" s="218" t="n"/>
      <c r="G113" s="213" t="n"/>
      <c r="I113" s="218" t="n"/>
      <c r="K113" s="218" t="n"/>
    </row>
    <row r="114" spans="1:23">
      <c r="A114" s="208" t="n"/>
      <c r="B114" s="208" t="n"/>
      <c r="C114" s="223" t="n"/>
      <c r="D114" s="218" t="n"/>
      <c r="G114" s="213" t="n"/>
      <c r="I114" s="218" t="n"/>
      <c r="K114" s="218" t="n"/>
    </row>
    <row r="115" spans="1:23">
      <c r="A115" s="208" t="n"/>
      <c r="B115" s="208" t="n"/>
      <c r="C115" s="223" t="n"/>
      <c r="D115" s="218" t="n"/>
      <c r="G115" s="213" t="n"/>
    </row>
    <row r="116" spans="1:23">
      <c r="A116" s="208" t="n"/>
      <c r="B116" s="208" t="n"/>
      <c r="C116" s="223" t="n"/>
      <c r="D116" s="218" t="n"/>
      <c r="G116" s="213" t="n"/>
    </row>
    <row r="117" spans="1:23">
      <c r="A117" s="208" t="n"/>
      <c r="B117" s="208" t="n"/>
      <c r="C117" s="223" t="n"/>
      <c r="D117" s="218" t="n"/>
      <c r="G117" s="213" t="n"/>
    </row>
    <row r="118" spans="1:23">
      <c r="A118" s="208" t="n"/>
      <c r="B118" s="208" t="n"/>
      <c r="C118" s="223" t="n"/>
      <c r="D118" s="218" t="n"/>
      <c r="G118" s="213" t="n"/>
      <c r="I118" s="218" t="n"/>
      <c r="K118" s="218" t="n"/>
    </row>
    <row r="119" spans="1:23">
      <c r="A119" s="208" t="n"/>
      <c r="B119" s="208" t="n"/>
      <c r="C119" s="223" t="n"/>
      <c r="D119" s="218" t="n"/>
      <c r="G119" s="213" t="n"/>
    </row>
    <row r="120" spans="1:23">
      <c r="A120" s="208" t="n"/>
      <c r="B120" s="208" t="n"/>
      <c r="C120" s="223" t="n"/>
      <c r="D120" s="218" t="n"/>
      <c r="G120" s="213" t="n"/>
    </row>
    <row r="121" spans="1:23">
      <c r="A121" s="208" t="n"/>
      <c r="B121" s="208" t="n"/>
      <c r="C121" s="223" t="n"/>
      <c r="D121" s="218" t="n"/>
      <c r="G121" s="213" t="n"/>
    </row>
    <row r="122" spans="1:23">
      <c r="A122" s="208" t="n"/>
      <c r="B122" s="208" t="n"/>
      <c r="C122" s="223" t="n"/>
      <c r="D122" s="218" t="n"/>
      <c r="G122" s="213" t="n"/>
    </row>
    <row r="123" spans="1:23">
      <c r="A123" s="208" t="n"/>
      <c r="B123" s="208" t="n"/>
      <c r="C123" s="223" t="n"/>
      <c r="D123" s="218" t="n"/>
      <c r="G123" s="213" t="n"/>
    </row>
    <row r="124" spans="1:23">
      <c r="A124" s="208" t="n"/>
      <c r="B124" s="208" t="n"/>
      <c r="C124" s="223" t="n"/>
      <c r="D124" s="218" t="n"/>
      <c r="G124" s="213" t="n"/>
    </row>
    <row r="125" spans="1:23">
      <c r="A125" s="208" t="n"/>
      <c r="B125" s="208" t="n"/>
      <c r="C125" s="223" t="n"/>
      <c r="D125" s="218" t="n"/>
      <c r="G125" s="213" t="n"/>
    </row>
    <row r="126" spans="1:23">
      <c r="A126" s="208" t="n"/>
      <c r="B126" s="208" t="n"/>
      <c r="C126" s="223" t="n"/>
      <c r="G126" s="213" t="n"/>
    </row>
    <row r="127" spans="1:23">
      <c r="A127" s="208" t="n"/>
      <c r="B127" s="208" t="n"/>
      <c r="C127" s="223" t="n"/>
      <c r="D127" s="218" t="n"/>
      <c r="G127" s="213" t="n"/>
    </row>
    <row r="128" spans="1:23">
      <c r="A128" s="208" t="n"/>
      <c r="B128" s="208" t="n"/>
      <c r="C128" s="223" t="n"/>
      <c r="D128" s="218" t="n"/>
      <c r="G128" s="213" t="n"/>
    </row>
    <row r="129" spans="1:23">
      <c r="A129" s="208" t="n"/>
      <c r="B129" s="208" t="n"/>
      <c r="C129" s="223" t="n"/>
      <c r="D129" s="218" t="n"/>
      <c r="G129" s="213" t="n"/>
    </row>
    <row r="130" spans="1:23">
      <c r="A130" s="208" t="n"/>
      <c r="B130" s="208" t="n"/>
      <c r="C130" s="223" t="n"/>
      <c r="D130" s="211" t="n"/>
      <c r="E130" s="211" t="n"/>
      <c r="F130" s="212" t="n"/>
      <c r="G130" s="213" t="n"/>
      <c r="H130" s="214" t="n"/>
      <c r="I130" s="211" t="n"/>
      <c r="J130" s="218" t="n"/>
      <c r="K130" s="211" t="n"/>
      <c r="L130" s="211" t="n"/>
      <c r="M130" s="211" t="n"/>
      <c r="N130" s="211" t="n"/>
    </row>
    <row r="131" spans="1:23">
      <c r="A131" s="208" t="n"/>
      <c r="B131" s="208" t="n"/>
      <c r="C131" s="223" t="n"/>
      <c r="D131" s="211" t="n"/>
      <c r="E131" s="211" t="n"/>
      <c r="F131" s="212" t="n"/>
      <c r="G131" s="213" t="n"/>
      <c r="H131" s="214" t="n"/>
      <c r="I131" s="211" t="n"/>
      <c r="J131" s="218" t="n"/>
      <c r="K131" s="211" t="n"/>
      <c r="L131" s="211" t="n"/>
      <c r="M131" s="211" t="n"/>
      <c r="N131" s="211" t="n"/>
    </row>
    <row r="132" spans="1:23">
      <c r="A132" s="208" t="n"/>
      <c r="B132" s="208" t="n"/>
      <c r="C132" s="223" t="n"/>
      <c r="D132" s="211" t="n"/>
      <c r="E132" s="211" t="n"/>
      <c r="F132" s="212" t="n"/>
      <c r="G132" s="213" t="n"/>
      <c r="H132" s="214" t="n"/>
      <c r="I132" s="211" t="n"/>
      <c r="J132" s="218" t="n"/>
      <c r="K132" s="211" t="n"/>
      <c r="L132" s="211" t="n"/>
      <c r="M132" s="211" t="n"/>
      <c r="N132" s="211" t="n"/>
    </row>
    <row r="133" spans="1:23">
      <c r="A133" s="208" t="n"/>
      <c r="B133" s="208" t="n"/>
      <c r="C133" s="223" t="n"/>
      <c r="D133" s="211" t="n"/>
      <c r="E133" s="211" t="n"/>
      <c r="F133" s="212" t="n"/>
      <c r="G133" s="213" t="n"/>
      <c r="H133" s="214" t="n"/>
      <c r="I133" s="211" t="n"/>
      <c r="J133" s="218" t="n"/>
      <c r="K133" s="211" t="n"/>
      <c r="L133" s="211" t="n"/>
      <c r="M133" s="211" t="n"/>
      <c r="N133" s="211" t="n"/>
    </row>
    <row r="134" spans="1:23">
      <c r="A134" s="208" t="n"/>
      <c r="B134" s="208" t="n"/>
      <c r="C134" s="223" t="n"/>
      <c r="D134" s="211" t="n"/>
      <c r="E134" s="211" t="n"/>
      <c r="F134" s="212" t="n"/>
      <c r="G134" s="213" t="n"/>
      <c r="H134" s="214" t="n"/>
      <c r="I134" s="211" t="n"/>
      <c r="J134" s="218" t="n"/>
      <c r="K134" s="211" t="n"/>
      <c r="L134" s="211" t="n"/>
      <c r="M134" s="211" t="n"/>
      <c r="N134" s="211" t="n"/>
    </row>
    <row r="135" spans="1:23">
      <c r="A135" s="208" t="n"/>
      <c r="B135" s="208" t="n"/>
      <c r="C135" s="223" t="n"/>
      <c r="D135" s="211" t="n"/>
      <c r="E135" s="211" t="n"/>
      <c r="F135" s="212" t="n"/>
      <c r="G135" s="213" t="n"/>
      <c r="H135" s="214" t="n"/>
      <c r="I135" s="211" t="n"/>
      <c r="J135" s="218" t="n"/>
      <c r="K135" s="211" t="n"/>
      <c r="L135" s="211" t="n"/>
      <c r="M135" s="211" t="n"/>
      <c r="N135" s="211" t="n"/>
    </row>
    <row r="136" spans="1:23">
      <c r="A136" s="208" t="n"/>
      <c r="B136" s="208" t="n"/>
      <c r="C136" s="223" t="n"/>
      <c r="D136" s="211" t="n"/>
      <c r="E136" s="211" t="n"/>
      <c r="F136" s="212" t="n"/>
      <c r="G136" s="213" t="n"/>
      <c r="H136" s="214" t="n"/>
      <c r="I136" s="211" t="n"/>
      <c r="J136" s="218" t="n"/>
      <c r="K136" s="211" t="n"/>
      <c r="L136" s="211" t="n"/>
      <c r="M136" s="211" t="n"/>
      <c r="N136" s="211" t="n"/>
    </row>
    <row r="137" spans="1:23">
      <c r="A137" s="208" t="n"/>
      <c r="B137" s="208" t="n"/>
      <c r="C137" s="223" t="n"/>
      <c r="D137" s="211" t="n"/>
      <c r="E137" s="211" t="n"/>
      <c r="F137" s="212" t="n"/>
      <c r="G137" s="213" t="n"/>
      <c r="H137" s="214" t="n"/>
      <c r="I137" s="211" t="n"/>
      <c r="J137" s="218" t="n"/>
      <c r="K137" s="211" t="n"/>
      <c r="L137" s="211" t="n"/>
      <c r="M137" s="211" t="n"/>
      <c r="N137" s="211" t="n"/>
    </row>
    <row r="138" spans="1:23">
      <c r="A138" s="208" t="n"/>
      <c r="B138" s="208" t="n"/>
      <c r="C138" s="223" t="n"/>
      <c r="D138" s="211" t="n"/>
      <c r="E138" s="211" t="n"/>
      <c r="F138" s="212" t="n"/>
      <c r="G138" s="213" t="n"/>
      <c r="H138" s="214" t="n"/>
      <c r="I138" s="211" t="n"/>
      <c r="J138" s="218" t="n"/>
      <c r="K138" s="211" t="n"/>
      <c r="L138" s="211" t="n"/>
      <c r="M138" s="211" t="n"/>
      <c r="N138" s="211" t="n"/>
    </row>
    <row r="139" spans="1:23">
      <c r="A139" s="208" t="n"/>
      <c r="B139" s="208" t="n"/>
      <c r="C139" s="223" t="n"/>
      <c r="D139" s="211" t="n"/>
      <c r="E139" s="211" t="n"/>
      <c r="F139" s="212" t="n"/>
      <c r="G139" s="213" t="n"/>
      <c r="H139" s="214" t="n"/>
      <c r="I139" s="211" t="n"/>
      <c r="J139" s="218" t="n"/>
      <c r="K139" s="211" t="n"/>
      <c r="L139" s="211" t="n"/>
      <c r="M139" s="211" t="n"/>
      <c r="N139" s="211" t="n"/>
    </row>
    <row r="140" spans="1:23">
      <c r="A140" s="208" t="n"/>
      <c r="B140" s="208" t="n"/>
      <c r="C140" s="223" t="n"/>
      <c r="D140" s="211" t="n"/>
      <c r="E140" s="211" t="n"/>
      <c r="F140" s="212" t="n"/>
      <c r="G140" s="213" t="n"/>
      <c r="H140" s="214" t="n"/>
      <c r="I140" s="211" t="n"/>
      <c r="J140" s="218" t="n"/>
      <c r="K140" s="211" t="n"/>
      <c r="L140" s="211" t="n"/>
      <c r="M140" s="211" t="n"/>
      <c r="N140" s="211" t="n"/>
    </row>
    <row r="141" spans="1:23">
      <c r="A141" s="208" t="n"/>
      <c r="B141" s="208" t="n"/>
      <c r="C141" s="223" t="n"/>
      <c r="D141" s="211" t="n"/>
      <c r="E141" s="211" t="n"/>
      <c r="F141" s="212" t="n"/>
      <c r="G141" s="213" t="n"/>
      <c r="H141" s="214" t="n"/>
      <c r="I141" s="211" t="n"/>
      <c r="J141" s="218" t="n"/>
      <c r="K141" s="211" t="n"/>
      <c r="L141" s="211" t="n"/>
      <c r="M141" s="211" t="n"/>
      <c r="N141" s="211" t="n"/>
    </row>
    <row r="142" spans="1:23">
      <c r="A142" s="208" t="n"/>
      <c r="B142" s="208" t="n"/>
      <c r="C142" s="223" t="n"/>
      <c r="D142" s="211" t="n"/>
      <c r="E142" s="211" t="n"/>
      <c r="F142" s="212" t="n"/>
      <c r="G142" s="213" t="n"/>
      <c r="H142" s="214" t="n"/>
      <c r="I142" s="211" t="n"/>
      <c r="J142" s="218" t="n"/>
      <c r="K142" s="211" t="n"/>
      <c r="L142" s="211" t="n"/>
      <c r="M142" s="211" t="n"/>
      <c r="N142" s="211" t="n"/>
    </row>
    <row r="143" spans="1:23">
      <c r="A143" s="208" t="n"/>
      <c r="B143" s="208" t="n"/>
      <c r="C143" s="223" t="n"/>
      <c r="D143" s="211" t="n"/>
      <c r="E143" s="211" t="n"/>
      <c r="F143" s="212" t="n"/>
      <c r="G143" s="213" t="n"/>
      <c r="H143" s="214" t="n"/>
      <c r="I143" s="211" t="n"/>
      <c r="J143" s="218" t="n"/>
      <c r="K143" s="211" t="n"/>
      <c r="L143" s="211" t="n"/>
      <c r="M143" s="211" t="n"/>
      <c r="N143" s="211" t="n"/>
    </row>
    <row r="144" spans="1:23">
      <c r="A144" s="208" t="n"/>
      <c r="B144" s="208" t="n"/>
      <c r="C144" s="223" t="n"/>
      <c r="D144" s="211" t="n"/>
      <c r="E144" s="211" t="n"/>
      <c r="F144" s="212" t="n"/>
      <c r="G144" s="213" t="n"/>
      <c r="H144" s="214" t="n"/>
      <c r="I144" s="211" t="n"/>
      <c r="J144" s="218" t="n"/>
      <c r="K144" s="211" t="n"/>
      <c r="L144" s="211" t="n"/>
      <c r="M144" s="211" t="n"/>
      <c r="N144" s="211" t="n"/>
    </row>
    <row r="145" spans="1:23">
      <c r="A145" s="208" t="n"/>
      <c r="B145" s="208" t="n"/>
      <c r="C145" s="223" t="n"/>
      <c r="D145" s="211" t="n"/>
      <c r="E145" s="211" t="n"/>
      <c r="F145" s="212" t="n"/>
      <c r="G145" s="213" t="n"/>
      <c r="H145" s="214" t="n"/>
      <c r="I145" s="211" t="n"/>
      <c r="J145" s="218" t="n"/>
      <c r="K145" s="211" t="n"/>
      <c r="L145" s="211" t="n"/>
      <c r="M145" s="211" t="n"/>
      <c r="N145" s="211" t="n"/>
    </row>
    <row r="146" spans="1:23">
      <c r="A146" s="208" t="n"/>
      <c r="B146" s="208" t="n"/>
      <c r="C146" s="223" t="n"/>
      <c r="D146" s="211" t="n"/>
      <c r="E146" s="211" t="n"/>
      <c r="F146" s="212" t="n"/>
      <c r="G146" s="213" t="n"/>
      <c r="H146" s="214" t="n"/>
      <c r="I146" s="211" t="n"/>
      <c r="J146" s="218" t="n"/>
      <c r="K146" s="211" t="n"/>
      <c r="L146" s="211" t="n"/>
      <c r="M146" s="211" t="n"/>
      <c r="N146" s="211" t="n"/>
    </row>
    <row r="147" spans="1:23">
      <c r="A147" s="208" t="n"/>
      <c r="B147" s="208" t="n"/>
      <c r="C147" s="223" t="n"/>
      <c r="D147" s="211" t="n"/>
      <c r="E147" s="211" t="n"/>
      <c r="F147" s="212" t="n"/>
      <c r="G147" s="213" t="n"/>
      <c r="H147" s="214" t="n"/>
      <c r="I147" s="211" t="n"/>
      <c r="J147" s="218" t="n"/>
      <c r="K147" s="211" t="n"/>
      <c r="L147" s="211" t="n"/>
      <c r="M147" s="211" t="n"/>
      <c r="N147" s="211" t="n"/>
    </row>
    <row r="148" spans="1:23">
      <c r="A148" s="208" t="n"/>
      <c r="B148" s="208" t="n"/>
      <c r="C148" s="223" t="n"/>
      <c r="D148" s="211" t="n"/>
      <c r="E148" s="211" t="n"/>
      <c r="F148" s="212" t="n"/>
      <c r="G148" s="213" t="n"/>
      <c r="H148" s="214" t="n"/>
      <c r="I148" s="211" t="n"/>
      <c r="J148" s="218" t="n"/>
      <c r="K148" s="211" t="n"/>
      <c r="L148" s="211" t="n"/>
      <c r="M148" s="211" t="n"/>
      <c r="N148" s="211" t="n"/>
    </row>
    <row r="149" spans="1:23">
      <c r="A149" s="208" t="n"/>
      <c r="B149" s="208" t="n"/>
      <c r="C149" s="223" t="n"/>
      <c r="D149" s="211" t="n"/>
      <c r="E149" s="211" t="n"/>
      <c r="F149" s="212" t="n"/>
      <c r="G149" s="213" t="n"/>
      <c r="H149" s="214" t="n"/>
      <c r="I149" s="211" t="n"/>
      <c r="J149" s="218" t="n"/>
      <c r="K149" s="211" t="n"/>
      <c r="L149" s="211" t="n"/>
      <c r="M149" s="211" t="n"/>
      <c r="N149" s="211" t="n"/>
    </row>
    <row customFormat="1" r="150" s="278" spans="1:23">
      <c r="A150" s="272" t="n"/>
      <c r="B150" s="272" t="n"/>
      <c r="C150" s="276" t="n"/>
      <c r="D150" s="272" t="n"/>
      <c r="E150" s="272" t="n"/>
      <c r="F150" s="273" t="n"/>
      <c r="G150" s="274" t="n"/>
      <c r="H150" s="275" t="n"/>
      <c r="I150" s="272" t="n"/>
      <c r="J150" s="276" t="n"/>
      <c r="K150" s="277" t="n"/>
      <c r="L150" s="277" t="n"/>
      <c r="M150" s="272" t="n"/>
      <c r="N150" s="272" t="n"/>
    </row>
    <row customFormat="1" r="151" s="278" spans="1:23">
      <c r="A151" s="272" t="n"/>
      <c r="B151" s="272" t="n"/>
      <c r="C151" s="276" t="n"/>
      <c r="D151" s="272" t="n"/>
      <c r="E151" s="272" t="n"/>
      <c r="F151" s="273" t="n"/>
      <c r="G151" s="274" t="n"/>
      <c r="H151" s="275" t="n"/>
      <c r="I151" s="272" t="n"/>
      <c r="J151" s="276" t="n"/>
      <c r="K151" s="277" t="n"/>
      <c r="L151" s="277" t="n"/>
      <c r="M151" s="272" t="n"/>
      <c r="N151" s="272" t="n"/>
    </row>
    <row customFormat="1" r="152" s="278" spans="1:23">
      <c r="A152" s="272" t="n"/>
      <c r="B152" s="272" t="n"/>
      <c r="C152" s="276" t="n"/>
      <c r="D152" s="272" t="n"/>
      <c r="E152" s="272" t="n"/>
      <c r="F152" s="273" t="n"/>
      <c r="G152" s="274" t="n"/>
      <c r="H152" s="275" t="n"/>
      <c r="I152" s="272" t="n"/>
      <c r="J152" s="276" t="n"/>
      <c r="K152" s="277" t="n"/>
      <c r="L152" s="277" t="n"/>
      <c r="M152" s="272" t="n"/>
      <c r="N152" s="272" t="n"/>
    </row>
    <row customFormat="1" r="153" s="278" spans="1:23">
      <c r="A153" s="272" t="n"/>
      <c r="B153" s="272" t="n"/>
      <c r="C153" s="276" t="n"/>
      <c r="D153" s="272" t="n"/>
      <c r="E153" s="272" t="n"/>
      <c r="F153" s="273" t="n"/>
      <c r="G153" s="274" t="n"/>
      <c r="H153" s="275" t="n"/>
      <c r="I153" s="272" t="n"/>
      <c r="J153" s="276" t="n"/>
      <c r="K153" s="277" t="n"/>
      <c r="L153" s="277" t="n"/>
      <c r="M153" s="272" t="n"/>
      <c r="N153" s="272" t="n"/>
    </row>
    <row customFormat="1" r="154" s="278" spans="1:23">
      <c r="A154" s="272" t="n"/>
      <c r="B154" s="272" t="n"/>
      <c r="C154" s="276" t="n"/>
      <c r="D154" s="272" t="n"/>
      <c r="E154" s="272" t="n"/>
      <c r="F154" s="273" t="n"/>
      <c r="G154" s="274" t="n"/>
      <c r="H154" s="275" t="n"/>
      <c r="I154" s="272" t="n"/>
      <c r="J154" s="276" t="n"/>
      <c r="K154" s="277" t="n"/>
      <c r="L154" s="277" t="n"/>
      <c r="M154" s="272" t="n"/>
      <c r="N154" s="272" t="n"/>
    </row>
    <row customFormat="1" r="155" s="278" spans="1:23">
      <c r="A155" s="272" t="n"/>
      <c r="B155" s="272" t="n"/>
      <c r="C155" s="276" t="n"/>
      <c r="D155" s="272" t="n"/>
      <c r="E155" s="272" t="n"/>
      <c r="F155" s="273" t="n"/>
      <c r="G155" s="274" t="n"/>
      <c r="H155" s="275" t="n"/>
      <c r="I155" s="272" t="n"/>
      <c r="J155" s="276" t="n"/>
      <c r="K155" s="277" t="n"/>
      <c r="L155" s="277" t="n"/>
      <c r="M155" s="272" t="n"/>
      <c r="N155" s="272" t="n"/>
    </row>
    <row customFormat="1" r="156" s="278" spans="1:23">
      <c r="A156" s="272" t="n"/>
      <c r="B156" s="272" t="n"/>
      <c r="C156" s="276" t="n"/>
      <c r="D156" s="272" t="n"/>
      <c r="E156" s="272" t="n"/>
      <c r="F156" s="273" t="n"/>
      <c r="G156" s="274" t="n"/>
      <c r="H156" s="275" t="n"/>
      <c r="I156" s="272" t="n"/>
      <c r="J156" s="276" t="n"/>
      <c r="K156" s="277" t="n"/>
      <c r="L156" s="277" t="n"/>
      <c r="M156" s="272" t="n"/>
      <c r="N156" s="272" t="n"/>
    </row>
    <row customFormat="1" r="157" s="278" spans="1:23">
      <c r="A157" s="272" t="n"/>
      <c r="B157" s="272" t="n"/>
      <c r="C157" s="276" t="n"/>
      <c r="D157" s="272" t="n"/>
      <c r="E157" s="272" t="n"/>
      <c r="F157" s="273" t="n"/>
      <c r="G157" s="274" t="n"/>
      <c r="H157" s="275" t="n"/>
      <c r="I157" s="272" t="n"/>
      <c r="J157" s="276" t="n"/>
      <c r="K157" s="277" t="n"/>
      <c r="L157" s="277" t="n"/>
      <c r="M157" s="272" t="n"/>
      <c r="N157" s="272" t="n"/>
    </row>
    <row customFormat="1" r="158" s="278" spans="1:23">
      <c r="A158" s="272" t="n"/>
      <c r="B158" s="272" t="n"/>
      <c r="C158" s="276" t="n"/>
      <c r="D158" s="272" t="n"/>
      <c r="E158" s="272" t="n"/>
      <c r="F158" s="273" t="n"/>
      <c r="G158" s="274" t="n"/>
      <c r="H158" s="275" t="n"/>
      <c r="I158" s="272" t="n"/>
      <c r="J158" s="276" t="n"/>
      <c r="K158" s="277" t="n"/>
      <c r="L158" s="277" t="n"/>
      <c r="M158" s="272" t="n"/>
      <c r="N158" s="272" t="n"/>
    </row>
    <row customFormat="1" r="159" s="278" spans="1:23">
      <c r="A159" s="272" t="n"/>
      <c r="B159" s="272" t="n"/>
      <c r="C159" s="276" t="n"/>
      <c r="D159" s="272" t="n"/>
      <c r="E159" s="272" t="n"/>
      <c r="F159" s="273" t="n"/>
      <c r="G159" s="274" t="n"/>
      <c r="H159" s="275" t="n"/>
      <c r="I159" s="272" t="n"/>
      <c r="J159" s="276" t="n"/>
      <c r="K159" s="277" t="n"/>
      <c r="L159" s="277" t="n"/>
      <c r="M159" s="272" t="n"/>
      <c r="N159" s="272" t="n"/>
    </row>
    <row customFormat="1" r="160" s="278" spans="1:23">
      <c r="A160" s="272" t="n"/>
      <c r="B160" s="272" t="n"/>
      <c r="C160" s="276" t="n"/>
      <c r="D160" s="272" t="n"/>
      <c r="E160" s="272" t="n"/>
      <c r="F160" s="273" t="n"/>
      <c r="G160" s="274" t="n"/>
      <c r="H160" s="275" t="n"/>
      <c r="I160" s="272" t="n"/>
      <c r="J160" s="276" t="n"/>
      <c r="K160" s="277" t="n"/>
      <c r="L160" s="277" t="n"/>
      <c r="M160" s="272" t="n"/>
      <c r="N160" s="272" t="n"/>
    </row>
    <row r="161" spans="1:23">
      <c r="A161" s="208" t="n"/>
      <c r="B161" s="208" t="n"/>
      <c r="C161" s="223" t="n"/>
      <c r="D161" s="211" t="n"/>
      <c r="E161" s="211" t="n"/>
      <c r="F161" s="212" t="n"/>
      <c r="G161" s="213" t="n"/>
      <c r="H161" s="214" t="n"/>
      <c r="I161" s="211" t="n"/>
      <c r="J161" s="218" t="n"/>
      <c r="K161" s="221" t="n"/>
      <c r="L161" s="221" t="n"/>
      <c r="M161" s="211" t="n"/>
      <c r="N161" s="211" t="n"/>
    </row>
    <row r="162" spans="1:23">
      <c r="A162" s="208" t="n"/>
      <c r="B162" s="208" t="n"/>
      <c r="C162" s="223" t="n"/>
      <c r="D162" s="211" t="n"/>
      <c r="E162" s="211" t="n"/>
      <c r="F162" s="212" t="n"/>
      <c r="G162" s="213" t="n"/>
      <c r="H162" s="214" t="n"/>
      <c r="I162" s="211" t="n"/>
      <c r="J162" s="218" t="n"/>
      <c r="K162" s="221" t="n"/>
      <c r="L162" s="221" t="n"/>
      <c r="M162" s="211" t="n"/>
      <c r="N162" s="211" t="n"/>
    </row>
    <row r="163" spans="1:23">
      <c r="A163" s="208" t="n"/>
      <c r="B163" s="208" t="n"/>
      <c r="C163" s="223" t="n"/>
      <c r="D163" s="211" t="n"/>
      <c r="E163" s="211" t="n"/>
      <c r="F163" s="212" t="n"/>
      <c r="G163" s="213" t="n"/>
      <c r="H163" s="214" t="n"/>
      <c r="I163" s="211" t="n"/>
      <c r="J163" s="218" t="n"/>
      <c r="K163" s="221" t="n"/>
      <c r="L163" s="221" t="n"/>
      <c r="M163" s="211" t="n"/>
      <c r="N163" s="211" t="n"/>
    </row>
    <row r="164" spans="1:23">
      <c r="A164" s="208" t="n"/>
      <c r="B164" s="208" t="n"/>
      <c r="C164" s="223" t="n"/>
      <c r="D164" s="211" t="n"/>
      <c r="E164" s="211" t="n"/>
      <c r="F164" s="212" t="n"/>
      <c r="G164" s="213" t="n"/>
      <c r="H164" s="214" t="n"/>
      <c r="I164" s="211" t="n"/>
      <c r="J164" s="218" t="n"/>
      <c r="K164" s="221" t="n"/>
      <c r="L164" s="221" t="n"/>
      <c r="M164" s="211" t="n"/>
      <c r="N164" s="211" t="n"/>
    </row>
    <row r="165" spans="1:23">
      <c r="A165" s="208" t="n"/>
      <c r="B165" s="208" t="n"/>
      <c r="C165" s="223" t="n"/>
      <c r="D165" s="211" t="n"/>
      <c r="E165" s="211" t="n"/>
      <c r="F165" s="212" t="n"/>
      <c r="G165" s="213" t="n"/>
      <c r="H165" s="214" t="n"/>
      <c r="I165" s="211" t="n"/>
      <c r="J165" s="218" t="n"/>
      <c r="K165" s="221" t="n"/>
      <c r="L165" s="221" t="n"/>
      <c r="M165" s="211" t="n"/>
      <c r="N165" s="211" t="n"/>
    </row>
    <row r="166" spans="1:23">
      <c r="A166" s="208" t="n"/>
      <c r="B166" s="208" t="n"/>
      <c r="C166" s="223" t="n"/>
      <c r="D166" s="211" t="n"/>
      <c r="E166" s="211" t="n"/>
      <c r="F166" s="212" t="n"/>
      <c r="G166" s="213" t="n"/>
      <c r="H166" s="214" t="n"/>
      <c r="I166" s="211" t="n"/>
      <c r="J166" s="218" t="n"/>
      <c r="K166" s="221" t="n"/>
      <c r="L166" s="221" t="n"/>
      <c r="M166" s="211" t="n"/>
      <c r="N166" s="211" t="n"/>
    </row>
    <row r="167" spans="1:23">
      <c r="A167" s="208" t="n"/>
      <c r="B167" s="208" t="n"/>
      <c r="C167" s="223" t="n"/>
      <c r="D167" s="211" t="n"/>
      <c r="E167" s="211" t="n"/>
      <c r="F167" s="212" t="n"/>
      <c r="G167" s="213" t="n"/>
      <c r="H167" s="214" t="n"/>
      <c r="I167" s="211" t="n"/>
      <c r="J167" s="218" t="n"/>
      <c r="K167" s="221" t="n"/>
      <c r="L167" s="221" t="n"/>
      <c r="M167" s="211" t="n"/>
      <c r="N167" s="211" t="n"/>
    </row>
    <row r="168" spans="1:23">
      <c r="A168" s="208" t="n"/>
      <c r="B168" s="208" t="n"/>
      <c r="C168" s="223" t="n"/>
      <c r="D168" s="211" t="n"/>
      <c r="E168" s="211" t="n"/>
      <c r="F168" s="212" t="n"/>
      <c r="G168" s="213" t="n"/>
      <c r="H168" s="214" t="n"/>
      <c r="I168" s="211" t="n"/>
      <c r="J168" s="218" t="n"/>
      <c r="K168" s="221" t="n"/>
      <c r="L168" s="221" t="n"/>
      <c r="M168" s="211" t="n"/>
      <c r="N168" s="211" t="n"/>
    </row>
    <row r="169" spans="1:23">
      <c r="A169" s="208" t="n"/>
      <c r="B169" s="208" t="n"/>
      <c r="C169" s="223" t="n"/>
      <c r="D169" s="211" t="n"/>
      <c r="E169" s="211" t="n"/>
      <c r="F169" s="212" t="n"/>
      <c r="G169" s="213" t="n"/>
      <c r="H169" s="214" t="n"/>
      <c r="I169" s="211" t="n"/>
      <c r="J169" s="218" t="n"/>
      <c r="K169" s="221" t="n"/>
      <c r="L169" s="221" t="n"/>
      <c r="M169" s="211" t="n"/>
      <c r="N169" s="211" t="n"/>
    </row>
    <row r="170" spans="1:23">
      <c r="A170" s="208" t="n"/>
      <c r="B170" s="208" t="n"/>
      <c r="C170" s="223" t="n"/>
      <c r="D170" s="211" t="n"/>
      <c r="E170" s="211" t="n"/>
      <c r="F170" s="212" t="n"/>
      <c r="G170" s="213" t="n"/>
      <c r="H170" s="214" t="n"/>
      <c r="I170" s="211" t="n"/>
      <c r="J170" s="218" t="n"/>
      <c r="K170" s="221" t="n"/>
      <c r="L170" s="221" t="n"/>
      <c r="M170" s="211" t="n"/>
      <c r="N170" s="211" t="n"/>
    </row>
    <row r="171" spans="1:23">
      <c r="A171" s="208" t="n"/>
      <c r="B171" s="208" t="n"/>
      <c r="C171" s="223" t="n"/>
      <c r="D171" s="211" t="n"/>
      <c r="E171" s="211" t="n"/>
      <c r="F171" s="212" t="n"/>
      <c r="G171" s="213" t="n"/>
      <c r="H171" s="214" t="n"/>
      <c r="I171" s="211" t="n"/>
      <c r="J171" s="218" t="n"/>
      <c r="K171" s="221" t="n"/>
      <c r="L171" s="221" t="n"/>
      <c r="M171" s="211" t="n"/>
      <c r="N171" s="211" t="n"/>
    </row>
    <row r="172" spans="1:23">
      <c r="A172" s="208" t="n"/>
      <c r="B172" s="208" t="n"/>
      <c r="C172" s="223" t="n"/>
      <c r="D172" s="211" t="n"/>
      <c r="E172" s="211" t="n"/>
      <c r="F172" s="212" t="n"/>
      <c r="G172" s="213" t="n"/>
      <c r="H172" s="214" t="n"/>
      <c r="I172" s="211" t="n"/>
      <c r="J172" s="218" t="n"/>
      <c r="K172" s="221" t="n"/>
      <c r="L172" s="221" t="n"/>
      <c r="M172" s="211" t="n"/>
      <c r="N172" s="211" t="n"/>
    </row>
    <row r="173" spans="1:23">
      <c r="A173" s="208" t="n"/>
      <c r="B173" s="208" t="n"/>
      <c r="C173" s="223" t="n"/>
      <c r="D173" s="211" t="n"/>
      <c r="E173" s="211" t="n"/>
      <c r="F173" s="212" t="n"/>
      <c r="G173" s="213" t="n"/>
      <c r="H173" s="214" t="n"/>
      <c r="I173" s="211" t="n"/>
      <c r="J173" s="218" t="n"/>
      <c r="K173" s="221" t="n"/>
      <c r="L173" s="221" t="n"/>
      <c r="M173" s="211" t="n"/>
      <c r="N173" s="211" t="n"/>
    </row>
    <row r="174" spans="1:23">
      <c r="A174" s="208" t="n"/>
      <c r="B174" s="208" t="n"/>
      <c r="C174" s="223" t="n"/>
      <c r="D174" s="211" t="n"/>
      <c r="E174" s="211" t="n"/>
      <c r="F174" s="212" t="n"/>
      <c r="G174" s="213" t="n"/>
      <c r="H174" s="214" t="n"/>
      <c r="I174" s="211" t="n"/>
      <c r="J174" s="218" t="n"/>
      <c r="K174" s="221" t="n"/>
      <c r="L174" s="221" t="n"/>
      <c r="M174" s="211" t="n"/>
      <c r="N174" s="211" t="n"/>
    </row>
    <row r="175" spans="1:23">
      <c r="A175" s="208" t="n"/>
      <c r="B175" s="208" t="n"/>
      <c r="C175" s="223" t="n"/>
      <c r="D175" s="211" t="n"/>
      <c r="E175" s="211" t="n"/>
      <c r="F175" s="212" t="n"/>
      <c r="G175" s="213" t="n"/>
      <c r="H175" s="214" t="n"/>
      <c r="I175" s="211" t="n"/>
      <c r="J175" s="218" t="n"/>
      <c r="K175" s="221" t="n"/>
      <c r="L175" s="221" t="n"/>
      <c r="M175" s="211" t="n"/>
      <c r="N175" s="211" t="n"/>
    </row>
    <row r="176" spans="1:23">
      <c r="A176" s="208" t="n"/>
      <c r="B176" s="208" t="n"/>
      <c r="C176" s="223" t="n"/>
      <c r="D176" s="211" t="n"/>
      <c r="E176" s="211" t="n"/>
      <c r="F176" s="212" t="n"/>
      <c r="G176" s="213" t="n"/>
      <c r="H176" s="214" t="n"/>
      <c r="I176" s="211" t="n"/>
      <c r="J176" s="218" t="n"/>
      <c r="K176" s="221" t="n"/>
      <c r="L176" s="221" t="n"/>
      <c r="M176" s="211" t="n"/>
      <c r="N176" s="211" t="n"/>
    </row>
    <row r="177" spans="1:23">
      <c r="A177" s="208" t="n"/>
      <c r="B177" s="208" t="n"/>
      <c r="C177" s="223" t="n"/>
      <c r="D177" s="211" t="n"/>
      <c r="E177" s="211" t="n"/>
      <c r="F177" s="212" t="n"/>
      <c r="G177" s="213" t="n"/>
      <c r="H177" s="214" t="n"/>
      <c r="I177" s="211" t="n"/>
      <c r="J177" s="218" t="n"/>
      <c r="K177" s="221" t="n"/>
      <c r="L177" s="221" t="n"/>
      <c r="M177" s="211" t="n"/>
      <c r="N177" s="211" t="n"/>
    </row>
    <row r="178" spans="1:23">
      <c r="A178" s="208" t="n"/>
      <c r="B178" s="208" t="n"/>
      <c r="C178" s="223" t="n"/>
      <c r="D178" s="211" t="n"/>
      <c r="E178" s="211" t="n"/>
      <c r="F178" s="212" t="n"/>
      <c r="G178" s="213" t="n"/>
      <c r="H178" s="214" t="n"/>
      <c r="I178" s="211" t="n"/>
      <c r="J178" s="218" t="n"/>
      <c r="K178" s="221" t="n"/>
      <c r="L178" s="221" t="n"/>
      <c r="M178" s="211" t="n"/>
      <c r="N178" s="211" t="n"/>
    </row>
    <row r="179" spans="1:23">
      <c r="A179" s="208" t="n"/>
      <c r="B179" s="208" t="n"/>
      <c r="C179" s="223" t="n"/>
      <c r="D179" s="211" t="n"/>
      <c r="E179" s="211" t="n"/>
      <c r="F179" s="212" t="n"/>
      <c r="G179" s="213" t="n"/>
      <c r="H179" s="214" t="n"/>
      <c r="I179" s="211" t="n"/>
      <c r="J179" s="218" t="n"/>
      <c r="K179" s="221" t="n"/>
      <c r="L179" s="221" t="n"/>
      <c r="M179" s="211" t="n"/>
      <c r="N179" s="211" t="n"/>
    </row>
    <row r="180" spans="1:23">
      <c r="A180" s="208" t="n"/>
      <c r="B180" s="208" t="n"/>
      <c r="C180" s="223" t="n"/>
      <c r="D180" s="211" t="n"/>
      <c r="E180" s="211" t="n"/>
      <c r="F180" s="212" t="n"/>
      <c r="G180" s="213" t="n"/>
      <c r="H180" s="214" t="n"/>
      <c r="I180" s="211" t="n"/>
      <c r="J180" s="218" t="n"/>
      <c r="K180" s="221" t="n"/>
      <c r="L180" s="221" t="n"/>
      <c r="M180" s="211" t="n"/>
      <c r="N180" s="211" t="n"/>
    </row>
    <row r="181" spans="1:23">
      <c r="A181" s="208" t="n"/>
      <c r="B181" s="208" t="n"/>
      <c r="C181" s="223" t="n"/>
      <c r="D181" s="211" t="n"/>
      <c r="E181" s="211" t="n"/>
      <c r="F181" s="212" t="n"/>
      <c r="G181" s="213" t="n"/>
      <c r="H181" s="214" t="n"/>
      <c r="I181" s="211" t="n"/>
      <c r="J181" s="218" t="n"/>
      <c r="K181" s="221" t="n"/>
      <c r="L181" s="221" t="n"/>
      <c r="M181" s="211" t="n"/>
      <c r="N181" s="211" t="n"/>
    </row>
    <row r="182" spans="1:23">
      <c r="A182" s="208" t="n"/>
      <c r="B182" s="208" t="n"/>
      <c r="C182" s="223" t="n"/>
      <c r="D182" s="211" t="n"/>
      <c r="E182" s="211" t="n"/>
      <c r="F182" s="212" t="n"/>
      <c r="G182" s="213" t="n"/>
      <c r="H182" s="214" t="n"/>
      <c r="I182" s="211" t="n"/>
      <c r="J182" s="218" t="n"/>
      <c r="K182" s="221" t="n"/>
      <c r="L182" s="221" t="n"/>
      <c r="M182" s="211" t="n"/>
      <c r="N182" s="211" t="n"/>
    </row>
    <row r="183" spans="1:23">
      <c r="A183" s="208" t="n"/>
      <c r="B183" s="208" t="n"/>
      <c r="C183" s="223" t="n"/>
      <c r="D183" s="211" t="n"/>
      <c r="E183" s="211" t="n"/>
      <c r="F183" s="212" t="n"/>
      <c r="G183" s="213" t="n"/>
      <c r="H183" s="214" t="n"/>
      <c r="I183" s="211" t="n"/>
      <c r="J183" s="218" t="n"/>
      <c r="K183" s="221" t="n"/>
      <c r="L183" s="221" t="n"/>
      <c r="M183" s="211" t="n"/>
      <c r="N183" s="211" t="n"/>
    </row>
    <row r="184" spans="1:23">
      <c r="A184" s="208" t="n"/>
      <c r="B184" s="208" t="n"/>
      <c r="C184" s="223" t="n"/>
      <c r="D184" s="211" t="n"/>
      <c r="E184" s="211" t="n"/>
      <c r="F184" s="212" t="n"/>
      <c r="G184" s="213" t="n"/>
      <c r="H184" s="214" t="n"/>
      <c r="I184" s="211" t="n"/>
      <c r="J184" s="218" t="n"/>
      <c r="K184" s="221" t="n"/>
      <c r="L184" s="221" t="n"/>
      <c r="M184" s="211" t="n"/>
      <c r="N184" s="211" t="n"/>
    </row>
    <row r="185" spans="1:23">
      <c r="A185" s="208" t="n"/>
      <c r="B185" s="208" t="n"/>
      <c r="C185" s="223" t="n"/>
      <c r="D185" s="211" t="n"/>
      <c r="E185" s="211" t="n"/>
      <c r="F185" s="212" t="n"/>
      <c r="G185" s="213" t="n"/>
      <c r="H185" s="214" t="n"/>
      <c r="I185" s="211" t="n"/>
      <c r="J185" s="218" t="n"/>
      <c r="K185" s="221" t="n"/>
      <c r="L185" s="221" t="n"/>
      <c r="M185" s="211" t="n"/>
      <c r="N185" s="211" t="n"/>
    </row>
    <row r="186" spans="1:23">
      <c r="A186" s="208" t="n"/>
      <c r="B186" s="208" t="n"/>
      <c r="C186" s="223" t="n"/>
      <c r="D186" s="211" t="n"/>
      <c r="E186" s="211" t="n"/>
      <c r="F186" s="212" t="n"/>
      <c r="G186" s="213" t="n"/>
      <c r="H186" s="214" t="n"/>
      <c r="I186" s="211" t="n"/>
      <c r="J186" s="218" t="n"/>
      <c r="K186" s="221" t="n"/>
      <c r="L186" s="221" t="n"/>
      <c r="M186" s="211" t="n"/>
      <c r="N186" s="211" t="n"/>
    </row>
    <row r="187" spans="1:23">
      <c r="A187" s="208" t="n"/>
      <c r="B187" s="208" t="n"/>
      <c r="C187" s="223" t="n"/>
      <c r="D187" s="211" t="n"/>
      <c r="E187" s="211" t="n"/>
      <c r="F187" s="212" t="n"/>
      <c r="G187" s="213" t="n"/>
      <c r="H187" s="214" t="n"/>
      <c r="I187" s="211" t="n"/>
      <c r="J187" s="218" t="n"/>
      <c r="K187" s="221" t="n"/>
      <c r="L187" s="221" t="n"/>
      <c r="M187" s="211" t="n"/>
      <c r="N187" s="211" t="n"/>
    </row>
    <row r="188" spans="1:23">
      <c r="A188" s="208" t="n"/>
      <c r="B188" s="208" t="n"/>
      <c r="C188" s="223" t="n"/>
      <c r="D188" s="211" t="n"/>
      <c r="E188" s="211" t="n"/>
      <c r="F188" s="212" t="n"/>
      <c r="G188" s="213" t="n"/>
      <c r="H188" s="214" t="n"/>
      <c r="I188" s="211" t="n"/>
      <c r="J188" s="218" t="n"/>
      <c r="K188" s="211" t="n"/>
      <c r="L188" s="211" t="n"/>
      <c r="M188" s="211" t="n"/>
      <c r="N188" s="211" t="n"/>
    </row>
    <row r="189" spans="1:23">
      <c r="A189" s="208" t="n"/>
      <c r="B189" s="208" t="n"/>
      <c r="C189" s="223" t="n"/>
      <c r="D189" s="211" t="n"/>
      <c r="E189" s="211" t="n"/>
      <c r="F189" s="212" t="n"/>
      <c r="G189" s="213" t="n"/>
      <c r="H189" s="214" t="n"/>
      <c r="I189" s="211" t="n"/>
      <c r="J189" s="218" t="n"/>
      <c r="K189" s="211" t="n"/>
      <c r="L189" s="211" t="n"/>
      <c r="M189" s="211" t="n"/>
      <c r="N189" s="211" t="n"/>
    </row>
    <row r="190" spans="1:23">
      <c r="A190" s="208" t="n"/>
      <c r="B190" s="208" t="n"/>
      <c r="C190" s="223" t="n"/>
      <c r="D190" s="211" t="n"/>
      <c r="E190" s="211" t="n"/>
      <c r="F190" s="212" t="n"/>
      <c r="G190" s="213" t="n"/>
      <c r="H190" s="214" t="n"/>
      <c r="I190" s="211" t="n"/>
      <c r="J190" s="218" t="n"/>
      <c r="K190" s="221" t="n"/>
      <c r="L190" s="221" t="n"/>
      <c r="M190" s="211" t="n"/>
      <c r="N190" s="211" t="n"/>
    </row>
    <row r="191" spans="1:23">
      <c r="A191" s="208" t="n"/>
      <c r="B191" s="208" t="n"/>
      <c r="C191" s="223" t="n"/>
      <c r="D191" s="211" t="n"/>
      <c r="E191" s="211" t="n"/>
      <c r="F191" s="212" t="n"/>
      <c r="G191" s="213" t="n"/>
      <c r="H191" s="214" t="n"/>
      <c r="I191" s="211" t="n"/>
      <c r="J191" s="218" t="n"/>
      <c r="K191" s="211" t="n"/>
      <c r="L191" s="211" t="n"/>
      <c r="M191" s="211" t="n"/>
      <c r="N191" s="211" t="n"/>
    </row>
    <row r="192" spans="1:23">
      <c r="A192" s="208" t="n"/>
      <c r="B192" s="208" t="n"/>
      <c r="C192" s="223" t="n"/>
      <c r="D192" s="211" t="n"/>
      <c r="E192" s="211" t="n"/>
      <c r="F192" s="212" t="n"/>
      <c r="G192" s="213" t="n"/>
      <c r="H192" s="214" t="n"/>
      <c r="I192" s="211" t="n"/>
      <c r="J192" s="218" t="n"/>
      <c r="K192" s="221" t="n"/>
      <c r="L192" s="221" t="n"/>
      <c r="M192" s="211" t="n"/>
      <c r="N192" s="211" t="n"/>
    </row>
    <row r="193" spans="1:23">
      <c r="A193" s="208" t="n"/>
      <c r="B193" s="208" t="n"/>
      <c r="C193" s="223" t="n"/>
      <c r="D193" s="211" t="n"/>
      <c r="E193" s="211" t="n"/>
      <c r="F193" s="212" t="n"/>
      <c r="G193" s="213" t="n"/>
      <c r="H193" s="214" t="n"/>
      <c r="I193" s="211" t="n"/>
      <c r="J193" s="218" t="n"/>
      <c r="K193" s="211" t="n"/>
      <c r="L193" s="211" t="n"/>
      <c r="M193" s="211" t="n"/>
      <c r="N193" s="211" t="n"/>
    </row>
    <row r="194" spans="1:23">
      <c r="A194" s="208" t="n"/>
      <c r="B194" s="208" t="n"/>
      <c r="C194" s="223" t="n"/>
      <c r="D194" s="211" t="n"/>
      <c r="E194" s="211" t="n"/>
      <c r="F194" s="212" t="n"/>
      <c r="G194" s="213" t="n"/>
      <c r="H194" s="214" t="n"/>
      <c r="I194" s="211" t="n"/>
      <c r="J194" s="218" t="n"/>
      <c r="K194" s="211" t="n"/>
      <c r="L194" s="211" t="n"/>
      <c r="M194" s="211" t="n"/>
      <c r="N194" s="211" t="n"/>
    </row>
    <row r="195" spans="1:23">
      <c r="A195" s="208" t="n"/>
      <c r="B195" s="208" t="n"/>
      <c r="C195" s="223" t="n"/>
      <c r="D195" s="211" t="n"/>
      <c r="E195" s="211" t="n"/>
      <c r="F195" s="212" t="n"/>
      <c r="G195" s="213" t="n"/>
      <c r="H195" s="214" t="n"/>
      <c r="I195" s="211" t="n"/>
      <c r="J195" s="218" t="n"/>
      <c r="K195" s="211" t="n"/>
      <c r="L195" s="211" t="n"/>
      <c r="M195" s="211" t="n"/>
      <c r="N195" s="211" t="n"/>
    </row>
    <row r="196" spans="1:23">
      <c r="A196" s="208" t="n"/>
      <c r="B196" s="208" t="n"/>
      <c r="C196" s="223" t="n"/>
      <c r="D196" s="211" t="n"/>
      <c r="E196" s="211" t="n"/>
      <c r="F196" s="212" t="n"/>
      <c r="G196" s="213" t="n"/>
      <c r="H196" s="214" t="n"/>
      <c r="I196" s="211" t="n"/>
      <c r="J196" s="218" t="n"/>
      <c r="K196" s="211" t="n"/>
      <c r="L196" s="211" t="n"/>
      <c r="M196" s="211" t="n"/>
      <c r="N196" s="211" t="n"/>
    </row>
    <row r="197" spans="1:23">
      <c r="A197" s="208" t="n"/>
      <c r="B197" s="208" t="n"/>
      <c r="C197" s="223" t="n"/>
      <c r="D197" s="211" t="n"/>
      <c r="E197" s="211" t="n"/>
      <c r="F197" s="212" t="n"/>
      <c r="G197" s="213" t="n"/>
      <c r="H197" s="214" t="n"/>
      <c r="I197" s="211" t="n"/>
      <c r="J197" s="218" t="n"/>
      <c r="K197" s="211" t="n"/>
      <c r="L197" s="211" t="n"/>
      <c r="M197" s="211" t="n"/>
      <c r="N197" s="211" t="n"/>
    </row>
    <row r="198" spans="1:23">
      <c r="A198" s="208" t="n"/>
      <c r="B198" s="208" t="n"/>
      <c r="C198" s="223" t="n"/>
      <c r="D198" s="211" t="n"/>
      <c r="E198" s="211" t="n"/>
      <c r="F198" s="212" t="n"/>
      <c r="G198" s="213" t="n"/>
      <c r="H198" s="214" t="n"/>
      <c r="I198" s="211" t="n"/>
      <c r="J198" s="218" t="n"/>
      <c r="K198" s="211" t="n"/>
      <c r="L198" s="211" t="n"/>
      <c r="M198" s="211" t="n"/>
      <c r="N198" s="211" t="n"/>
    </row>
    <row r="199" spans="1:23">
      <c r="A199" s="208" t="n"/>
      <c r="B199" s="208" t="n"/>
      <c r="C199" s="223" t="n"/>
      <c r="D199" s="211" t="n"/>
      <c r="E199" s="211" t="n"/>
      <c r="F199" s="212" t="n"/>
      <c r="G199" s="213" t="n"/>
      <c r="H199" s="214" t="n"/>
      <c r="I199" s="211" t="n"/>
      <c r="J199" s="218" t="n"/>
      <c r="K199" s="211" t="n"/>
      <c r="L199" s="211" t="n"/>
      <c r="M199" s="211" t="n"/>
      <c r="N199" s="211" t="n"/>
    </row>
    <row r="200" spans="1:23">
      <c r="A200" s="208" t="n"/>
      <c r="B200" s="208" t="n"/>
      <c r="C200" s="223" t="n"/>
      <c r="D200" s="211" t="n"/>
      <c r="E200" s="211" t="n"/>
      <c r="F200" s="212" t="n"/>
      <c r="G200" s="213" t="n"/>
      <c r="H200" s="214" t="n"/>
      <c r="I200" s="211" t="n"/>
      <c r="J200" s="218" t="n"/>
      <c r="K200" s="211" t="n"/>
      <c r="L200" s="211" t="n"/>
      <c r="M200" s="211" t="n"/>
      <c r="N200" s="211" t="n"/>
    </row>
    <row r="201" spans="1:23">
      <c r="A201" s="208" t="n"/>
      <c r="B201" s="208" t="n"/>
      <c r="C201" s="223" t="n"/>
      <c r="D201" s="211" t="n"/>
      <c r="E201" s="211" t="n"/>
      <c r="F201" s="212" t="n"/>
      <c r="G201" s="213" t="n"/>
      <c r="H201" s="214" t="n"/>
      <c r="I201" s="211" t="n"/>
      <c r="J201" s="218" t="n"/>
      <c r="K201" s="211" t="n"/>
      <c r="L201" s="211" t="n"/>
      <c r="M201" s="211" t="n"/>
      <c r="N201" s="211" t="n"/>
    </row>
    <row r="202" spans="1:23">
      <c r="A202" s="208" t="n"/>
      <c r="B202" s="208" t="n"/>
      <c r="C202" s="223" t="n"/>
      <c r="D202" s="211" t="n"/>
      <c r="E202" s="211" t="n"/>
      <c r="F202" s="212" t="n"/>
      <c r="G202" s="213" t="n"/>
      <c r="H202" s="214" t="n"/>
      <c r="I202" s="211" t="n"/>
      <c r="J202" s="218" t="n"/>
      <c r="K202" s="211" t="n"/>
      <c r="L202" s="211" t="n"/>
      <c r="M202" s="211" t="n"/>
      <c r="N202" s="211" t="n"/>
    </row>
    <row r="203" spans="1:23">
      <c r="A203" s="208" t="n"/>
      <c r="B203" s="208" t="n"/>
      <c r="C203" s="223" t="n"/>
      <c r="D203" s="211" t="n"/>
      <c r="E203" s="211" t="n"/>
      <c r="F203" s="212" t="n"/>
      <c r="G203" s="213" t="n"/>
      <c r="H203" s="214" t="n"/>
      <c r="I203" s="211" t="n"/>
      <c r="J203" s="218" t="n"/>
      <c r="K203" s="211" t="n"/>
      <c r="L203" s="211" t="n"/>
      <c r="M203" s="211" t="n"/>
      <c r="N203" s="211" t="n"/>
    </row>
    <row r="204" spans="1:23">
      <c r="A204" s="208" t="n"/>
      <c r="B204" s="208" t="n"/>
      <c r="C204" s="223" t="n"/>
      <c r="D204" s="211" t="n"/>
      <c r="E204" s="211" t="n"/>
      <c r="F204" s="212" t="n"/>
      <c r="G204" s="213" t="n"/>
      <c r="H204" s="214" t="n"/>
      <c r="I204" s="211" t="n"/>
      <c r="J204" s="218" t="n"/>
      <c r="K204" s="211" t="n"/>
      <c r="L204" s="211" t="n"/>
      <c r="M204" s="211" t="n"/>
      <c r="N204" s="211" t="n"/>
    </row>
    <row r="205" spans="1:23">
      <c r="A205" s="208" t="n"/>
      <c r="B205" s="208" t="n"/>
      <c r="C205" s="223" t="n"/>
      <c r="D205" s="211" t="n"/>
      <c r="E205" s="211" t="n"/>
      <c r="F205" s="212" t="n"/>
      <c r="G205" s="213" t="n"/>
      <c r="H205" s="214" t="n"/>
      <c r="I205" s="211" t="n"/>
      <c r="J205" s="218" t="n"/>
      <c r="K205" s="221" t="n"/>
      <c r="L205" s="221" t="n"/>
      <c r="M205" s="211" t="n"/>
      <c r="N205" s="211" t="n"/>
    </row>
    <row r="206" spans="1:23">
      <c r="A206" s="208" t="n"/>
      <c r="B206" s="208" t="n"/>
      <c r="C206" s="223" t="n"/>
      <c r="D206" s="211" t="n"/>
      <c r="E206" s="211" t="n"/>
      <c r="F206" s="212" t="n"/>
      <c r="G206" s="213" t="n"/>
      <c r="H206" s="214" t="n"/>
      <c r="I206" s="211" t="n"/>
      <c r="J206" s="218" t="n"/>
      <c r="K206" s="211" t="n"/>
      <c r="L206" s="211" t="n"/>
      <c r="M206" s="211" t="n"/>
      <c r="N206" s="211" t="n"/>
    </row>
    <row r="207" spans="1:23">
      <c r="A207" s="208" t="n"/>
      <c r="B207" s="208" t="n"/>
      <c r="C207" s="223" t="n"/>
      <c r="D207" s="211" t="n"/>
      <c r="E207" s="211" t="n"/>
      <c r="F207" s="212" t="n"/>
      <c r="G207" s="213" t="n"/>
      <c r="H207" s="214" t="n"/>
      <c r="I207" s="211" t="n"/>
      <c r="J207" s="218" t="n"/>
      <c r="K207" s="211" t="n"/>
      <c r="L207" s="211" t="n"/>
      <c r="M207" s="211" t="n"/>
      <c r="N207" s="211" t="n"/>
    </row>
    <row r="208" spans="1:23">
      <c r="A208" s="208" t="n"/>
      <c r="B208" s="208" t="n"/>
      <c r="C208" s="223" t="n"/>
      <c r="D208" s="211" t="n"/>
      <c r="E208" s="211" t="n"/>
      <c r="F208" s="212" t="n"/>
      <c r="G208" s="213" t="n"/>
      <c r="H208" s="214" t="n"/>
      <c r="I208" s="211" t="n"/>
      <c r="J208" s="218" t="n"/>
      <c r="K208" s="221" t="n"/>
      <c r="L208" s="221" t="n"/>
      <c r="M208" s="211" t="n"/>
      <c r="N208" s="211" t="n"/>
    </row>
    <row r="209" spans="1:23">
      <c r="A209" s="208" t="n"/>
      <c r="B209" s="208" t="n"/>
      <c r="C209" s="223" t="n"/>
      <c r="D209" s="211" t="n"/>
      <c r="E209" s="211" t="n"/>
      <c r="F209" s="212" t="n"/>
      <c r="G209" s="213" t="n"/>
      <c r="H209" s="214" t="n"/>
      <c r="I209" s="211" t="n"/>
      <c r="J209" s="218" t="n"/>
      <c r="K209" s="221" t="n"/>
      <c r="L209" s="221" t="n"/>
      <c r="M209" s="211" t="n"/>
      <c r="N209" s="211" t="n"/>
    </row>
    <row r="210" spans="1:23">
      <c r="A210" s="208" t="n"/>
      <c r="B210" s="208" t="n"/>
      <c r="C210" s="223" t="n"/>
      <c r="D210" s="211" t="n"/>
      <c r="E210" s="211" t="n"/>
      <c r="F210" s="212" t="n"/>
      <c r="G210" s="213" t="n"/>
      <c r="H210" s="214" t="n"/>
      <c r="I210" s="211" t="n"/>
      <c r="J210" s="218" t="n"/>
      <c r="K210" s="211" t="n"/>
      <c r="L210" s="211" t="n"/>
      <c r="M210" s="211" t="n"/>
      <c r="N210" s="211" t="n"/>
    </row>
    <row r="211" spans="1:23">
      <c r="A211" s="208" t="n"/>
      <c r="B211" s="208" t="n"/>
      <c r="C211" s="223" t="n"/>
      <c r="D211" s="211" t="n"/>
      <c r="E211" s="211" t="n"/>
      <c r="F211" s="212" t="n"/>
      <c r="G211" s="213" t="n"/>
      <c r="H211" s="214" t="n"/>
      <c r="I211" s="211" t="n"/>
      <c r="J211" s="218" t="n"/>
      <c r="K211" s="221" t="n"/>
      <c r="L211" s="221" t="n"/>
      <c r="M211" s="211" t="n"/>
      <c r="N211" s="211" t="n"/>
    </row>
    <row r="212" spans="1:23">
      <c r="A212" s="208" t="n"/>
      <c r="B212" s="208" t="n"/>
      <c r="C212" s="223" t="n"/>
      <c r="D212" s="211" t="n"/>
      <c r="E212" s="211" t="n"/>
      <c r="F212" s="212" t="n"/>
      <c r="G212" s="213" t="n"/>
      <c r="H212" s="214" t="n"/>
      <c r="I212" s="211" t="n"/>
      <c r="J212" s="218" t="n"/>
      <c r="K212" s="221" t="n"/>
      <c r="L212" s="221" t="n"/>
      <c r="M212" s="211" t="n"/>
      <c r="N212" s="211" t="n"/>
    </row>
    <row r="213" spans="1:23">
      <c r="A213" s="208" t="n"/>
      <c r="B213" s="208" t="n"/>
      <c r="C213" s="223" t="n"/>
      <c r="D213" s="211" t="n"/>
      <c r="E213" s="211" t="n"/>
      <c r="F213" s="212" t="n"/>
      <c r="G213" s="213" t="n"/>
      <c r="H213" s="214" t="n"/>
      <c r="I213" s="211" t="n"/>
      <c r="J213" s="218" t="n"/>
      <c r="K213" s="221" t="n"/>
      <c r="L213" s="221" t="n"/>
      <c r="M213" s="211" t="n"/>
      <c r="N213" s="211" t="n"/>
    </row>
    <row r="214" spans="1:23">
      <c r="A214" s="208" t="n"/>
      <c r="B214" s="208" t="n"/>
      <c r="C214" s="223" t="n"/>
      <c r="D214" s="211" t="n"/>
      <c r="E214" s="211" t="n"/>
      <c r="F214" s="212" t="n"/>
      <c r="G214" s="213" t="n"/>
      <c r="H214" s="214" t="n"/>
      <c r="I214" s="211" t="n"/>
      <c r="J214" s="218" t="n"/>
      <c r="K214" s="221" t="n"/>
      <c r="L214" s="221" t="n"/>
      <c r="M214" s="211" t="n"/>
      <c r="N214" s="211" t="n"/>
    </row>
    <row r="215" spans="1:23">
      <c r="A215" s="208" t="n"/>
      <c r="B215" s="208" t="n"/>
      <c r="C215" s="223" t="n"/>
      <c r="D215" s="211" t="n"/>
      <c r="E215" s="211" t="n"/>
      <c r="F215" s="212" t="n"/>
      <c r="G215" s="213" t="n"/>
      <c r="H215" s="214" t="n"/>
      <c r="I215" s="211" t="n"/>
      <c r="J215" s="218" t="n"/>
      <c r="K215" s="221" t="n"/>
      <c r="L215" s="221" t="n"/>
      <c r="M215" s="211" t="n"/>
      <c r="N215" s="211" t="n"/>
    </row>
    <row r="216" spans="1:23">
      <c r="A216" s="208" t="n"/>
      <c r="B216" s="208" t="n"/>
      <c r="C216" s="223" t="n"/>
      <c r="D216" s="211" t="n"/>
      <c r="E216" s="211" t="n"/>
      <c r="F216" s="212" t="n"/>
      <c r="G216" s="213" t="n"/>
      <c r="H216" s="214" t="n"/>
      <c r="I216" s="211" t="n"/>
      <c r="J216" s="218" t="n"/>
      <c r="K216" s="221" t="n"/>
      <c r="L216" s="221" t="n"/>
      <c r="M216" s="211" t="n"/>
      <c r="N216" s="211" t="n"/>
    </row>
    <row r="217" spans="1:23">
      <c r="A217" s="208" t="n"/>
      <c r="B217" s="208" t="n"/>
      <c r="C217" s="223" t="n"/>
      <c r="D217" s="211" t="n"/>
      <c r="E217" s="211" t="n"/>
      <c r="F217" s="212" t="n"/>
      <c r="G217" s="213" t="n"/>
      <c r="H217" s="214" t="n"/>
      <c r="I217" s="211" t="n"/>
      <c r="J217" s="218" t="n"/>
      <c r="K217" s="221" t="n"/>
      <c r="L217" s="221" t="n"/>
      <c r="M217" s="211" t="n"/>
      <c r="N217" s="211" t="n"/>
    </row>
    <row r="218" spans="1:23">
      <c r="A218" s="222" t="n"/>
      <c r="B218" s="222" t="n"/>
      <c r="C218" s="222" t="n"/>
      <c r="D218" s="222" t="n"/>
      <c r="E218" s="222" t="n"/>
      <c r="F218" s="222" t="n"/>
      <c r="G218" s="222" t="n"/>
      <c r="H218" s="222" t="n"/>
      <c r="I218" s="222" t="n"/>
      <c r="J218" s="222" t="n"/>
      <c r="K218" s="222" t="n"/>
      <c r="L218" s="222" t="n"/>
      <c r="M218" s="222" t="n"/>
      <c r="N218" s="222" t="n"/>
      <c r="O218" s="222" t="n"/>
      <c r="P218" s="222" t="n"/>
      <c r="Q218" s="222" t="n"/>
      <c r="R218" s="222" t="n"/>
      <c r="S218" s="222" t="n"/>
      <c r="T218" s="222" t="n"/>
      <c r="U218" s="222" t="n"/>
      <c r="V218" s="222" t="n"/>
      <c r="W218" s="222" t="n"/>
    </row>
    <row r="219" spans="1:23">
      <c r="A219" s="222" t="n"/>
      <c r="B219" s="222" t="n"/>
      <c r="C219" s="222" t="n"/>
      <c r="D219" s="222" t="n"/>
      <c r="E219" s="222" t="n"/>
      <c r="F219" s="222" t="n"/>
      <c r="G219" s="222" t="n"/>
      <c r="H219" s="222" t="n"/>
      <c r="I219" s="222" t="n"/>
      <c r="J219" s="222" t="n"/>
      <c r="K219" s="222" t="n"/>
      <c r="L219" s="222" t="n"/>
      <c r="M219" s="222" t="n"/>
      <c r="N219" s="222" t="n"/>
      <c r="O219" s="222" t="n"/>
      <c r="P219" s="222" t="n"/>
      <c r="Q219" s="222" t="n"/>
      <c r="R219" s="222" t="n"/>
      <c r="S219" s="222" t="n"/>
      <c r="T219" s="222" t="n"/>
      <c r="U219" s="222" t="n"/>
      <c r="V219" s="222" t="n"/>
      <c r="W219" s="222" t="n"/>
    </row>
    <row r="220" spans="1:23">
      <c r="A220" s="222" t="n"/>
      <c r="B220" s="222" t="n"/>
      <c r="C220" s="222" t="n"/>
      <c r="D220" s="222" t="n"/>
      <c r="E220" s="222" t="n"/>
      <c r="F220" s="222" t="n"/>
      <c r="G220" s="222" t="n"/>
      <c r="H220" s="222" t="n"/>
      <c r="I220" s="222" t="n"/>
      <c r="J220" s="222" t="n"/>
      <c r="K220" s="222" t="n"/>
      <c r="L220" s="222" t="n"/>
      <c r="M220" s="222" t="n"/>
      <c r="N220" s="222" t="n"/>
      <c r="O220" s="222" t="n"/>
      <c r="P220" s="222" t="n"/>
      <c r="Q220" s="222" t="n"/>
      <c r="R220" s="222" t="n"/>
      <c r="S220" s="222" t="n"/>
      <c r="T220" s="222" t="n"/>
      <c r="U220" s="222" t="n"/>
      <c r="V220" s="222" t="n"/>
      <c r="W220" s="222" t="n"/>
    </row>
    <row r="221" spans="1:23">
      <c r="A221" s="222" t="n"/>
      <c r="B221" s="222" t="n"/>
      <c r="C221" s="222" t="n"/>
      <c r="D221" s="222" t="n"/>
      <c r="E221" s="222" t="n"/>
      <c r="F221" s="222" t="n"/>
      <c r="G221" s="222" t="n"/>
      <c r="H221" s="222" t="n"/>
      <c r="I221" s="222" t="n"/>
      <c r="J221" s="222" t="n"/>
      <c r="K221" s="222" t="n"/>
      <c r="L221" s="222" t="n"/>
      <c r="M221" s="222" t="n"/>
      <c r="N221" s="222" t="n"/>
      <c r="O221" s="222" t="n"/>
      <c r="P221" s="222" t="n"/>
      <c r="Q221" s="222" t="n"/>
      <c r="R221" s="222" t="n"/>
      <c r="S221" s="222" t="n"/>
      <c r="T221" s="222" t="n"/>
      <c r="U221" s="222" t="n"/>
      <c r="V221" s="222" t="n"/>
      <c r="W221" s="222" t="n"/>
    </row>
    <row r="222" spans="1:23">
      <c r="A222" s="222" t="n"/>
      <c r="B222" s="222" t="n"/>
      <c r="C222" s="222" t="n"/>
      <c r="D222" s="222" t="n"/>
      <c r="E222" s="222" t="n"/>
      <c r="F222" s="222" t="n"/>
      <c r="G222" s="222" t="n"/>
      <c r="H222" s="222" t="n"/>
      <c r="I222" s="222" t="n"/>
      <c r="J222" s="222" t="n"/>
      <c r="K222" s="222" t="n"/>
      <c r="L222" s="222" t="n"/>
      <c r="M222" s="222" t="n"/>
      <c r="N222" s="222" t="n"/>
      <c r="O222" s="222" t="n"/>
      <c r="P222" s="222" t="n"/>
      <c r="Q222" s="222" t="n"/>
      <c r="R222" s="222" t="n"/>
      <c r="S222" s="222" t="n"/>
      <c r="T222" s="222" t="n"/>
      <c r="U222" s="222" t="n"/>
      <c r="V222" s="222" t="n"/>
      <c r="W222" s="222" t="n"/>
    </row>
    <row r="223" spans="1:23">
      <c r="A223" s="222" t="n"/>
      <c r="B223" s="222" t="n"/>
      <c r="C223" s="222" t="n"/>
      <c r="D223" s="222" t="n"/>
      <c r="E223" s="222" t="n"/>
      <c r="F223" s="222" t="n"/>
      <c r="G223" s="222" t="n"/>
      <c r="H223" s="222" t="n"/>
      <c r="I223" s="222" t="n"/>
      <c r="J223" s="222" t="n"/>
      <c r="K223" s="222" t="n"/>
      <c r="L223" s="222" t="n"/>
      <c r="M223" s="222" t="n"/>
      <c r="N223" s="222" t="n"/>
      <c r="O223" s="222" t="n"/>
      <c r="P223" s="222" t="n"/>
      <c r="Q223" s="222" t="n"/>
      <c r="R223" s="222" t="n"/>
      <c r="S223" s="222" t="n"/>
      <c r="T223" s="222" t="n"/>
      <c r="U223" s="222" t="n"/>
      <c r="V223" s="222" t="n"/>
      <c r="W223" s="222" t="n"/>
    </row>
    <row r="224" spans="1:23">
      <c r="A224" s="222" t="n"/>
      <c r="B224" s="222" t="n"/>
      <c r="C224" s="222" t="n"/>
      <c r="D224" s="222" t="n"/>
      <c r="E224" s="222" t="n"/>
      <c r="F224" s="222" t="n"/>
      <c r="G224" s="222" t="n"/>
      <c r="H224" s="222" t="n"/>
      <c r="I224" s="222" t="n"/>
      <c r="J224" s="222" t="n"/>
      <c r="K224" s="222" t="n"/>
      <c r="L224" s="222" t="n"/>
      <c r="M224" s="222" t="n"/>
      <c r="N224" s="222" t="n"/>
      <c r="O224" s="222" t="n"/>
      <c r="P224" s="222" t="n"/>
      <c r="Q224" s="222" t="n"/>
      <c r="R224" s="222" t="n"/>
      <c r="S224" s="222" t="n"/>
      <c r="T224" s="222" t="n"/>
      <c r="U224" s="222" t="n"/>
      <c r="V224" s="222" t="n"/>
      <c r="W224" s="222" t="n"/>
    </row>
    <row r="225" spans="1:23">
      <c r="A225" s="222" t="n"/>
      <c r="B225" s="222" t="n"/>
      <c r="C225" s="222" t="n"/>
      <c r="D225" s="222" t="n"/>
      <c r="E225" s="222" t="n"/>
      <c r="F225" s="222" t="n"/>
      <c r="G225" s="222" t="n"/>
      <c r="H225" s="222" t="n"/>
      <c r="I225" s="222" t="n"/>
      <c r="J225" s="222" t="n"/>
      <c r="K225" s="222" t="n"/>
      <c r="L225" s="222" t="n"/>
      <c r="M225" s="222" t="n"/>
      <c r="N225" s="222" t="n"/>
      <c r="O225" s="222" t="n"/>
      <c r="P225" s="222" t="n"/>
      <c r="Q225" s="222" t="n"/>
      <c r="R225" s="222" t="n"/>
      <c r="S225" s="222" t="n"/>
      <c r="T225" s="222" t="n"/>
      <c r="U225" s="222" t="n"/>
      <c r="V225" s="222" t="n"/>
      <c r="W225" s="222" t="n"/>
    </row>
    <row r="226" spans="1:23">
      <c r="A226" s="222" t="n"/>
      <c r="B226" s="222" t="n"/>
      <c r="C226" s="222" t="n"/>
      <c r="D226" s="222" t="n"/>
      <c r="E226" s="222" t="n"/>
      <c r="F226" s="222" t="n"/>
      <c r="G226" s="222" t="n"/>
      <c r="H226" s="222" t="n"/>
      <c r="I226" s="222" t="n"/>
      <c r="J226" s="222" t="n"/>
      <c r="K226" s="222" t="n"/>
      <c r="L226" s="222" t="n"/>
      <c r="M226" s="222" t="n"/>
      <c r="N226" s="222" t="n"/>
      <c r="O226" s="222" t="n"/>
      <c r="P226" s="222" t="n"/>
      <c r="Q226" s="222" t="n"/>
      <c r="R226" s="222" t="n"/>
      <c r="S226" s="222" t="n"/>
      <c r="T226" s="222" t="n"/>
      <c r="U226" s="222" t="n"/>
      <c r="V226" s="222" t="n"/>
      <c r="W226" s="222" t="n"/>
    </row>
    <row r="227" spans="1:23">
      <c r="A227" s="222" t="n"/>
      <c r="B227" s="222" t="n"/>
      <c r="C227" s="222" t="n"/>
      <c r="D227" s="222" t="n"/>
      <c r="E227" s="222" t="n"/>
      <c r="F227" s="222" t="n"/>
      <c r="G227" s="222" t="n"/>
      <c r="H227" s="222" t="n"/>
      <c r="I227" s="222" t="n"/>
      <c r="J227" s="222" t="n"/>
      <c r="K227" s="222" t="n"/>
      <c r="L227" s="222" t="n"/>
      <c r="M227" s="222" t="n"/>
      <c r="N227" s="222" t="n"/>
      <c r="O227" s="222" t="n"/>
      <c r="P227" s="222" t="n"/>
      <c r="Q227" s="222" t="n"/>
      <c r="R227" s="222" t="n"/>
      <c r="S227" s="222" t="n"/>
      <c r="T227" s="222" t="n"/>
      <c r="U227" s="222" t="n"/>
      <c r="V227" s="222" t="n"/>
      <c r="W227" s="222" t="n"/>
    </row>
    <row r="228" spans="1:23">
      <c r="A228" s="222" t="n"/>
      <c r="B228" s="222" t="n"/>
      <c r="C228" s="222" t="n"/>
      <c r="D228" s="222" t="n"/>
      <c r="E228" s="222" t="n"/>
      <c r="F228" s="222" t="n"/>
      <c r="G228" s="222" t="n"/>
      <c r="H228" s="222" t="n"/>
      <c r="I228" s="222" t="n"/>
      <c r="J228" s="222" t="n"/>
      <c r="K228" s="222" t="n"/>
      <c r="L228" s="222" t="n"/>
      <c r="M228" s="222" t="n"/>
      <c r="N228" s="222" t="n"/>
      <c r="O228" s="222" t="n"/>
      <c r="P228" s="222" t="n"/>
      <c r="Q228" s="222" t="n"/>
      <c r="R228" s="222" t="n"/>
      <c r="S228" s="222" t="n"/>
      <c r="T228" s="222" t="n"/>
      <c r="U228" s="222" t="n"/>
      <c r="V228" s="222" t="n"/>
      <c r="W228" s="222" t="n"/>
    </row>
    <row r="229" spans="1:23">
      <c r="A229" s="222" t="n"/>
      <c r="B229" s="222" t="n"/>
      <c r="C229" s="222" t="n"/>
      <c r="D229" s="222" t="n"/>
      <c r="E229" s="222" t="n"/>
      <c r="F229" s="222" t="n"/>
      <c r="G229" s="222" t="n"/>
      <c r="H229" s="222" t="n"/>
      <c r="I229" s="222" t="n"/>
      <c r="J229" s="222" t="n"/>
      <c r="K229" s="222" t="n"/>
      <c r="L229" s="222" t="n"/>
      <c r="M229" s="222" t="n"/>
      <c r="N229" s="222" t="n"/>
      <c r="O229" s="222" t="n"/>
      <c r="P229" s="222" t="n"/>
      <c r="Q229" s="222" t="n"/>
      <c r="R229" s="222" t="n"/>
      <c r="S229" s="222" t="n"/>
      <c r="T229" s="222" t="n"/>
      <c r="U229" s="222" t="n"/>
      <c r="V229" s="222" t="n"/>
      <c r="W229" s="222" t="n"/>
    </row>
    <row r="230" spans="1:23">
      <c r="A230" s="222" t="n"/>
      <c r="B230" s="222" t="n"/>
      <c r="C230" s="222" t="n"/>
      <c r="D230" s="222" t="n"/>
      <c r="E230" s="222" t="n"/>
      <c r="F230" s="222" t="n"/>
      <c r="G230" s="222" t="n"/>
      <c r="H230" s="222" t="n"/>
      <c r="I230" s="222" t="n"/>
      <c r="J230" s="222" t="n"/>
      <c r="K230" s="222" t="n"/>
      <c r="L230" s="222" t="n"/>
      <c r="M230" s="222" t="n"/>
      <c r="N230" s="222" t="n"/>
      <c r="O230" s="222" t="n"/>
      <c r="P230" s="222" t="n"/>
      <c r="Q230" s="222" t="n"/>
      <c r="R230" s="222" t="n"/>
      <c r="S230" s="222" t="n"/>
      <c r="T230" s="222" t="n"/>
      <c r="U230" s="222" t="n"/>
      <c r="V230" s="222" t="n"/>
      <c r="W230" s="222" t="n"/>
    </row>
    <row r="231" spans="1:23">
      <c r="A231" s="222" t="n"/>
      <c r="B231" s="222" t="n"/>
      <c r="C231" s="222" t="n"/>
      <c r="D231" s="222" t="n"/>
      <c r="E231" s="222" t="n"/>
      <c r="F231" s="222" t="n"/>
      <c r="G231" s="222" t="n"/>
      <c r="H231" s="222" t="n"/>
      <c r="I231" s="222" t="n"/>
      <c r="J231" s="222" t="n"/>
      <c r="K231" s="222" t="n"/>
      <c r="L231" s="222" t="n"/>
      <c r="M231" s="222" t="n"/>
      <c r="N231" s="222" t="n"/>
      <c r="O231" s="222" t="n"/>
      <c r="P231" s="222" t="n"/>
      <c r="Q231" s="222" t="n"/>
      <c r="R231" s="222" t="n"/>
      <c r="S231" s="222" t="n"/>
      <c r="T231" s="222" t="n"/>
      <c r="U231" s="222" t="n"/>
      <c r="V231" s="222" t="n"/>
      <c r="W231" s="222" t="n"/>
    </row>
    <row r="232" spans="1:23">
      <c r="A232" s="222" t="n"/>
      <c r="B232" s="222" t="n"/>
      <c r="C232" s="222" t="n"/>
      <c r="D232" s="222" t="n"/>
      <c r="E232" s="222" t="n"/>
      <c r="F232" s="222" t="n"/>
      <c r="G232" s="222" t="n"/>
      <c r="H232" s="222" t="n"/>
      <c r="I232" s="222" t="n"/>
      <c r="J232" s="222" t="n"/>
      <c r="K232" s="222" t="n"/>
      <c r="L232" s="222" t="n"/>
      <c r="M232" s="222" t="n"/>
      <c r="N232" s="222" t="n"/>
      <c r="O232" s="222" t="n"/>
      <c r="P232" s="222" t="n"/>
      <c r="Q232" s="222" t="n"/>
      <c r="R232" s="222" t="n"/>
      <c r="S232" s="222" t="n"/>
      <c r="T232" s="222" t="n"/>
      <c r="U232" s="222" t="n"/>
      <c r="V232" s="222" t="n"/>
      <c r="W232" s="222" t="n"/>
    </row>
    <row r="233" spans="1:23">
      <c r="A233" s="222" t="n"/>
      <c r="B233" s="222" t="n"/>
      <c r="C233" s="222" t="n"/>
      <c r="D233" s="222" t="n"/>
      <c r="E233" s="222" t="n"/>
      <c r="F233" s="222" t="n"/>
      <c r="G233" s="222" t="n"/>
      <c r="H233" s="222" t="n"/>
      <c r="I233" s="222" t="n"/>
      <c r="J233" s="222" t="n"/>
      <c r="K233" s="222" t="n"/>
      <c r="L233" s="222" t="n"/>
      <c r="M233" s="222" t="n"/>
      <c r="N233" s="222" t="n"/>
      <c r="O233" s="222" t="n"/>
      <c r="P233" s="222" t="n"/>
      <c r="Q233" s="222" t="n"/>
      <c r="R233" s="222" t="n"/>
      <c r="S233" s="222" t="n"/>
      <c r="T233" s="222" t="n"/>
      <c r="U233" s="222" t="n"/>
      <c r="V233" s="222" t="n"/>
      <c r="W233" s="222" t="n"/>
    </row>
    <row r="234" spans="1:23">
      <c r="A234" s="222" t="n"/>
      <c r="B234" s="222" t="n"/>
      <c r="C234" s="222" t="n"/>
      <c r="D234" s="222" t="n"/>
      <c r="E234" s="222" t="n"/>
      <c r="F234" s="222" t="n"/>
      <c r="G234" s="222" t="n"/>
      <c r="H234" s="222" t="n"/>
      <c r="I234" s="222" t="n"/>
      <c r="J234" s="222" t="n"/>
      <c r="K234" s="222" t="n"/>
      <c r="L234" s="222" t="n"/>
      <c r="M234" s="222" t="n"/>
      <c r="N234" s="222" t="n"/>
      <c r="O234" s="222" t="n"/>
      <c r="P234" s="222" t="n"/>
      <c r="Q234" s="222" t="n"/>
      <c r="R234" s="222" t="n"/>
      <c r="S234" s="222" t="n"/>
      <c r="T234" s="222" t="n"/>
      <c r="U234" s="222" t="n"/>
      <c r="V234" s="222" t="n"/>
      <c r="W234" s="222" t="n"/>
    </row>
    <row r="235" spans="1:23">
      <c r="A235" s="222" t="n"/>
      <c r="B235" s="222" t="n"/>
      <c r="C235" s="222" t="n"/>
      <c r="D235" s="222" t="n"/>
      <c r="E235" s="222" t="n"/>
      <c r="F235" s="222" t="n"/>
      <c r="G235" s="222" t="n"/>
      <c r="H235" s="222" t="n"/>
      <c r="I235" s="222" t="n"/>
      <c r="J235" s="222" t="n"/>
      <c r="K235" s="222" t="n"/>
      <c r="L235" s="222" t="n"/>
      <c r="M235" s="222" t="n"/>
      <c r="N235" s="222" t="n"/>
      <c r="O235" s="222" t="n"/>
      <c r="P235" s="222" t="n"/>
      <c r="Q235" s="222" t="n"/>
      <c r="R235" s="222" t="n"/>
      <c r="S235" s="222" t="n"/>
      <c r="T235" s="222" t="n"/>
      <c r="U235" s="222" t="n"/>
      <c r="V235" s="222" t="n"/>
      <c r="W235" s="222" t="n"/>
    </row>
    <row r="236" spans="1:23">
      <c r="A236" s="222" t="n"/>
      <c r="B236" s="222" t="n"/>
      <c r="C236" s="222" t="n"/>
      <c r="D236" s="222" t="n"/>
      <c r="E236" s="222" t="n"/>
      <c r="F236" s="222" t="n"/>
      <c r="G236" s="222" t="n"/>
      <c r="H236" s="222" t="n"/>
      <c r="I236" s="222" t="n"/>
      <c r="J236" s="222" t="n"/>
      <c r="K236" s="222" t="n"/>
      <c r="L236" s="222" t="n"/>
      <c r="M236" s="222" t="n"/>
      <c r="N236" s="222" t="n"/>
      <c r="O236" s="222" t="n"/>
      <c r="P236" s="222" t="n"/>
      <c r="Q236" s="222" t="n"/>
      <c r="R236" s="222" t="n"/>
      <c r="S236" s="222" t="n"/>
      <c r="T236" s="222" t="n"/>
      <c r="U236" s="222" t="n"/>
      <c r="V236" s="222" t="n"/>
      <c r="W236" s="222" t="n"/>
    </row>
    <row r="237" spans="1:23">
      <c r="A237" s="222" t="n"/>
      <c r="B237" s="222" t="n"/>
      <c r="C237" s="222" t="n"/>
      <c r="D237" s="222" t="n"/>
      <c r="E237" s="222" t="n"/>
      <c r="F237" s="222" t="n"/>
      <c r="G237" s="222" t="n"/>
      <c r="H237" s="222" t="n"/>
      <c r="I237" s="222" t="n"/>
      <c r="J237" s="222" t="n"/>
      <c r="K237" s="222" t="n"/>
      <c r="L237" s="222" t="n"/>
      <c r="M237" s="222" t="n"/>
      <c r="N237" s="222" t="n"/>
      <c r="O237" s="222" t="n"/>
      <c r="P237" s="222" t="n"/>
      <c r="Q237" s="222" t="n"/>
      <c r="R237" s="222" t="n"/>
      <c r="S237" s="222" t="n"/>
      <c r="T237" s="222" t="n"/>
      <c r="U237" s="222" t="n"/>
      <c r="V237" s="222" t="n"/>
      <c r="W237" s="222" t="n"/>
    </row>
    <row r="238" spans="1:23">
      <c r="A238" s="222" t="n"/>
      <c r="B238" s="222" t="n"/>
      <c r="C238" s="222" t="n"/>
      <c r="D238" s="222" t="n"/>
      <c r="E238" s="222" t="n"/>
      <c r="F238" s="222" t="n"/>
      <c r="G238" s="222" t="n"/>
      <c r="H238" s="222" t="n"/>
      <c r="I238" s="222" t="n"/>
      <c r="J238" s="222" t="n"/>
      <c r="K238" s="222" t="n"/>
      <c r="L238" s="222" t="n"/>
      <c r="M238" s="222" t="n"/>
      <c r="N238" s="222" t="n"/>
      <c r="O238" s="222" t="n"/>
      <c r="P238" s="222" t="n"/>
      <c r="Q238" s="222" t="n"/>
      <c r="R238" s="222" t="n"/>
      <c r="S238" s="222" t="n"/>
      <c r="T238" s="222" t="n"/>
      <c r="U238" s="222" t="n"/>
      <c r="V238" s="222" t="n"/>
      <c r="W238" s="222" t="n"/>
    </row>
    <row r="239" spans="1:23">
      <c r="A239" s="222" t="n"/>
      <c r="B239" s="222" t="n"/>
      <c r="C239" s="222" t="n"/>
      <c r="D239" s="222" t="n"/>
      <c r="E239" s="222" t="n"/>
      <c r="F239" s="222" t="n"/>
      <c r="G239" s="222" t="n"/>
      <c r="H239" s="222" t="n"/>
      <c r="I239" s="222" t="n"/>
      <c r="J239" s="222" t="n"/>
      <c r="K239" s="222" t="n"/>
      <c r="L239" s="222" t="n"/>
      <c r="M239" s="222" t="n"/>
      <c r="N239" s="222" t="n"/>
      <c r="O239" s="222" t="n"/>
      <c r="P239" s="222" t="n"/>
      <c r="Q239" s="222" t="n"/>
      <c r="R239" s="222" t="n"/>
      <c r="S239" s="222" t="n"/>
      <c r="T239" s="222" t="n"/>
      <c r="U239" s="222" t="n"/>
      <c r="V239" s="222" t="n"/>
      <c r="W239" s="222" t="n"/>
    </row>
    <row r="240" spans="1:23">
      <c r="A240" s="222" t="n"/>
      <c r="B240" s="222" t="n"/>
      <c r="C240" s="222" t="n"/>
      <c r="D240" s="222" t="n"/>
      <c r="E240" s="222" t="n"/>
      <c r="F240" s="222" t="n"/>
      <c r="G240" s="222" t="n"/>
      <c r="H240" s="222" t="n"/>
      <c r="I240" s="222" t="n"/>
      <c r="J240" s="222" t="n"/>
      <c r="K240" s="222" t="n"/>
      <c r="L240" s="222" t="n"/>
      <c r="M240" s="222" t="n"/>
      <c r="N240" s="222" t="n"/>
      <c r="O240" s="222" t="n"/>
      <c r="P240" s="222" t="n"/>
      <c r="Q240" s="222" t="n"/>
      <c r="R240" s="222" t="n"/>
      <c r="S240" s="222" t="n"/>
      <c r="T240" s="222" t="n"/>
      <c r="U240" s="222" t="n"/>
      <c r="V240" s="222" t="n"/>
      <c r="W240" s="222" t="n"/>
    </row>
    <row r="241" spans="1:23">
      <c r="A241" s="222" t="n"/>
      <c r="B241" s="222" t="n"/>
      <c r="C241" s="222" t="n"/>
      <c r="D241" s="222" t="n"/>
      <c r="E241" s="222" t="n"/>
      <c r="F241" s="222" t="n"/>
      <c r="G241" s="222" t="n"/>
      <c r="H241" s="222" t="n"/>
      <c r="I241" s="222" t="n"/>
      <c r="J241" s="222" t="n"/>
      <c r="K241" s="222" t="n"/>
      <c r="L241" s="222" t="n"/>
      <c r="M241" s="222" t="n"/>
      <c r="N241" s="222" t="n"/>
      <c r="O241" s="222" t="n"/>
      <c r="P241" s="222" t="n"/>
      <c r="Q241" s="222" t="n"/>
      <c r="R241" s="222" t="n"/>
      <c r="S241" s="222" t="n"/>
      <c r="T241" s="222" t="n"/>
      <c r="U241" s="222" t="n"/>
      <c r="V241" s="222" t="n"/>
      <c r="W241" s="222" t="n"/>
    </row>
    <row r="242" spans="1:23">
      <c r="A242" s="222" t="n"/>
      <c r="B242" s="222" t="n"/>
      <c r="C242" s="222" t="n"/>
      <c r="D242" s="222" t="n"/>
      <c r="E242" s="222" t="n"/>
      <c r="F242" s="222" t="n"/>
      <c r="G242" s="222" t="n"/>
      <c r="H242" s="222" t="n"/>
      <c r="I242" s="222" t="n"/>
      <c r="J242" s="222" t="n"/>
      <c r="K242" s="222" t="n"/>
      <c r="L242" s="222" t="n"/>
      <c r="M242" s="222" t="n"/>
      <c r="N242" s="222" t="n"/>
      <c r="O242" s="222" t="n"/>
      <c r="P242" s="222" t="n"/>
      <c r="Q242" s="222" t="n"/>
      <c r="R242" s="222" t="n"/>
      <c r="S242" s="222" t="n"/>
      <c r="T242" s="222" t="n"/>
      <c r="U242" s="222" t="n"/>
      <c r="V242" s="222" t="n"/>
      <c r="W242" s="222" t="n"/>
    </row>
    <row r="243" spans="1:23">
      <c r="A243" s="222" t="n"/>
      <c r="B243" s="222" t="n"/>
      <c r="C243" s="222" t="n"/>
      <c r="D243" s="222" t="n"/>
      <c r="E243" s="222" t="n"/>
      <c r="F243" s="222" t="n"/>
      <c r="G243" s="222" t="n"/>
      <c r="H243" s="222" t="n"/>
      <c r="I243" s="222" t="n"/>
      <c r="J243" s="222" t="n"/>
      <c r="K243" s="222" t="n"/>
      <c r="L243" s="222" t="n"/>
      <c r="M243" s="222" t="n"/>
      <c r="N243" s="222" t="n"/>
      <c r="O243" s="222" t="n"/>
      <c r="P243" s="222" t="n"/>
      <c r="Q243" s="222" t="n"/>
      <c r="R243" s="222" t="n"/>
      <c r="S243" s="222" t="n"/>
      <c r="T243" s="222" t="n"/>
      <c r="U243" s="222" t="n"/>
      <c r="V243" s="222" t="n"/>
      <c r="W243" s="222" t="n"/>
    </row>
    <row r="244" spans="1:23">
      <c r="A244" s="222" t="n"/>
      <c r="B244" s="222" t="n"/>
      <c r="C244" s="222" t="n"/>
      <c r="D244" s="222" t="n"/>
      <c r="E244" s="222" t="n"/>
      <c r="F244" s="222" t="n"/>
      <c r="G244" s="222" t="n"/>
      <c r="H244" s="222" t="n"/>
      <c r="I244" s="222" t="n"/>
      <c r="J244" s="222" t="n"/>
      <c r="K244" s="222" t="n"/>
      <c r="L244" s="222" t="n"/>
      <c r="M244" s="222" t="n"/>
      <c r="N244" s="222" t="n"/>
      <c r="O244" s="222" t="n"/>
      <c r="P244" s="222" t="n"/>
      <c r="Q244" s="222" t="n"/>
      <c r="R244" s="222" t="n"/>
      <c r="S244" s="222" t="n"/>
      <c r="T244" s="222" t="n"/>
      <c r="U244" s="222" t="n"/>
      <c r="V244" s="222" t="n"/>
      <c r="W244" s="222" t="n"/>
    </row>
    <row r="245" spans="1:23">
      <c r="A245" s="222" t="n"/>
      <c r="B245" s="222" t="n"/>
      <c r="C245" s="222" t="n"/>
      <c r="D245" s="222" t="n"/>
      <c r="E245" s="222" t="n"/>
      <c r="F245" s="222" t="n"/>
      <c r="G245" s="222" t="n"/>
      <c r="H245" s="222" t="n"/>
      <c r="I245" s="222" t="n"/>
      <c r="J245" s="222" t="n"/>
      <c r="K245" s="222" t="n"/>
      <c r="L245" s="222" t="n"/>
      <c r="M245" s="222" t="n"/>
      <c r="N245" s="222" t="n"/>
      <c r="O245" s="222" t="n"/>
      <c r="P245" s="222" t="n"/>
      <c r="Q245" s="222" t="n"/>
      <c r="R245" s="222" t="n"/>
      <c r="S245" s="222" t="n"/>
      <c r="T245" s="222" t="n"/>
      <c r="U245" s="222" t="n"/>
      <c r="V245" s="222" t="n"/>
      <c r="W245" s="222" t="n"/>
    </row>
    <row r="246" spans="1:23">
      <c r="A246" s="222" t="n"/>
      <c r="B246" s="222" t="n"/>
      <c r="C246" s="222" t="n"/>
      <c r="D246" s="222" t="n"/>
      <c r="E246" s="222" t="n"/>
      <c r="F246" s="222" t="n"/>
      <c r="G246" s="222" t="n"/>
      <c r="H246" s="222" t="n"/>
      <c r="I246" s="222" t="n"/>
      <c r="J246" s="222" t="n"/>
      <c r="K246" s="222" t="n"/>
      <c r="L246" s="222" t="n"/>
      <c r="M246" s="222" t="n"/>
      <c r="N246" s="222" t="n"/>
      <c r="O246" s="222" t="n"/>
      <c r="P246" s="222" t="n"/>
      <c r="Q246" s="222" t="n"/>
      <c r="R246" s="222" t="n"/>
      <c r="S246" s="222" t="n"/>
      <c r="T246" s="222" t="n"/>
      <c r="U246" s="222" t="n"/>
      <c r="V246" s="222" t="n"/>
      <c r="W246" s="222" t="n"/>
    </row>
    <row r="247" spans="1:23">
      <c r="A247" s="222" t="n"/>
      <c r="B247" s="222" t="n"/>
      <c r="C247" s="222" t="n"/>
      <c r="D247" s="222" t="n"/>
      <c r="E247" s="222" t="n"/>
      <c r="F247" s="222" t="n"/>
      <c r="G247" s="222" t="n"/>
      <c r="H247" s="222" t="n"/>
      <c r="I247" s="222" t="n"/>
      <c r="J247" s="222" t="n"/>
      <c r="K247" s="222" t="n"/>
      <c r="L247" s="222" t="n"/>
      <c r="M247" s="222" t="n"/>
      <c r="N247" s="222" t="n"/>
      <c r="O247" s="222" t="n"/>
      <c r="P247" s="222" t="n"/>
      <c r="Q247" s="222" t="n"/>
      <c r="R247" s="222" t="n"/>
      <c r="S247" s="222" t="n"/>
      <c r="T247" s="222" t="n"/>
      <c r="U247" s="222" t="n"/>
      <c r="V247" s="222" t="n"/>
      <c r="W247" s="222" t="n"/>
    </row>
    <row r="248" spans="1:23">
      <c r="A248" s="222" t="n"/>
      <c r="B248" s="222" t="n"/>
      <c r="C248" s="222" t="n"/>
      <c r="D248" s="222" t="n"/>
      <c r="E248" s="222" t="n"/>
      <c r="F248" s="222" t="n"/>
      <c r="G248" s="222" t="n"/>
      <c r="H248" s="222" t="n"/>
      <c r="I248" s="222" t="n"/>
      <c r="J248" s="222" t="n"/>
      <c r="K248" s="222" t="n"/>
      <c r="L248" s="222" t="n"/>
      <c r="M248" s="222" t="n"/>
      <c r="N248" s="222" t="n"/>
      <c r="O248" s="222" t="n"/>
      <c r="P248" s="222" t="n"/>
      <c r="Q248" s="222" t="n"/>
      <c r="R248" s="222" t="n"/>
      <c r="S248" s="222" t="n"/>
      <c r="T248" s="222" t="n"/>
      <c r="U248" s="222" t="n"/>
      <c r="V248" s="222" t="n"/>
      <c r="W248" s="222" t="n"/>
    </row>
    <row r="249" spans="1:23">
      <c r="A249" s="222" t="n"/>
      <c r="B249" s="222" t="n"/>
      <c r="C249" s="222" t="n"/>
      <c r="D249" s="222" t="n"/>
      <c r="E249" s="222" t="n"/>
      <c r="F249" s="222" t="n"/>
      <c r="G249" s="222" t="n"/>
      <c r="H249" s="222" t="n"/>
      <c r="I249" s="222" t="n"/>
      <c r="J249" s="222" t="n"/>
      <c r="K249" s="222" t="n"/>
      <c r="L249" s="222" t="n"/>
      <c r="M249" s="222" t="n"/>
      <c r="N249" s="222" t="n"/>
      <c r="O249" s="222" t="n"/>
      <c r="P249" s="222" t="n"/>
      <c r="Q249" s="222" t="n"/>
      <c r="R249" s="222" t="n"/>
      <c r="S249" s="222" t="n"/>
      <c r="T249" s="222" t="n"/>
      <c r="U249" s="222" t="n"/>
      <c r="V249" s="222" t="n"/>
      <c r="W249" s="222" t="n"/>
    </row>
    <row r="250" spans="1:23">
      <c r="A250" s="222" t="n"/>
      <c r="B250" s="222" t="n"/>
      <c r="C250" s="222" t="n"/>
      <c r="D250" s="222" t="n"/>
      <c r="E250" s="222" t="n"/>
      <c r="F250" s="222" t="n"/>
      <c r="G250" s="222" t="n"/>
      <c r="H250" s="222" t="n"/>
      <c r="I250" s="222" t="n"/>
      <c r="J250" s="222" t="n"/>
      <c r="K250" s="222" t="n"/>
      <c r="L250" s="222" t="n"/>
      <c r="M250" s="222" t="n"/>
      <c r="N250" s="222" t="n"/>
      <c r="O250" s="222" t="n"/>
      <c r="P250" s="222" t="n"/>
      <c r="Q250" s="222" t="n"/>
      <c r="R250" s="222" t="n"/>
      <c r="S250" s="222" t="n"/>
      <c r="T250" s="222" t="n"/>
      <c r="U250" s="222" t="n"/>
      <c r="V250" s="222" t="n"/>
      <c r="W250" s="222" t="n"/>
    </row>
    <row r="251" spans="1:23">
      <c r="A251" s="222" t="n"/>
      <c r="B251" s="222" t="n"/>
      <c r="C251" s="222" t="n"/>
      <c r="D251" s="222" t="n"/>
      <c r="E251" s="222" t="n"/>
      <c r="F251" s="222" t="n"/>
      <c r="G251" s="222" t="n"/>
      <c r="H251" s="222" t="n"/>
      <c r="I251" s="222" t="n"/>
      <c r="J251" s="222" t="n"/>
      <c r="K251" s="222" t="n"/>
      <c r="L251" s="222" t="n"/>
      <c r="M251" s="222" t="n"/>
      <c r="N251" s="222" t="n"/>
      <c r="O251" s="222" t="n"/>
      <c r="P251" s="222" t="n"/>
      <c r="Q251" s="222" t="n"/>
      <c r="R251" s="222" t="n"/>
      <c r="S251" s="222" t="n"/>
      <c r="T251" s="222" t="n"/>
      <c r="U251" s="222" t="n"/>
      <c r="V251" s="222" t="n"/>
      <c r="W251" s="222" t="n"/>
    </row>
    <row r="252" spans="1:23">
      <c r="A252" s="222" t="n"/>
      <c r="B252" s="222" t="n"/>
      <c r="C252" s="222" t="n"/>
      <c r="D252" s="222" t="n"/>
      <c r="E252" s="222" t="n"/>
      <c r="F252" s="222" t="n"/>
      <c r="G252" s="222" t="n"/>
      <c r="H252" s="222" t="n"/>
      <c r="I252" s="222" t="n"/>
      <c r="J252" s="222" t="n"/>
      <c r="K252" s="222" t="n"/>
      <c r="L252" s="222" t="n"/>
      <c r="M252" s="222" t="n"/>
      <c r="N252" s="222" t="n"/>
      <c r="O252" s="222" t="n"/>
      <c r="P252" s="222" t="n"/>
      <c r="Q252" s="222" t="n"/>
      <c r="R252" s="222" t="n"/>
      <c r="S252" s="222" t="n"/>
      <c r="T252" s="222" t="n"/>
      <c r="U252" s="222" t="n"/>
      <c r="V252" s="222" t="n"/>
      <c r="W252" s="222" t="n"/>
    </row>
    <row r="253" spans="1:23">
      <c r="A253" s="222" t="n"/>
      <c r="B253" s="222" t="n"/>
      <c r="C253" s="222" t="n"/>
      <c r="D253" s="222" t="n"/>
      <c r="E253" s="222" t="n"/>
      <c r="F253" s="222" t="n"/>
      <c r="G253" s="222" t="n"/>
      <c r="H253" s="222" t="n"/>
      <c r="I253" s="222" t="n"/>
      <c r="J253" s="222" t="n"/>
      <c r="K253" s="222" t="n"/>
      <c r="L253" s="222" t="n"/>
      <c r="M253" s="222" t="n"/>
      <c r="N253" s="222" t="n"/>
      <c r="O253" s="222" t="n"/>
      <c r="P253" s="222" t="n"/>
      <c r="Q253" s="222" t="n"/>
      <c r="R253" s="222" t="n"/>
      <c r="S253" s="222" t="n"/>
      <c r="T253" s="222" t="n"/>
      <c r="U253" s="222" t="n"/>
      <c r="V253" s="222" t="n"/>
      <c r="W253" s="222" t="n"/>
    </row>
    <row r="254" spans="1:23">
      <c r="A254" s="222" t="n"/>
      <c r="B254" s="222" t="n"/>
      <c r="C254" s="222" t="n"/>
      <c r="D254" s="222" t="n"/>
      <c r="E254" s="222" t="n"/>
      <c r="F254" s="222" t="n"/>
      <c r="G254" s="222" t="n"/>
      <c r="H254" s="222" t="n"/>
      <c r="I254" s="222" t="n"/>
      <c r="J254" s="222" t="n"/>
      <c r="K254" s="222" t="n"/>
      <c r="L254" s="222" t="n"/>
      <c r="M254" s="222" t="n"/>
      <c r="N254" s="222" t="n"/>
      <c r="O254" s="222" t="n"/>
      <c r="P254" s="222" t="n"/>
      <c r="Q254" s="222" t="n"/>
      <c r="R254" s="222" t="n"/>
      <c r="S254" s="222" t="n"/>
      <c r="T254" s="222" t="n"/>
      <c r="U254" s="222" t="n"/>
      <c r="V254" s="222" t="n"/>
      <c r="W254" s="222" t="n"/>
    </row>
    <row r="255" spans="1:23">
      <c r="A255" s="222" t="n"/>
      <c r="B255" s="222" t="n"/>
      <c r="C255" s="222" t="n"/>
      <c r="D255" s="222" t="n"/>
      <c r="E255" s="222" t="n"/>
      <c r="F255" s="222" t="n"/>
      <c r="G255" s="222" t="n"/>
      <c r="H255" s="222" t="n"/>
      <c r="I255" s="222" t="n"/>
      <c r="J255" s="222" t="n"/>
      <c r="K255" s="222" t="n"/>
      <c r="L255" s="222" t="n"/>
      <c r="M255" s="222" t="n"/>
      <c r="N255" s="222" t="n"/>
      <c r="O255" s="222" t="n"/>
      <c r="P255" s="222" t="n"/>
      <c r="Q255" s="222" t="n"/>
      <c r="R255" s="222" t="n"/>
      <c r="S255" s="222" t="n"/>
      <c r="T255" s="222" t="n"/>
      <c r="U255" s="222" t="n"/>
      <c r="V255" s="222" t="n"/>
      <c r="W255" s="222" t="n"/>
    </row>
    <row r="256" spans="1:23">
      <c r="A256" s="222" t="n"/>
      <c r="B256" s="222" t="n"/>
      <c r="C256" s="222" t="n"/>
      <c r="D256" s="222" t="n"/>
      <c r="E256" s="222" t="n"/>
      <c r="F256" s="222" t="n"/>
      <c r="G256" s="222" t="n"/>
      <c r="H256" s="222" t="n"/>
      <c r="I256" s="222" t="n"/>
      <c r="J256" s="222" t="n"/>
      <c r="K256" s="222" t="n"/>
      <c r="L256" s="222" t="n"/>
      <c r="M256" s="222" t="n"/>
      <c r="N256" s="222" t="n"/>
      <c r="O256" s="222" t="n"/>
      <c r="P256" s="222" t="n"/>
      <c r="Q256" s="222" t="n"/>
      <c r="R256" s="222" t="n"/>
      <c r="S256" s="222" t="n"/>
      <c r="T256" s="222" t="n"/>
      <c r="U256" s="222" t="n"/>
      <c r="V256" s="222" t="n"/>
      <c r="W256" s="222" t="n"/>
    </row>
    <row r="257" spans="1:23">
      <c r="A257" s="222" t="n"/>
      <c r="B257" s="222" t="n"/>
      <c r="C257" s="222" t="n"/>
      <c r="D257" s="222" t="n"/>
      <c r="E257" s="222" t="n"/>
      <c r="F257" s="222" t="n"/>
      <c r="G257" s="222" t="n"/>
      <c r="H257" s="222" t="n"/>
      <c r="I257" s="222" t="n"/>
      <c r="J257" s="222" t="n"/>
      <c r="K257" s="222" t="n"/>
      <c r="L257" s="222" t="n"/>
      <c r="M257" s="222" t="n"/>
      <c r="N257" s="222" t="n"/>
      <c r="O257" s="222" t="n"/>
      <c r="P257" s="222" t="n"/>
      <c r="Q257" s="222" t="n"/>
      <c r="R257" s="222" t="n"/>
      <c r="S257" s="222" t="n"/>
      <c r="T257" s="222" t="n"/>
      <c r="U257" s="222" t="n"/>
      <c r="V257" s="222" t="n"/>
      <c r="W257" s="222" t="n"/>
    </row>
    <row r="258" spans="1:23">
      <c r="A258" s="222" t="n"/>
      <c r="B258" s="222" t="n"/>
      <c r="C258" s="222" t="n"/>
      <c r="D258" s="222" t="n"/>
      <c r="E258" s="222" t="n"/>
      <c r="F258" s="222" t="n"/>
      <c r="G258" s="222" t="n"/>
      <c r="H258" s="222" t="n"/>
      <c r="I258" s="222" t="n"/>
      <c r="J258" s="222" t="n"/>
      <c r="K258" s="222" t="n"/>
      <c r="L258" s="222" t="n"/>
      <c r="M258" s="222" t="n"/>
      <c r="N258" s="222" t="n"/>
      <c r="O258" s="222" t="n"/>
      <c r="P258" s="222" t="n"/>
      <c r="Q258" s="222" t="n"/>
      <c r="R258" s="222" t="n"/>
      <c r="S258" s="222" t="n"/>
      <c r="T258" s="222" t="n"/>
      <c r="U258" s="222" t="n"/>
      <c r="V258" s="222" t="n"/>
      <c r="W258" s="222" t="n"/>
    </row>
    <row r="259" spans="1:23">
      <c r="A259" s="222" t="n"/>
      <c r="B259" s="222" t="n"/>
      <c r="C259" s="222" t="n"/>
      <c r="D259" s="222" t="n"/>
      <c r="E259" s="222" t="n"/>
      <c r="F259" s="222" t="n"/>
      <c r="G259" s="222" t="n"/>
      <c r="H259" s="222" t="n"/>
      <c r="I259" s="222" t="n"/>
      <c r="J259" s="222" t="n"/>
      <c r="K259" s="222" t="n"/>
      <c r="L259" s="222" t="n"/>
      <c r="M259" s="222" t="n"/>
      <c r="N259" s="222" t="n"/>
      <c r="O259" s="222" t="n"/>
      <c r="P259" s="222" t="n"/>
      <c r="Q259" s="222" t="n"/>
      <c r="R259" s="222" t="n"/>
      <c r="S259" s="222" t="n"/>
      <c r="T259" s="222" t="n"/>
      <c r="U259" s="222" t="n"/>
      <c r="V259" s="222" t="n"/>
      <c r="W259" s="222" t="n"/>
    </row>
    <row r="260" spans="1:23">
      <c r="A260" s="222" t="n"/>
      <c r="B260" s="222" t="n"/>
      <c r="C260" s="222" t="n"/>
      <c r="D260" s="222" t="n"/>
      <c r="E260" s="222" t="n"/>
      <c r="F260" s="222" t="n"/>
      <c r="G260" s="222" t="n"/>
      <c r="H260" s="222" t="n"/>
      <c r="I260" s="222" t="n"/>
      <c r="J260" s="222" t="n"/>
      <c r="K260" s="222" t="n"/>
      <c r="L260" s="222" t="n"/>
      <c r="M260" s="222" t="n"/>
      <c r="N260" s="222" t="n"/>
      <c r="O260" s="222" t="n"/>
      <c r="P260" s="222" t="n"/>
      <c r="Q260" s="222" t="n"/>
      <c r="R260" s="222" t="n"/>
      <c r="S260" s="222" t="n"/>
      <c r="T260" s="222" t="n"/>
      <c r="U260" s="222" t="n"/>
      <c r="V260" s="222" t="n"/>
      <c r="W260" s="222" t="n"/>
    </row>
    <row r="261" spans="1:23">
      <c r="A261" s="222" t="n"/>
      <c r="B261" s="222" t="n"/>
      <c r="C261" s="222" t="n"/>
      <c r="D261" s="222" t="n"/>
      <c r="E261" s="222" t="n"/>
      <c r="F261" s="222" t="n"/>
      <c r="G261" s="222" t="n"/>
      <c r="H261" s="222" t="n"/>
      <c r="I261" s="222" t="n"/>
      <c r="J261" s="222" t="n"/>
      <c r="K261" s="222" t="n"/>
      <c r="L261" s="222" t="n"/>
      <c r="M261" s="222" t="n"/>
      <c r="N261" s="222" t="n"/>
      <c r="O261" s="222" t="n"/>
      <c r="P261" s="222" t="n"/>
      <c r="Q261" s="222" t="n"/>
      <c r="R261" s="222" t="n"/>
      <c r="S261" s="222" t="n"/>
      <c r="T261" s="222" t="n"/>
      <c r="U261" s="222" t="n"/>
      <c r="V261" s="222" t="n"/>
      <c r="W261" s="222" t="n"/>
    </row>
    <row r="262" spans="1:23">
      <c r="A262" s="222" t="n"/>
      <c r="B262" s="222" t="n"/>
      <c r="C262" s="222" t="n"/>
      <c r="D262" s="222" t="n"/>
      <c r="E262" s="222" t="n"/>
      <c r="F262" s="222" t="n"/>
      <c r="G262" s="222" t="n"/>
      <c r="H262" s="222" t="n"/>
      <c r="I262" s="222" t="n"/>
      <c r="J262" s="222" t="n"/>
      <c r="K262" s="222" t="n"/>
      <c r="L262" s="222" t="n"/>
      <c r="M262" s="222" t="n"/>
      <c r="N262" s="222" t="n"/>
      <c r="O262" s="222" t="n"/>
      <c r="P262" s="222" t="n"/>
      <c r="Q262" s="222" t="n"/>
      <c r="R262" s="222" t="n"/>
      <c r="S262" s="222" t="n"/>
      <c r="T262" s="222" t="n"/>
      <c r="U262" s="222" t="n"/>
      <c r="V262" s="222" t="n"/>
      <c r="W262" s="222" t="n"/>
    </row>
    <row r="263" spans="1:23">
      <c r="A263" s="222" t="n"/>
      <c r="B263" s="222" t="n"/>
      <c r="C263" s="222" t="n"/>
      <c r="D263" s="222" t="n"/>
      <c r="E263" s="222" t="n"/>
      <c r="F263" s="222" t="n"/>
      <c r="G263" s="222" t="n"/>
      <c r="H263" s="222" t="n"/>
      <c r="I263" s="222" t="n"/>
      <c r="J263" s="222" t="n"/>
      <c r="K263" s="222" t="n"/>
      <c r="L263" s="222" t="n"/>
      <c r="M263" s="222" t="n"/>
      <c r="N263" s="222" t="n"/>
      <c r="O263" s="222" t="n"/>
      <c r="P263" s="222" t="n"/>
      <c r="Q263" s="222" t="n"/>
      <c r="R263" s="222" t="n"/>
      <c r="S263" s="222" t="n"/>
      <c r="T263" s="222" t="n"/>
      <c r="U263" s="222" t="n"/>
      <c r="V263" s="222" t="n"/>
      <c r="W263" s="222" t="n"/>
    </row>
    <row r="264" spans="1:23">
      <c r="A264" s="222" t="n"/>
      <c r="B264" s="222" t="n"/>
      <c r="C264" s="222" t="n"/>
      <c r="D264" s="222" t="n"/>
      <c r="E264" s="222" t="n"/>
      <c r="F264" s="222" t="n"/>
      <c r="G264" s="222" t="n"/>
      <c r="H264" s="222" t="n"/>
      <c r="I264" s="222" t="n"/>
      <c r="J264" s="222" t="n"/>
      <c r="K264" s="222" t="n"/>
      <c r="L264" s="222" t="n"/>
      <c r="M264" s="222" t="n"/>
      <c r="N264" s="222" t="n"/>
      <c r="O264" s="222" t="n"/>
      <c r="P264" s="222" t="n"/>
      <c r="Q264" s="222" t="n"/>
      <c r="R264" s="222" t="n"/>
      <c r="S264" s="222" t="n"/>
      <c r="T264" s="222" t="n"/>
      <c r="U264" s="222" t="n"/>
      <c r="V264" s="222" t="n"/>
      <c r="W264" s="222" t="n"/>
    </row>
    <row r="265" spans="1:23">
      <c r="A265" s="222" t="n"/>
      <c r="B265" s="222" t="n"/>
      <c r="C265" s="222" t="n"/>
      <c r="D265" s="222" t="n"/>
      <c r="E265" s="222" t="n"/>
      <c r="F265" s="222" t="n"/>
      <c r="G265" s="222" t="n"/>
      <c r="H265" s="222" t="n"/>
      <c r="I265" s="222" t="n"/>
      <c r="J265" s="222" t="n"/>
      <c r="K265" s="222" t="n"/>
      <c r="L265" s="222" t="n"/>
      <c r="M265" s="222" t="n"/>
      <c r="N265" s="222" t="n"/>
      <c r="O265" s="222" t="n"/>
      <c r="P265" s="222" t="n"/>
      <c r="Q265" s="222" t="n"/>
      <c r="R265" s="222" t="n"/>
      <c r="S265" s="222" t="n"/>
      <c r="T265" s="222" t="n"/>
      <c r="U265" s="222" t="n"/>
      <c r="V265" s="222" t="n"/>
      <c r="W265" s="222" t="n"/>
    </row>
    <row r="266" spans="1:23">
      <c r="A266" s="222" t="n"/>
      <c r="B266" s="222" t="n"/>
      <c r="C266" s="222" t="n"/>
      <c r="D266" s="222" t="n"/>
      <c r="E266" s="222" t="n"/>
      <c r="F266" s="222" t="n"/>
      <c r="G266" s="222" t="n"/>
      <c r="H266" s="222" t="n"/>
      <c r="I266" s="222" t="n"/>
      <c r="J266" s="222" t="n"/>
      <c r="K266" s="222" t="n"/>
      <c r="L266" s="222" t="n"/>
      <c r="M266" s="222" t="n"/>
      <c r="N266" s="222" t="n"/>
      <c r="O266" s="222" t="n"/>
      <c r="P266" s="222" t="n"/>
      <c r="Q266" s="222" t="n"/>
      <c r="R266" s="222" t="n"/>
      <c r="S266" s="222" t="n"/>
      <c r="T266" s="222" t="n"/>
      <c r="U266" s="222" t="n"/>
      <c r="V266" s="222" t="n"/>
      <c r="W266" s="222" t="n"/>
    </row>
    <row r="267" spans="1:23">
      <c r="A267" s="222" t="n"/>
      <c r="B267" s="222" t="n"/>
      <c r="C267" s="222" t="n"/>
      <c r="D267" s="222" t="n"/>
      <c r="E267" s="222" t="n"/>
      <c r="F267" s="222" t="n"/>
      <c r="G267" s="222" t="n"/>
      <c r="H267" s="222" t="n"/>
      <c r="I267" s="222" t="n"/>
      <c r="J267" s="222" t="n"/>
      <c r="K267" s="222" t="n"/>
      <c r="L267" s="222" t="n"/>
      <c r="M267" s="222" t="n"/>
      <c r="N267" s="222" t="n"/>
      <c r="O267" s="222" t="n"/>
      <c r="P267" s="222" t="n"/>
      <c r="Q267" s="222" t="n"/>
      <c r="R267" s="222" t="n"/>
      <c r="S267" s="222" t="n"/>
      <c r="T267" s="222" t="n"/>
      <c r="U267" s="222" t="n"/>
      <c r="V267" s="222" t="n"/>
      <c r="W267" s="222" t="n"/>
    </row>
    <row r="268" spans="1:23">
      <c r="A268" s="222" t="n"/>
      <c r="B268" s="222" t="n"/>
      <c r="C268" s="222" t="n"/>
      <c r="D268" s="222" t="n"/>
      <c r="E268" s="222" t="n"/>
      <c r="F268" s="222" t="n"/>
      <c r="G268" s="222" t="n"/>
      <c r="H268" s="222" t="n"/>
      <c r="I268" s="222" t="n"/>
      <c r="J268" s="222" t="n"/>
      <c r="K268" s="222" t="n"/>
      <c r="L268" s="222" t="n"/>
      <c r="M268" s="222" t="n"/>
      <c r="N268" s="222" t="n"/>
      <c r="O268" s="222" t="n"/>
      <c r="P268" s="222" t="n"/>
      <c r="Q268" s="222" t="n"/>
      <c r="R268" s="222" t="n"/>
      <c r="S268" s="222" t="n"/>
      <c r="T268" s="222" t="n"/>
      <c r="U268" s="222" t="n"/>
      <c r="V268" s="222" t="n"/>
      <c r="W268" s="222" t="n"/>
    </row>
    <row r="269" spans="1:23">
      <c r="A269" s="222" t="n"/>
      <c r="B269" s="222" t="n"/>
      <c r="C269" s="222" t="n"/>
      <c r="D269" s="222" t="n"/>
      <c r="E269" s="222" t="n"/>
      <c r="F269" s="222" t="n"/>
      <c r="G269" s="222" t="n"/>
      <c r="H269" s="222" t="n"/>
      <c r="I269" s="222" t="n"/>
      <c r="J269" s="222" t="n"/>
      <c r="K269" s="222" t="n"/>
      <c r="L269" s="222" t="n"/>
      <c r="M269" s="222" t="n"/>
      <c r="N269" s="222" t="n"/>
      <c r="O269" s="222" t="n"/>
      <c r="P269" s="222" t="n"/>
      <c r="Q269" s="222" t="n"/>
      <c r="R269" s="222" t="n"/>
      <c r="S269" s="222" t="n"/>
      <c r="T269" s="222" t="n"/>
      <c r="U269" s="222" t="n"/>
      <c r="V269" s="222" t="n"/>
      <c r="W269" s="222" t="n"/>
    </row>
    <row r="270" spans="1:23">
      <c r="A270" s="222" t="n"/>
      <c r="B270" s="222" t="n"/>
      <c r="C270" s="222" t="n"/>
      <c r="D270" s="222" t="n"/>
      <c r="E270" s="222" t="n"/>
      <c r="F270" s="222" t="n"/>
      <c r="G270" s="222" t="n"/>
      <c r="H270" s="222" t="n"/>
      <c r="I270" s="222" t="n"/>
      <c r="J270" s="222" t="n"/>
      <c r="K270" s="222" t="n"/>
      <c r="L270" s="222" t="n"/>
      <c r="M270" s="222" t="n"/>
      <c r="N270" s="222" t="n"/>
      <c r="O270" s="222" t="n"/>
      <c r="P270" s="222" t="n"/>
      <c r="Q270" s="222" t="n"/>
      <c r="R270" s="222" t="n"/>
      <c r="S270" s="222" t="n"/>
      <c r="T270" s="222" t="n"/>
      <c r="U270" s="222" t="n"/>
      <c r="V270" s="222" t="n"/>
      <c r="W270" s="222" t="n"/>
    </row>
    <row r="271" spans="1:23">
      <c r="A271" s="222" t="n"/>
      <c r="B271" s="222" t="n"/>
      <c r="C271" s="222" t="n"/>
      <c r="D271" s="222" t="n"/>
      <c r="E271" s="222" t="n"/>
      <c r="F271" s="222" t="n"/>
      <c r="G271" s="222" t="n"/>
      <c r="H271" s="222" t="n"/>
      <c r="I271" s="222" t="n"/>
      <c r="J271" s="222" t="n"/>
      <c r="K271" s="222" t="n"/>
      <c r="L271" s="222" t="n"/>
      <c r="M271" s="222" t="n"/>
      <c r="N271" s="222" t="n"/>
      <c r="O271" s="222" t="n"/>
      <c r="P271" s="222" t="n"/>
      <c r="Q271" s="222" t="n"/>
      <c r="R271" s="222" t="n"/>
      <c r="S271" s="222" t="n"/>
      <c r="T271" s="222" t="n"/>
      <c r="U271" s="222" t="n"/>
      <c r="V271" s="222" t="n"/>
      <c r="W271" s="222" t="n"/>
    </row>
    <row r="272" spans="1:23">
      <c r="A272" s="222" t="n"/>
      <c r="B272" s="222" t="n"/>
      <c r="C272" s="222" t="n"/>
      <c r="D272" s="222" t="n"/>
      <c r="E272" s="222" t="n"/>
      <c r="F272" s="222" t="n"/>
      <c r="G272" s="222" t="n"/>
      <c r="H272" s="222" t="n"/>
      <c r="I272" s="222" t="n"/>
      <c r="J272" s="222" t="n"/>
      <c r="K272" s="222" t="n"/>
      <c r="L272" s="222" t="n"/>
      <c r="M272" s="222" t="n"/>
      <c r="N272" s="222" t="n"/>
      <c r="O272" s="222" t="n"/>
      <c r="P272" s="222" t="n"/>
      <c r="Q272" s="222" t="n"/>
      <c r="R272" s="222" t="n"/>
      <c r="S272" s="222" t="n"/>
      <c r="T272" s="222" t="n"/>
      <c r="U272" s="222" t="n"/>
      <c r="V272" s="222" t="n"/>
      <c r="W272" s="222" t="n"/>
    </row>
    <row r="273" spans="1:23">
      <c r="A273" s="222" t="n"/>
      <c r="B273" s="222" t="n"/>
      <c r="C273" s="222" t="n"/>
      <c r="D273" s="222" t="n"/>
      <c r="E273" s="222" t="n"/>
      <c r="F273" s="222" t="n"/>
      <c r="G273" s="222" t="n"/>
      <c r="H273" s="222" t="n"/>
      <c r="I273" s="222" t="n"/>
      <c r="J273" s="222" t="n"/>
      <c r="K273" s="222" t="n"/>
      <c r="L273" s="222" t="n"/>
      <c r="M273" s="222" t="n"/>
      <c r="N273" s="222" t="n"/>
      <c r="O273" s="222" t="n"/>
      <c r="P273" s="222" t="n"/>
      <c r="Q273" s="222" t="n"/>
      <c r="R273" s="222" t="n"/>
      <c r="S273" s="222" t="n"/>
      <c r="T273" s="222" t="n"/>
      <c r="U273" s="222" t="n"/>
      <c r="V273" s="222" t="n"/>
      <c r="W273" s="222" t="n"/>
    </row>
    <row r="274" spans="1:23">
      <c r="A274" s="222" t="n"/>
      <c r="B274" s="222" t="n"/>
      <c r="C274" s="222" t="n"/>
      <c r="D274" s="222" t="n"/>
      <c r="E274" s="222" t="n"/>
      <c r="F274" s="222" t="n"/>
      <c r="G274" s="222" t="n"/>
      <c r="H274" s="222" t="n"/>
      <c r="I274" s="222" t="n"/>
      <c r="J274" s="222" t="n"/>
      <c r="K274" s="222" t="n"/>
      <c r="L274" s="222" t="n"/>
      <c r="M274" s="222" t="n"/>
      <c r="N274" s="222" t="n"/>
      <c r="O274" s="222" t="n"/>
      <c r="P274" s="222" t="n"/>
      <c r="Q274" s="222" t="n"/>
      <c r="R274" s="222" t="n"/>
      <c r="S274" s="222" t="n"/>
      <c r="T274" s="222" t="n"/>
      <c r="U274" s="222" t="n"/>
      <c r="V274" s="222" t="n"/>
      <c r="W274" s="222" t="n"/>
    </row>
    <row r="275" spans="1:23">
      <c r="A275" s="222" t="n"/>
      <c r="B275" s="222" t="n"/>
      <c r="C275" s="222" t="n"/>
      <c r="D275" s="222" t="n"/>
      <c r="E275" s="222" t="n"/>
      <c r="F275" s="222" t="n"/>
      <c r="G275" s="222" t="n"/>
      <c r="H275" s="222" t="n"/>
      <c r="I275" s="222" t="n"/>
      <c r="J275" s="222" t="n"/>
      <c r="K275" s="222" t="n"/>
      <c r="L275" s="222" t="n"/>
      <c r="M275" s="222" t="n"/>
      <c r="N275" s="222" t="n"/>
      <c r="O275" s="222" t="n"/>
      <c r="P275" s="222" t="n"/>
      <c r="Q275" s="222" t="n"/>
      <c r="R275" s="222" t="n"/>
      <c r="S275" s="222" t="n"/>
      <c r="T275" s="222" t="n"/>
      <c r="U275" s="222" t="n"/>
      <c r="V275" s="222" t="n"/>
      <c r="W275" s="222" t="n"/>
    </row>
    <row r="276" spans="1:23">
      <c r="A276" s="222" t="n"/>
      <c r="B276" s="222" t="n"/>
      <c r="C276" s="222" t="n"/>
      <c r="D276" s="222" t="n"/>
      <c r="E276" s="222" t="n"/>
      <c r="F276" s="222" t="n"/>
      <c r="G276" s="222" t="n"/>
      <c r="H276" s="222" t="n"/>
      <c r="I276" s="222" t="n"/>
      <c r="J276" s="222" t="n"/>
      <c r="K276" s="222" t="n"/>
      <c r="L276" s="222" t="n"/>
      <c r="M276" s="222" t="n"/>
      <c r="N276" s="222" t="n"/>
      <c r="O276" s="222" t="n"/>
      <c r="P276" s="222" t="n"/>
      <c r="Q276" s="222" t="n"/>
      <c r="R276" s="222" t="n"/>
      <c r="S276" s="222" t="n"/>
      <c r="T276" s="222" t="n"/>
      <c r="U276" s="222" t="n"/>
      <c r="V276" s="222" t="n"/>
      <c r="W276" s="222" t="n"/>
    </row>
    <row r="277" spans="1:23">
      <c r="A277" s="222" t="n"/>
      <c r="B277" s="222" t="n"/>
      <c r="C277" s="222" t="n"/>
      <c r="D277" s="222" t="n"/>
      <c r="E277" s="222" t="n"/>
      <c r="F277" s="222" t="n"/>
      <c r="G277" s="222" t="n"/>
      <c r="H277" s="222" t="n"/>
      <c r="I277" s="222" t="n"/>
      <c r="J277" s="222" t="n"/>
      <c r="K277" s="222" t="n"/>
      <c r="L277" s="222" t="n"/>
      <c r="M277" s="222" t="n"/>
      <c r="N277" s="222" t="n"/>
      <c r="O277" s="222" t="n"/>
      <c r="P277" s="222" t="n"/>
      <c r="Q277" s="222" t="n"/>
      <c r="R277" s="222" t="n"/>
      <c r="S277" s="222" t="n"/>
      <c r="T277" s="222" t="n"/>
      <c r="U277" s="222" t="n"/>
      <c r="V277" s="222" t="n"/>
      <c r="W277" s="222" t="n"/>
    </row>
    <row r="278" spans="1:23">
      <c r="A278" s="222" t="n"/>
      <c r="B278" s="222" t="n"/>
      <c r="C278" s="222" t="n"/>
      <c r="D278" s="222" t="n"/>
      <c r="E278" s="222" t="n"/>
      <c r="F278" s="222" t="n"/>
      <c r="G278" s="222" t="n"/>
      <c r="H278" s="222" t="n"/>
      <c r="I278" s="222" t="n"/>
      <c r="J278" s="222" t="n"/>
      <c r="K278" s="222" t="n"/>
      <c r="L278" s="222" t="n"/>
      <c r="M278" s="222" t="n"/>
      <c r="N278" s="222" t="n"/>
      <c r="O278" s="222" t="n"/>
      <c r="P278" s="222" t="n"/>
      <c r="Q278" s="222" t="n"/>
      <c r="R278" s="222" t="n"/>
      <c r="S278" s="222" t="n"/>
      <c r="T278" s="222" t="n"/>
      <c r="U278" s="222" t="n"/>
      <c r="V278" s="222" t="n"/>
      <c r="W278" s="222" t="n"/>
    </row>
    <row r="279" spans="1:23">
      <c r="A279" s="222" t="n"/>
      <c r="B279" s="222" t="n"/>
      <c r="C279" s="222" t="n"/>
      <c r="D279" s="222" t="n"/>
      <c r="E279" s="222" t="n"/>
      <c r="F279" s="222" t="n"/>
      <c r="G279" s="222" t="n"/>
      <c r="H279" s="222" t="n"/>
      <c r="I279" s="222" t="n"/>
      <c r="J279" s="222" t="n"/>
      <c r="K279" s="222" t="n"/>
      <c r="L279" s="222" t="n"/>
      <c r="M279" s="222" t="n"/>
      <c r="N279" s="222" t="n"/>
      <c r="O279" s="222" t="n"/>
      <c r="P279" s="222" t="n"/>
      <c r="Q279" s="222" t="n"/>
      <c r="R279" s="222" t="n"/>
      <c r="S279" s="222" t="n"/>
      <c r="T279" s="222" t="n"/>
      <c r="U279" s="222" t="n"/>
      <c r="V279" s="222" t="n"/>
      <c r="W279" s="222" t="n"/>
    </row>
    <row r="280" spans="1:23">
      <c r="A280" s="222" t="n"/>
      <c r="B280" s="222" t="n"/>
      <c r="C280" s="222" t="n"/>
      <c r="D280" s="222" t="n"/>
      <c r="E280" s="222" t="n"/>
      <c r="F280" s="222" t="n"/>
      <c r="G280" s="222" t="n"/>
      <c r="H280" s="222" t="n"/>
      <c r="I280" s="222" t="n"/>
      <c r="J280" s="222" t="n"/>
      <c r="K280" s="222" t="n"/>
      <c r="L280" s="222" t="n"/>
      <c r="M280" s="222" t="n"/>
      <c r="N280" s="222" t="n"/>
      <c r="O280" s="222" t="n"/>
      <c r="P280" s="222" t="n"/>
      <c r="Q280" s="222" t="n"/>
      <c r="R280" s="222" t="n"/>
      <c r="S280" s="222" t="n"/>
      <c r="T280" s="222" t="n"/>
      <c r="U280" s="222" t="n"/>
      <c r="V280" s="222" t="n"/>
      <c r="W280" s="222" t="n"/>
    </row>
    <row r="281" spans="1:23">
      <c r="A281" s="222" t="n"/>
      <c r="B281" s="222" t="n"/>
      <c r="C281" s="222" t="n"/>
      <c r="D281" s="222" t="n"/>
      <c r="E281" s="222" t="n"/>
      <c r="F281" s="222" t="n"/>
      <c r="G281" s="222" t="n"/>
      <c r="H281" s="222" t="n"/>
      <c r="I281" s="222" t="n"/>
      <c r="J281" s="222" t="n"/>
      <c r="K281" s="222" t="n"/>
      <c r="L281" s="222" t="n"/>
      <c r="M281" s="222" t="n"/>
      <c r="N281" s="222" t="n"/>
      <c r="O281" s="222" t="n"/>
      <c r="P281" s="222" t="n"/>
      <c r="Q281" s="222" t="n"/>
      <c r="R281" s="222" t="n"/>
      <c r="S281" s="222" t="n"/>
      <c r="T281" s="222" t="n"/>
      <c r="U281" s="222" t="n"/>
      <c r="V281" s="222" t="n"/>
      <c r="W281" s="222" t="n"/>
    </row>
    <row r="282" spans="1:23">
      <c r="A282" s="222" t="n"/>
      <c r="B282" s="222" t="n"/>
      <c r="C282" s="222" t="n"/>
      <c r="D282" s="222" t="n"/>
      <c r="E282" s="222" t="n"/>
      <c r="F282" s="222" t="n"/>
      <c r="G282" s="222" t="n"/>
      <c r="H282" s="222" t="n"/>
      <c r="I282" s="222" t="n"/>
      <c r="J282" s="222" t="n"/>
      <c r="K282" s="222" t="n"/>
      <c r="L282" s="222" t="n"/>
      <c r="M282" s="222" t="n"/>
      <c r="N282" s="222" t="n"/>
      <c r="O282" s="222" t="n"/>
      <c r="P282" s="222" t="n"/>
      <c r="Q282" s="222" t="n"/>
      <c r="R282" s="222" t="n"/>
      <c r="S282" s="222" t="n"/>
      <c r="T282" s="222" t="n"/>
      <c r="U282" s="222" t="n"/>
      <c r="V282" s="222" t="n"/>
      <c r="W282" s="222" t="n"/>
    </row>
    <row r="283" spans="1:23">
      <c r="A283" s="222" t="n"/>
      <c r="B283" s="222" t="n"/>
      <c r="C283" s="222" t="n"/>
      <c r="D283" s="222" t="n"/>
      <c r="E283" s="222" t="n"/>
      <c r="F283" s="222" t="n"/>
      <c r="G283" s="222" t="n"/>
      <c r="H283" s="222" t="n"/>
      <c r="I283" s="222" t="n"/>
      <c r="J283" s="222" t="n"/>
      <c r="K283" s="222" t="n"/>
      <c r="L283" s="222" t="n"/>
      <c r="M283" s="222" t="n"/>
      <c r="N283" s="222" t="n"/>
      <c r="O283" s="222" t="n"/>
      <c r="P283" s="222" t="n"/>
      <c r="Q283" s="222" t="n"/>
      <c r="R283" s="222" t="n"/>
      <c r="S283" s="222" t="n"/>
      <c r="T283" s="222" t="n"/>
      <c r="U283" s="222" t="n"/>
      <c r="V283" s="222" t="n"/>
      <c r="W283" s="222" t="n"/>
    </row>
    <row r="284" spans="1:23">
      <c r="A284" s="222" t="n"/>
      <c r="B284" s="222" t="n"/>
      <c r="C284" s="222" t="n"/>
      <c r="D284" s="222" t="n"/>
      <c r="E284" s="222" t="n"/>
      <c r="F284" s="222" t="n"/>
      <c r="G284" s="222" t="n"/>
      <c r="H284" s="222" t="n"/>
      <c r="I284" s="222" t="n"/>
      <c r="J284" s="222" t="n"/>
      <c r="K284" s="222" t="n"/>
      <c r="L284" s="222" t="n"/>
      <c r="M284" s="222" t="n"/>
      <c r="N284" s="222" t="n"/>
      <c r="O284" s="222" t="n"/>
      <c r="P284" s="222" t="n"/>
      <c r="Q284" s="222" t="n"/>
      <c r="R284" s="222" t="n"/>
      <c r="S284" s="222" t="n"/>
      <c r="T284" s="222" t="n"/>
      <c r="U284" s="222" t="n"/>
      <c r="V284" s="222" t="n"/>
      <c r="W284" s="222" t="n"/>
    </row>
    <row r="285" spans="1:23">
      <c r="A285" s="222" t="n"/>
      <c r="B285" s="222" t="n"/>
      <c r="C285" s="222" t="n"/>
      <c r="D285" s="222" t="n"/>
      <c r="E285" s="222" t="n"/>
      <c r="F285" s="222" t="n"/>
      <c r="G285" s="222" t="n"/>
      <c r="H285" s="222" t="n"/>
      <c r="I285" s="222" t="n"/>
      <c r="J285" s="222" t="n"/>
      <c r="K285" s="222" t="n"/>
      <c r="L285" s="222" t="n"/>
      <c r="M285" s="222" t="n"/>
      <c r="N285" s="222" t="n"/>
      <c r="O285" s="222" t="n"/>
      <c r="P285" s="222" t="n"/>
      <c r="Q285" s="222" t="n"/>
      <c r="R285" s="222" t="n"/>
      <c r="S285" s="222" t="n"/>
      <c r="T285" s="222" t="n"/>
      <c r="U285" s="222" t="n"/>
      <c r="V285" s="222" t="n"/>
      <c r="W285" s="222" t="n"/>
    </row>
    <row r="286" spans="1:23">
      <c r="A286" s="222" t="n"/>
      <c r="B286" s="222" t="n"/>
      <c r="C286" s="222" t="n"/>
      <c r="D286" s="222" t="n"/>
      <c r="E286" s="222" t="n"/>
      <c r="F286" s="222" t="n"/>
      <c r="G286" s="222" t="n"/>
      <c r="H286" s="222" t="n"/>
      <c r="I286" s="222" t="n"/>
      <c r="J286" s="222" t="n"/>
      <c r="K286" s="222" t="n"/>
      <c r="L286" s="222" t="n"/>
      <c r="M286" s="222" t="n"/>
      <c r="N286" s="222" t="n"/>
      <c r="O286" s="222" t="n"/>
      <c r="P286" s="222" t="n"/>
      <c r="Q286" s="222" t="n"/>
      <c r="R286" s="222" t="n"/>
      <c r="S286" s="222" t="n"/>
      <c r="T286" s="222" t="n"/>
      <c r="U286" s="222" t="n"/>
      <c r="V286" s="222" t="n"/>
      <c r="W286" s="222" t="n"/>
    </row>
    <row r="287" spans="1:23">
      <c r="A287" s="222" t="n"/>
      <c r="B287" s="222" t="n"/>
      <c r="C287" s="222" t="n"/>
      <c r="D287" s="222" t="n"/>
      <c r="E287" s="222" t="n"/>
      <c r="F287" s="222" t="n"/>
      <c r="G287" s="222" t="n"/>
      <c r="H287" s="222" t="n"/>
      <c r="I287" s="222" t="n"/>
      <c r="J287" s="222" t="n"/>
      <c r="K287" s="222" t="n"/>
      <c r="L287" s="222" t="n"/>
      <c r="M287" s="222" t="n"/>
      <c r="N287" s="222" t="n"/>
      <c r="O287" s="222" t="n"/>
      <c r="P287" s="222" t="n"/>
      <c r="Q287" s="222" t="n"/>
      <c r="R287" s="222" t="n"/>
      <c r="S287" s="222" t="n"/>
      <c r="T287" s="222" t="n"/>
      <c r="U287" s="222" t="n"/>
      <c r="V287" s="222" t="n"/>
      <c r="W287" s="222" t="n"/>
    </row>
    <row r="288" spans="1:23">
      <c r="A288" s="222" t="n"/>
      <c r="B288" s="222" t="n"/>
      <c r="C288" s="222" t="n"/>
      <c r="D288" s="222" t="n"/>
      <c r="E288" s="222" t="n"/>
      <c r="F288" s="222" t="n"/>
      <c r="G288" s="222" t="n"/>
      <c r="H288" s="222" t="n"/>
      <c r="I288" s="222" t="n"/>
      <c r="J288" s="222" t="n"/>
      <c r="K288" s="222" t="n"/>
      <c r="L288" s="222" t="n"/>
      <c r="M288" s="222" t="n"/>
      <c r="N288" s="222" t="n"/>
      <c r="O288" s="222" t="n"/>
      <c r="P288" s="222" t="n"/>
      <c r="Q288" s="222" t="n"/>
      <c r="R288" s="222" t="n"/>
      <c r="S288" s="222" t="n"/>
      <c r="T288" s="222" t="n"/>
      <c r="U288" s="222" t="n"/>
      <c r="V288" s="222" t="n"/>
      <c r="W288" s="222" t="n"/>
    </row>
    <row r="289" spans="1:23">
      <c r="A289" s="222" t="n"/>
      <c r="B289" s="222" t="n"/>
      <c r="C289" s="222" t="n"/>
      <c r="D289" s="222" t="n"/>
      <c r="E289" s="222" t="n"/>
      <c r="F289" s="222" t="n"/>
      <c r="G289" s="222" t="n"/>
      <c r="H289" s="222" t="n"/>
      <c r="I289" s="222" t="n"/>
      <c r="J289" s="222" t="n"/>
      <c r="K289" s="222" t="n"/>
      <c r="L289" s="222" t="n"/>
      <c r="M289" s="222" t="n"/>
      <c r="N289" s="222" t="n"/>
      <c r="O289" s="222" t="n"/>
      <c r="P289" s="222" t="n"/>
      <c r="Q289" s="222" t="n"/>
      <c r="R289" s="222" t="n"/>
      <c r="S289" s="222" t="n"/>
      <c r="T289" s="222" t="n"/>
      <c r="U289" s="222" t="n"/>
      <c r="V289" s="222" t="n"/>
      <c r="W289" s="222" t="n"/>
    </row>
    <row r="290" spans="1:23">
      <c r="A290" s="222" t="n"/>
      <c r="B290" s="222" t="n"/>
      <c r="C290" s="222" t="n"/>
      <c r="D290" s="222" t="n"/>
      <c r="E290" s="222" t="n"/>
      <c r="F290" s="222" t="n"/>
      <c r="G290" s="222" t="n"/>
      <c r="H290" s="222" t="n"/>
      <c r="I290" s="222" t="n"/>
      <c r="J290" s="222" t="n"/>
      <c r="K290" s="222" t="n"/>
      <c r="L290" s="222" t="n"/>
      <c r="M290" s="222" t="n"/>
      <c r="N290" s="222" t="n"/>
      <c r="O290" s="222" t="n"/>
      <c r="P290" s="222" t="n"/>
      <c r="Q290" s="222" t="n"/>
      <c r="R290" s="222" t="n"/>
      <c r="S290" s="222" t="n"/>
      <c r="T290" s="222" t="n"/>
      <c r="U290" s="222" t="n"/>
      <c r="V290" s="222" t="n"/>
      <c r="W290" s="222" t="n"/>
    </row>
    <row r="291" spans="1:23">
      <c r="A291" s="222" t="n"/>
      <c r="B291" s="222" t="n"/>
      <c r="C291" s="222" t="n"/>
      <c r="D291" s="222" t="n"/>
      <c r="E291" s="222" t="n"/>
      <c r="F291" s="222" t="n"/>
      <c r="G291" s="222" t="n"/>
      <c r="H291" s="222" t="n"/>
      <c r="I291" s="222" t="n"/>
      <c r="J291" s="222" t="n"/>
      <c r="K291" s="222" t="n"/>
      <c r="L291" s="222" t="n"/>
      <c r="M291" s="222" t="n"/>
      <c r="N291" s="222" t="n"/>
      <c r="O291" s="222" t="n"/>
      <c r="P291" s="222" t="n"/>
      <c r="Q291" s="222" t="n"/>
      <c r="R291" s="222" t="n"/>
      <c r="S291" s="222" t="n"/>
      <c r="T291" s="222" t="n"/>
      <c r="U291" s="222" t="n"/>
      <c r="V291" s="222" t="n"/>
      <c r="W291" s="222" t="n"/>
    </row>
    <row r="292" spans="1:23">
      <c r="A292" s="222" t="n"/>
      <c r="B292" s="222" t="n"/>
      <c r="C292" s="222" t="n"/>
      <c r="D292" s="222" t="n"/>
      <c r="E292" s="222" t="n"/>
      <c r="F292" s="222" t="n"/>
      <c r="G292" s="222" t="n"/>
      <c r="H292" s="222" t="n"/>
      <c r="I292" s="222" t="n"/>
      <c r="J292" s="222" t="n"/>
      <c r="K292" s="222" t="n"/>
      <c r="L292" s="222" t="n"/>
      <c r="M292" s="222" t="n"/>
      <c r="N292" s="222" t="n"/>
      <c r="O292" s="222" t="n"/>
      <c r="P292" s="222" t="n"/>
      <c r="Q292" s="222" t="n"/>
      <c r="R292" s="222" t="n"/>
      <c r="S292" s="222" t="n"/>
      <c r="T292" s="222" t="n"/>
      <c r="U292" s="222" t="n"/>
      <c r="V292" s="222" t="n"/>
      <c r="W292" s="222" t="n"/>
    </row>
    <row r="293" spans="1:23">
      <c r="A293" s="222" t="n"/>
      <c r="B293" s="222" t="n"/>
      <c r="C293" s="222" t="n"/>
      <c r="D293" s="222" t="n"/>
      <c r="E293" s="222" t="n"/>
      <c r="F293" s="222" t="n"/>
      <c r="G293" s="222" t="n"/>
      <c r="H293" s="222" t="n"/>
      <c r="I293" s="222" t="n"/>
      <c r="J293" s="222" t="n"/>
      <c r="K293" s="222" t="n"/>
      <c r="L293" s="222" t="n"/>
      <c r="M293" s="222" t="n"/>
      <c r="N293" s="222" t="n"/>
      <c r="O293" s="222" t="n"/>
      <c r="P293" s="222" t="n"/>
      <c r="Q293" s="222" t="n"/>
      <c r="R293" s="222" t="n"/>
      <c r="S293" s="222" t="n"/>
      <c r="T293" s="222" t="n"/>
      <c r="U293" s="222" t="n"/>
      <c r="V293" s="222" t="n"/>
      <c r="W293" s="222" t="n"/>
    </row>
    <row r="294" spans="1:23">
      <c r="A294" s="222" t="n"/>
      <c r="B294" s="222" t="n"/>
      <c r="C294" s="222" t="n"/>
      <c r="D294" s="222" t="n"/>
      <c r="E294" s="222" t="n"/>
      <c r="F294" s="222" t="n"/>
      <c r="G294" s="222" t="n"/>
      <c r="H294" s="222" t="n"/>
      <c r="I294" s="222" t="n"/>
      <c r="J294" s="222" t="n"/>
      <c r="K294" s="222" t="n"/>
      <c r="L294" s="222" t="n"/>
      <c r="M294" s="222" t="n"/>
      <c r="N294" s="222" t="n"/>
      <c r="O294" s="222" t="n"/>
      <c r="P294" s="222" t="n"/>
      <c r="Q294" s="222" t="n"/>
      <c r="R294" s="222" t="n"/>
      <c r="S294" s="222" t="n"/>
      <c r="T294" s="222" t="n"/>
      <c r="U294" s="222" t="n"/>
      <c r="V294" s="222" t="n"/>
      <c r="W294" s="222" t="n"/>
    </row>
    <row r="295" spans="1:23">
      <c r="A295" s="222" t="n"/>
      <c r="B295" s="222" t="n"/>
      <c r="C295" s="222" t="n"/>
      <c r="D295" s="222" t="n"/>
      <c r="E295" s="222" t="n"/>
      <c r="F295" s="222" t="n"/>
      <c r="G295" s="222" t="n"/>
      <c r="H295" s="222" t="n"/>
      <c r="I295" s="222" t="n"/>
      <c r="J295" s="222" t="n"/>
      <c r="K295" s="222" t="n"/>
      <c r="L295" s="222" t="n"/>
      <c r="M295" s="222" t="n"/>
      <c r="N295" s="222" t="n"/>
      <c r="O295" s="222" t="n"/>
      <c r="P295" s="222" t="n"/>
      <c r="Q295" s="222" t="n"/>
      <c r="R295" s="222" t="n"/>
      <c r="S295" s="222" t="n"/>
      <c r="T295" s="222" t="n"/>
      <c r="U295" s="222" t="n"/>
      <c r="V295" s="222" t="n"/>
      <c r="W295" s="222" t="n"/>
    </row>
    <row r="296" spans="1:23">
      <c r="A296" s="222" t="n"/>
      <c r="B296" s="222" t="n"/>
      <c r="C296" s="222" t="n"/>
      <c r="D296" s="222" t="n"/>
      <c r="E296" s="222" t="n"/>
      <c r="F296" s="222" t="n"/>
      <c r="G296" s="222" t="n"/>
      <c r="H296" s="222" t="n"/>
      <c r="I296" s="222" t="n"/>
      <c r="J296" s="222" t="n"/>
      <c r="K296" s="222" t="n"/>
      <c r="L296" s="222" t="n"/>
      <c r="M296" s="222" t="n"/>
      <c r="N296" s="222" t="n"/>
      <c r="O296" s="222" t="n"/>
      <c r="P296" s="222" t="n"/>
      <c r="Q296" s="222" t="n"/>
      <c r="R296" s="222" t="n"/>
      <c r="S296" s="222" t="n"/>
      <c r="T296" s="222" t="n"/>
      <c r="U296" s="222" t="n"/>
      <c r="V296" s="222" t="n"/>
      <c r="W296" s="222" t="n"/>
    </row>
    <row r="297" spans="1:23">
      <c r="A297" s="222" t="n"/>
      <c r="B297" s="222" t="n"/>
      <c r="C297" s="222" t="n"/>
      <c r="D297" s="222" t="n"/>
      <c r="E297" s="222" t="n"/>
      <c r="F297" s="222" t="n"/>
      <c r="G297" s="222" t="n"/>
      <c r="H297" s="222" t="n"/>
      <c r="I297" s="222" t="n"/>
      <c r="J297" s="222" t="n"/>
      <c r="K297" s="222" t="n"/>
      <c r="L297" s="222" t="n"/>
      <c r="M297" s="222" t="n"/>
      <c r="N297" s="222" t="n"/>
      <c r="O297" s="222" t="n"/>
      <c r="P297" s="222" t="n"/>
      <c r="Q297" s="222" t="n"/>
      <c r="R297" s="222" t="n"/>
      <c r="S297" s="222" t="n"/>
      <c r="T297" s="222" t="n"/>
      <c r="U297" s="222" t="n"/>
      <c r="V297" s="222" t="n"/>
      <c r="W297" s="222" t="n"/>
    </row>
    <row r="298" spans="1:23">
      <c r="A298" s="222" t="n"/>
      <c r="B298" s="222" t="n"/>
      <c r="C298" s="222" t="n"/>
      <c r="D298" s="222" t="n"/>
      <c r="E298" s="222" t="n"/>
      <c r="F298" s="222" t="n"/>
      <c r="G298" s="222" t="n"/>
      <c r="H298" s="222" t="n"/>
      <c r="I298" s="222" t="n"/>
      <c r="J298" s="222" t="n"/>
      <c r="K298" s="222" t="n"/>
      <c r="L298" s="222" t="n"/>
      <c r="M298" s="222" t="n"/>
      <c r="N298" s="222" t="n"/>
      <c r="O298" s="222" t="n"/>
      <c r="P298" s="222" t="n"/>
      <c r="Q298" s="222" t="n"/>
      <c r="R298" s="222" t="n"/>
      <c r="S298" s="222" t="n"/>
      <c r="T298" s="222" t="n"/>
      <c r="U298" s="222" t="n"/>
      <c r="V298" s="222" t="n"/>
      <c r="W298" s="222" t="n"/>
    </row>
    <row r="299" spans="1:23">
      <c r="A299" s="222" t="n"/>
      <c r="B299" s="222" t="n"/>
      <c r="C299" s="222" t="n"/>
      <c r="D299" s="222" t="n"/>
      <c r="E299" s="222" t="n"/>
      <c r="F299" s="222" t="n"/>
      <c r="G299" s="222" t="n"/>
      <c r="H299" s="222" t="n"/>
      <c r="I299" s="222" t="n"/>
      <c r="J299" s="222" t="n"/>
      <c r="K299" s="222" t="n"/>
      <c r="L299" s="222" t="n"/>
      <c r="M299" s="222" t="n"/>
      <c r="N299" s="222" t="n"/>
      <c r="O299" s="222" t="n"/>
      <c r="P299" s="222" t="n"/>
      <c r="Q299" s="222" t="n"/>
      <c r="R299" s="222" t="n"/>
      <c r="S299" s="222" t="n"/>
      <c r="T299" s="222" t="n"/>
      <c r="U299" s="222" t="n"/>
      <c r="V299" s="222" t="n"/>
      <c r="W299" s="222" t="n"/>
    </row>
    <row r="300" spans="1:23">
      <c r="A300" s="222" t="n"/>
      <c r="B300" s="222" t="n"/>
      <c r="C300" s="222" t="n"/>
      <c r="D300" s="222" t="n"/>
      <c r="E300" s="222" t="n"/>
      <c r="F300" s="222" t="n"/>
      <c r="G300" s="222" t="n"/>
      <c r="H300" s="222" t="n"/>
      <c r="I300" s="222" t="n"/>
      <c r="J300" s="222" t="n"/>
      <c r="K300" s="222" t="n"/>
      <c r="L300" s="222" t="n"/>
      <c r="M300" s="222" t="n"/>
      <c r="N300" s="222" t="n"/>
      <c r="O300" s="222" t="n"/>
      <c r="P300" s="222" t="n"/>
      <c r="Q300" s="222" t="n"/>
      <c r="R300" s="222" t="n"/>
      <c r="S300" s="222" t="n"/>
      <c r="T300" s="222" t="n"/>
      <c r="U300" s="222" t="n"/>
      <c r="V300" s="222" t="n"/>
      <c r="W300" s="222" t="n"/>
    </row>
    <row r="301" spans="1:23">
      <c r="A301" s="222" t="n"/>
      <c r="B301" s="222" t="n"/>
      <c r="C301" s="222" t="n"/>
      <c r="D301" s="222" t="n"/>
      <c r="E301" s="222" t="n"/>
      <c r="F301" s="222" t="n"/>
      <c r="G301" s="222" t="n"/>
      <c r="H301" s="222" t="n"/>
      <c r="I301" s="222" t="n"/>
      <c r="J301" s="222" t="n"/>
      <c r="K301" s="222" t="n"/>
      <c r="L301" s="222" t="n"/>
      <c r="M301" s="222" t="n"/>
      <c r="N301" s="222" t="n"/>
      <c r="O301" s="222" t="n"/>
      <c r="P301" s="222" t="n"/>
      <c r="Q301" s="222" t="n"/>
      <c r="R301" s="222" t="n"/>
      <c r="S301" s="222" t="n"/>
      <c r="T301" s="222" t="n"/>
      <c r="U301" s="222" t="n"/>
      <c r="V301" s="222" t="n"/>
      <c r="W301" s="222" t="n"/>
    </row>
    <row r="302" spans="1:23">
      <c r="A302" s="222" t="n"/>
      <c r="B302" s="222" t="n"/>
      <c r="C302" s="222" t="n"/>
      <c r="D302" s="222" t="n"/>
      <c r="E302" s="222" t="n"/>
      <c r="F302" s="222" t="n"/>
      <c r="G302" s="222" t="n"/>
      <c r="H302" s="222" t="n"/>
      <c r="I302" s="222" t="n"/>
      <c r="J302" s="222" t="n"/>
      <c r="K302" s="222" t="n"/>
      <c r="L302" s="222" t="n"/>
      <c r="M302" s="222" t="n"/>
      <c r="N302" s="222" t="n"/>
      <c r="O302" s="222" t="n"/>
      <c r="P302" s="222" t="n"/>
      <c r="Q302" s="222" t="n"/>
      <c r="R302" s="222" t="n"/>
      <c r="S302" s="222" t="n"/>
      <c r="T302" s="222" t="n"/>
      <c r="U302" s="222" t="n"/>
      <c r="V302" s="222" t="n"/>
      <c r="W302" s="222" t="n"/>
    </row>
    <row r="303" spans="1:23">
      <c r="A303" s="222" t="n"/>
      <c r="B303" s="222" t="n"/>
      <c r="C303" s="222" t="n"/>
      <c r="D303" s="222" t="n"/>
      <c r="E303" s="222" t="n"/>
      <c r="F303" s="222" t="n"/>
      <c r="G303" s="222" t="n"/>
      <c r="H303" s="222" t="n"/>
      <c r="I303" s="222" t="n"/>
      <c r="J303" s="222" t="n"/>
      <c r="K303" s="222" t="n"/>
      <c r="L303" s="222" t="n"/>
      <c r="M303" s="222" t="n"/>
      <c r="N303" s="222" t="n"/>
      <c r="O303" s="222" t="n"/>
      <c r="P303" s="222" t="n"/>
      <c r="Q303" s="222" t="n"/>
      <c r="R303" s="222" t="n"/>
      <c r="S303" s="222" t="n"/>
      <c r="T303" s="222" t="n"/>
      <c r="U303" s="222" t="n"/>
      <c r="V303" s="222" t="n"/>
      <c r="W303" s="222" t="n"/>
    </row>
    <row r="304" spans="1:23">
      <c r="A304" s="222" t="n"/>
      <c r="B304" s="222" t="n"/>
      <c r="C304" s="222" t="n"/>
      <c r="D304" s="222" t="n"/>
      <c r="E304" s="222" t="n"/>
      <c r="F304" s="222" t="n"/>
      <c r="G304" s="222" t="n"/>
      <c r="H304" s="222" t="n"/>
      <c r="I304" s="222" t="n"/>
      <c r="J304" s="222" t="n"/>
      <c r="K304" s="222" t="n"/>
      <c r="L304" s="222" t="n"/>
      <c r="M304" s="222" t="n"/>
      <c r="N304" s="222" t="n"/>
      <c r="O304" s="222" t="n"/>
      <c r="P304" s="222" t="n"/>
      <c r="Q304" s="222" t="n"/>
      <c r="R304" s="222" t="n"/>
      <c r="S304" s="222" t="n"/>
      <c r="T304" s="222" t="n"/>
      <c r="U304" s="222" t="n"/>
      <c r="V304" s="222" t="n"/>
      <c r="W304" s="222" t="n"/>
    </row>
    <row r="305" spans="1:23">
      <c r="A305" s="222" t="n"/>
      <c r="B305" s="222" t="n"/>
      <c r="C305" s="222" t="n"/>
      <c r="D305" s="222" t="n"/>
      <c r="E305" s="222" t="n"/>
      <c r="F305" s="222" t="n"/>
      <c r="G305" s="222" t="n"/>
      <c r="H305" s="222" t="n"/>
      <c r="I305" s="222" t="n"/>
      <c r="J305" s="222" t="n"/>
      <c r="K305" s="222" t="n"/>
      <c r="L305" s="222" t="n"/>
      <c r="M305" s="222" t="n"/>
      <c r="N305" s="222" t="n"/>
      <c r="O305" s="222" t="n"/>
      <c r="P305" s="222" t="n"/>
      <c r="Q305" s="222" t="n"/>
      <c r="R305" s="222" t="n"/>
      <c r="S305" s="222" t="n"/>
      <c r="T305" s="222" t="n"/>
      <c r="U305" s="222" t="n"/>
      <c r="V305" s="222" t="n"/>
      <c r="W305" s="222" t="n"/>
    </row>
    <row r="306" spans="1:23">
      <c r="A306" s="222" t="n"/>
      <c r="B306" s="222" t="n"/>
      <c r="C306" s="222" t="n"/>
      <c r="D306" s="222" t="n"/>
      <c r="E306" s="222" t="n"/>
      <c r="F306" s="222" t="n"/>
      <c r="G306" s="222" t="n"/>
      <c r="H306" s="222" t="n"/>
      <c r="I306" s="222" t="n"/>
      <c r="J306" s="222" t="n"/>
      <c r="K306" s="222" t="n"/>
      <c r="L306" s="222" t="n"/>
      <c r="M306" s="222" t="n"/>
      <c r="N306" s="222" t="n"/>
      <c r="O306" s="222" t="n"/>
      <c r="P306" s="222" t="n"/>
      <c r="Q306" s="222" t="n"/>
      <c r="R306" s="222" t="n"/>
      <c r="S306" s="222" t="n"/>
      <c r="T306" s="222" t="n"/>
      <c r="U306" s="222" t="n"/>
      <c r="V306" s="222" t="n"/>
      <c r="W306" s="222" t="n"/>
    </row>
    <row r="307" spans="1:23">
      <c r="A307" s="222" t="n"/>
      <c r="B307" s="222" t="n"/>
      <c r="C307" s="222" t="n"/>
      <c r="D307" s="222" t="n"/>
      <c r="E307" s="222" t="n"/>
      <c r="F307" s="222" t="n"/>
      <c r="G307" s="222" t="n"/>
      <c r="H307" s="222" t="n"/>
      <c r="I307" s="222" t="n"/>
      <c r="J307" s="222" t="n"/>
      <c r="K307" s="222" t="n"/>
      <c r="L307" s="222" t="n"/>
      <c r="M307" s="222" t="n"/>
      <c r="N307" s="222" t="n"/>
      <c r="O307" s="222" t="n"/>
      <c r="P307" s="222" t="n"/>
      <c r="Q307" s="222" t="n"/>
      <c r="R307" s="222" t="n"/>
      <c r="S307" s="222" t="n"/>
      <c r="T307" s="222" t="n"/>
      <c r="U307" s="222" t="n"/>
      <c r="V307" s="222" t="n"/>
      <c r="W307" s="222" t="n"/>
    </row>
    <row r="308" spans="1:23">
      <c r="A308" s="222" t="n"/>
      <c r="B308" s="222" t="n"/>
      <c r="C308" s="222" t="n"/>
      <c r="D308" s="222" t="n"/>
      <c r="E308" s="222" t="n"/>
      <c r="F308" s="222" t="n"/>
      <c r="G308" s="222" t="n"/>
      <c r="H308" s="222" t="n"/>
      <c r="I308" s="222" t="n"/>
      <c r="J308" s="222" t="n"/>
      <c r="K308" s="222" t="n"/>
      <c r="L308" s="222" t="n"/>
      <c r="M308" s="222" t="n"/>
      <c r="N308" s="222" t="n"/>
      <c r="O308" s="222" t="n"/>
      <c r="P308" s="222" t="n"/>
      <c r="Q308" s="222" t="n"/>
      <c r="R308" s="222" t="n"/>
      <c r="S308" s="222" t="n"/>
      <c r="T308" s="222" t="n"/>
      <c r="U308" s="222" t="n"/>
      <c r="V308" s="222" t="n"/>
      <c r="W308" s="222" t="n"/>
    </row>
    <row r="309" spans="1:23">
      <c r="A309" s="222" t="n"/>
      <c r="B309" s="222" t="n"/>
      <c r="C309" s="222" t="n"/>
      <c r="D309" s="222" t="n"/>
      <c r="E309" s="222" t="n"/>
      <c r="F309" s="222" t="n"/>
      <c r="G309" s="222" t="n"/>
      <c r="H309" s="222" t="n"/>
      <c r="I309" s="222" t="n"/>
      <c r="J309" s="222" t="n"/>
      <c r="K309" s="222" t="n"/>
      <c r="L309" s="222" t="n"/>
      <c r="M309" s="222" t="n"/>
      <c r="N309" s="222" t="n"/>
      <c r="O309" s="222" t="n"/>
      <c r="P309" s="222" t="n"/>
      <c r="Q309" s="222" t="n"/>
      <c r="R309" s="222" t="n"/>
      <c r="S309" s="222" t="n"/>
      <c r="T309" s="222" t="n"/>
      <c r="U309" s="222" t="n"/>
      <c r="V309" s="222" t="n"/>
      <c r="W309" s="222" t="n"/>
    </row>
    <row r="310" spans="1:23">
      <c r="A310" s="222" t="n"/>
      <c r="B310" s="222" t="n"/>
      <c r="C310" s="222" t="n"/>
      <c r="D310" s="222" t="n"/>
      <c r="E310" s="222" t="n"/>
      <c r="F310" s="222" t="n"/>
      <c r="G310" s="222" t="n"/>
      <c r="H310" s="222" t="n"/>
      <c r="I310" s="222" t="n"/>
      <c r="J310" s="222" t="n"/>
      <c r="K310" s="222" t="n"/>
      <c r="L310" s="222" t="n"/>
      <c r="M310" s="222" t="n"/>
      <c r="N310" s="222" t="n"/>
      <c r="O310" s="222" t="n"/>
      <c r="P310" s="222" t="n"/>
      <c r="Q310" s="222" t="n"/>
      <c r="R310" s="222" t="n"/>
      <c r="S310" s="222" t="n"/>
      <c r="T310" s="222" t="n"/>
      <c r="U310" s="222" t="n"/>
      <c r="V310" s="222" t="n"/>
      <c r="W310" s="222" t="n"/>
    </row>
    <row r="311" spans="1:23">
      <c r="A311" s="222" t="n"/>
      <c r="B311" s="222" t="n"/>
      <c r="C311" s="222" t="n"/>
      <c r="D311" s="222" t="n"/>
      <c r="E311" s="222" t="n"/>
      <c r="F311" s="222" t="n"/>
      <c r="G311" s="222" t="n"/>
      <c r="H311" s="222" t="n"/>
      <c r="I311" s="222" t="n"/>
      <c r="J311" s="222" t="n"/>
      <c r="K311" s="222" t="n"/>
      <c r="L311" s="222" t="n"/>
      <c r="M311" s="222" t="n"/>
      <c r="N311" s="222" t="n"/>
      <c r="O311" s="222" t="n"/>
      <c r="P311" s="222" t="n"/>
      <c r="Q311" s="222" t="n"/>
      <c r="R311" s="222" t="n"/>
      <c r="S311" s="222" t="n"/>
      <c r="T311" s="222" t="n"/>
      <c r="U311" s="222" t="n"/>
      <c r="V311" s="222" t="n"/>
      <c r="W311" s="222" t="n"/>
    </row>
    <row r="312" spans="1:23">
      <c r="A312" s="222" t="n"/>
      <c r="B312" s="222" t="n"/>
      <c r="C312" s="222" t="n"/>
      <c r="D312" s="222" t="n"/>
      <c r="E312" s="222" t="n"/>
      <c r="F312" s="222" t="n"/>
      <c r="G312" s="222" t="n"/>
      <c r="H312" s="222" t="n"/>
      <c r="I312" s="222" t="n"/>
      <c r="J312" s="222" t="n"/>
      <c r="K312" s="222" t="n"/>
      <c r="L312" s="222" t="n"/>
      <c r="M312" s="222" t="n"/>
      <c r="N312" s="222" t="n"/>
      <c r="O312" s="222" t="n"/>
      <c r="P312" s="222" t="n"/>
      <c r="Q312" s="222" t="n"/>
      <c r="R312" s="222" t="n"/>
      <c r="S312" s="222" t="n"/>
      <c r="T312" s="222" t="n"/>
      <c r="U312" s="222" t="n"/>
      <c r="V312" s="222" t="n"/>
      <c r="W312" s="222" t="n"/>
    </row>
    <row r="313" spans="1:23">
      <c r="A313" s="222" t="n"/>
      <c r="B313" s="222" t="n"/>
      <c r="C313" s="222" t="n"/>
      <c r="D313" s="222" t="n"/>
      <c r="E313" s="222" t="n"/>
      <c r="F313" s="222" t="n"/>
      <c r="G313" s="222" t="n"/>
      <c r="H313" s="222" t="n"/>
      <c r="I313" s="222" t="n"/>
      <c r="J313" s="222" t="n"/>
      <c r="K313" s="222" t="n"/>
      <c r="L313" s="222" t="n"/>
      <c r="M313" s="222" t="n"/>
      <c r="N313" s="222" t="n"/>
      <c r="O313" s="222" t="n"/>
      <c r="P313" s="222" t="n"/>
      <c r="Q313" s="222" t="n"/>
      <c r="R313" s="222" t="n"/>
      <c r="S313" s="222" t="n"/>
      <c r="T313" s="222" t="n"/>
      <c r="U313" s="222" t="n"/>
      <c r="V313" s="222" t="n"/>
      <c r="W313" s="222" t="n"/>
    </row>
    <row r="314" spans="1:23">
      <c r="A314" s="222" t="n"/>
      <c r="B314" s="222" t="n"/>
      <c r="C314" s="222" t="n"/>
      <c r="D314" s="222" t="n"/>
      <c r="E314" s="222" t="n"/>
      <c r="F314" s="222" t="n"/>
      <c r="G314" s="222" t="n"/>
      <c r="H314" s="222" t="n"/>
      <c r="I314" s="222" t="n"/>
      <c r="J314" s="222" t="n"/>
      <c r="K314" s="222" t="n"/>
      <c r="L314" s="222" t="n"/>
      <c r="M314" s="222" t="n"/>
      <c r="N314" s="222" t="n"/>
      <c r="O314" s="222" t="n"/>
      <c r="P314" s="222" t="n"/>
      <c r="Q314" s="222" t="n"/>
      <c r="R314" s="222" t="n"/>
      <c r="S314" s="222" t="n"/>
      <c r="T314" s="222" t="n"/>
      <c r="U314" s="222" t="n"/>
      <c r="V314" s="222" t="n"/>
      <c r="W314" s="222" t="n"/>
    </row>
    <row r="315" spans="1:23">
      <c r="A315" s="222" t="n"/>
      <c r="B315" s="222" t="n"/>
      <c r="C315" s="222" t="n"/>
      <c r="D315" s="222" t="n"/>
      <c r="E315" s="222" t="n"/>
      <c r="F315" s="222" t="n"/>
      <c r="G315" s="222" t="n"/>
      <c r="H315" s="222" t="n"/>
      <c r="I315" s="222" t="n"/>
      <c r="J315" s="222" t="n"/>
      <c r="K315" s="222" t="n"/>
      <c r="L315" s="222" t="n"/>
      <c r="M315" s="222" t="n"/>
      <c r="N315" s="222" t="n"/>
      <c r="O315" s="222" t="n"/>
      <c r="P315" s="222" t="n"/>
      <c r="Q315" s="222" t="n"/>
      <c r="R315" s="222" t="n"/>
      <c r="S315" s="222" t="n"/>
      <c r="T315" s="222" t="n"/>
      <c r="U315" s="222" t="n"/>
      <c r="V315" s="222" t="n"/>
      <c r="W315" s="222" t="n"/>
    </row>
    <row r="316" spans="1:23">
      <c r="A316" s="222" t="n"/>
      <c r="B316" s="222" t="n"/>
      <c r="C316" s="222" t="n"/>
      <c r="D316" s="222" t="n"/>
      <c r="E316" s="222" t="n"/>
      <c r="F316" s="222" t="n"/>
      <c r="G316" s="222" t="n"/>
      <c r="H316" s="222" t="n"/>
      <c r="I316" s="222" t="n"/>
      <c r="J316" s="222" t="n"/>
      <c r="K316" s="222" t="n"/>
      <c r="L316" s="222" t="n"/>
      <c r="M316" s="222" t="n"/>
      <c r="N316" s="222" t="n"/>
      <c r="O316" s="222" t="n"/>
      <c r="P316" s="222" t="n"/>
      <c r="Q316" s="222" t="n"/>
      <c r="R316" s="222" t="n"/>
      <c r="S316" s="222" t="n"/>
      <c r="T316" s="222" t="n"/>
      <c r="U316" s="222" t="n"/>
      <c r="V316" s="222" t="n"/>
      <c r="W316" s="222" t="n"/>
    </row>
    <row r="317" spans="1:23">
      <c r="A317" s="222" t="n"/>
      <c r="B317" s="222" t="n"/>
      <c r="C317" s="222" t="n"/>
      <c r="D317" s="222" t="n"/>
      <c r="E317" s="222" t="n"/>
      <c r="F317" s="222" t="n"/>
      <c r="G317" s="222" t="n"/>
      <c r="H317" s="222" t="n"/>
      <c r="I317" s="222" t="n"/>
      <c r="J317" s="222" t="n"/>
      <c r="K317" s="222" t="n"/>
      <c r="L317" s="222" t="n"/>
      <c r="M317" s="222" t="n"/>
      <c r="N317" s="222" t="n"/>
      <c r="O317" s="222" t="n"/>
      <c r="P317" s="222" t="n"/>
      <c r="Q317" s="222" t="n"/>
      <c r="R317" s="222" t="n"/>
      <c r="S317" s="222" t="n"/>
      <c r="T317" s="222" t="n"/>
      <c r="U317" s="222" t="n"/>
      <c r="V317" s="222" t="n"/>
      <c r="W317" s="222" t="n"/>
    </row>
    <row r="318" spans="1:23">
      <c r="A318" s="222" t="n"/>
      <c r="B318" s="222" t="n"/>
      <c r="C318" s="222" t="n"/>
      <c r="D318" s="222" t="n"/>
      <c r="E318" s="222" t="n"/>
      <c r="F318" s="222" t="n"/>
      <c r="G318" s="222" t="n"/>
      <c r="H318" s="222" t="n"/>
      <c r="I318" s="222" t="n"/>
      <c r="J318" s="222" t="n"/>
      <c r="K318" s="222" t="n"/>
      <c r="L318" s="222" t="n"/>
      <c r="M318" s="222" t="n"/>
      <c r="N318" s="222" t="n"/>
      <c r="O318" s="222" t="n"/>
      <c r="P318" s="222" t="n"/>
      <c r="Q318" s="222" t="n"/>
      <c r="R318" s="222" t="n"/>
      <c r="S318" s="222" t="n"/>
      <c r="T318" s="222" t="n"/>
      <c r="U318" s="222" t="n"/>
      <c r="V318" s="222" t="n"/>
      <c r="W318" s="222" t="n"/>
    </row>
    <row r="319" spans="1:23">
      <c r="A319" s="222" t="n"/>
      <c r="B319" s="222" t="n"/>
      <c r="C319" s="222" t="n"/>
      <c r="D319" s="222" t="n"/>
      <c r="E319" s="222" t="n"/>
      <c r="F319" s="222" t="n"/>
      <c r="G319" s="222" t="n"/>
      <c r="H319" s="222" t="n"/>
      <c r="I319" s="222" t="n"/>
      <c r="J319" s="222" t="n"/>
      <c r="K319" s="222" t="n"/>
      <c r="L319" s="222" t="n"/>
      <c r="M319" s="222" t="n"/>
      <c r="N319" s="222" t="n"/>
      <c r="O319" s="222" t="n"/>
      <c r="P319" s="222" t="n"/>
      <c r="Q319" s="222" t="n"/>
      <c r="R319" s="222" t="n"/>
      <c r="S319" s="222" t="n"/>
      <c r="T319" s="222" t="n"/>
      <c r="U319" s="222" t="n"/>
      <c r="V319" s="222" t="n"/>
      <c r="W319" s="222" t="n"/>
    </row>
    <row r="320" spans="1:23">
      <c r="A320" s="222" t="n"/>
      <c r="B320" s="222" t="n"/>
      <c r="C320" s="222" t="n"/>
      <c r="D320" s="222" t="n"/>
      <c r="E320" s="222" t="n"/>
      <c r="F320" s="222" t="n"/>
      <c r="G320" s="222" t="n"/>
      <c r="H320" s="222" t="n"/>
      <c r="I320" s="222" t="n"/>
      <c r="J320" s="222" t="n"/>
      <c r="K320" s="222" t="n"/>
      <c r="L320" s="222" t="n"/>
      <c r="M320" s="222" t="n"/>
      <c r="N320" s="222" t="n"/>
      <c r="O320" s="222" t="n"/>
      <c r="P320" s="222" t="n"/>
      <c r="Q320" s="222" t="n"/>
      <c r="R320" s="222" t="n"/>
      <c r="S320" s="222" t="n"/>
      <c r="T320" s="222" t="n"/>
      <c r="U320" s="222" t="n"/>
      <c r="V320" s="222" t="n"/>
      <c r="W320" s="222" t="n"/>
    </row>
    <row r="321" spans="1:23">
      <c r="A321" s="222" t="n"/>
      <c r="B321" s="222" t="n"/>
      <c r="C321" s="222" t="n"/>
      <c r="D321" s="222" t="n"/>
      <c r="E321" s="222" t="n"/>
      <c r="F321" s="222" t="n"/>
      <c r="G321" s="222" t="n"/>
      <c r="H321" s="222" t="n"/>
      <c r="I321" s="222" t="n"/>
      <c r="J321" s="222" t="n"/>
      <c r="K321" s="222" t="n"/>
      <c r="L321" s="222" t="n"/>
      <c r="M321" s="222" t="n"/>
      <c r="N321" s="222" t="n"/>
      <c r="O321" s="222" t="n"/>
      <c r="P321" s="222" t="n"/>
      <c r="Q321" s="222" t="n"/>
      <c r="R321" s="222" t="n"/>
      <c r="S321" s="222" t="n"/>
      <c r="T321" s="222" t="n"/>
      <c r="U321" s="222" t="n"/>
      <c r="V321" s="222" t="n"/>
      <c r="W321" s="222" t="n"/>
    </row>
    <row r="322" spans="1:23">
      <c r="A322" s="222" t="n"/>
      <c r="B322" s="222" t="n"/>
      <c r="C322" s="222" t="n"/>
      <c r="D322" s="222" t="n"/>
      <c r="E322" s="222" t="n"/>
      <c r="F322" s="222" t="n"/>
      <c r="G322" s="222" t="n"/>
      <c r="H322" s="222" t="n"/>
      <c r="I322" s="222" t="n"/>
      <c r="J322" s="222" t="n"/>
      <c r="K322" s="222" t="n"/>
      <c r="L322" s="222" t="n"/>
      <c r="M322" s="222" t="n"/>
      <c r="N322" s="222" t="n"/>
      <c r="O322" s="222" t="n"/>
      <c r="P322" s="222" t="n"/>
      <c r="Q322" s="222" t="n"/>
      <c r="R322" s="222" t="n"/>
      <c r="S322" s="222" t="n"/>
      <c r="T322" s="222" t="n"/>
      <c r="U322" s="222" t="n"/>
      <c r="V322" s="222" t="n"/>
      <c r="W322" s="222" t="n"/>
    </row>
    <row r="323" spans="1:23">
      <c r="A323" s="222" t="n"/>
      <c r="B323" s="222" t="n"/>
      <c r="C323" s="222" t="n"/>
      <c r="D323" s="222" t="n"/>
      <c r="E323" s="222" t="n"/>
      <c r="F323" s="222" t="n"/>
      <c r="G323" s="222" t="n"/>
      <c r="H323" s="222" t="n"/>
      <c r="I323" s="222" t="n"/>
      <c r="J323" s="222" t="n"/>
      <c r="K323" s="222" t="n"/>
      <c r="L323" s="222" t="n"/>
      <c r="M323" s="222" t="n"/>
      <c r="N323" s="222" t="n"/>
      <c r="O323" s="222" t="n"/>
      <c r="P323" s="222" t="n"/>
      <c r="Q323" s="222" t="n"/>
      <c r="R323" s="222" t="n"/>
      <c r="S323" s="222" t="n"/>
      <c r="T323" s="222" t="n"/>
      <c r="U323" s="222" t="n"/>
      <c r="V323" s="222" t="n"/>
      <c r="W323" s="222" t="n"/>
    </row>
    <row r="324" spans="1:23">
      <c r="A324" s="222" t="n"/>
      <c r="B324" s="222" t="n"/>
      <c r="C324" s="222" t="n"/>
      <c r="D324" s="222" t="n"/>
      <c r="E324" s="222" t="n"/>
      <c r="F324" s="222" t="n"/>
      <c r="G324" s="222" t="n"/>
      <c r="H324" s="222" t="n"/>
      <c r="I324" s="222" t="n"/>
      <c r="J324" s="222" t="n"/>
      <c r="K324" s="222" t="n"/>
      <c r="L324" s="222" t="n"/>
      <c r="M324" s="222" t="n"/>
      <c r="N324" s="222" t="n"/>
      <c r="O324" s="222" t="n"/>
      <c r="P324" s="222" t="n"/>
      <c r="Q324" s="222" t="n"/>
      <c r="R324" s="222" t="n"/>
      <c r="S324" s="222" t="n"/>
      <c r="T324" s="222" t="n"/>
      <c r="U324" s="222" t="n"/>
      <c r="V324" s="222" t="n"/>
      <c r="W324" s="222" t="n"/>
    </row>
    <row r="325" spans="1:23">
      <c r="A325" s="222" t="n"/>
      <c r="B325" s="222" t="n"/>
      <c r="C325" s="222" t="n"/>
      <c r="D325" s="222" t="n"/>
      <c r="E325" s="222" t="n"/>
      <c r="F325" s="222" t="n"/>
      <c r="G325" s="222" t="n"/>
      <c r="H325" s="222" t="n"/>
      <c r="I325" s="222" t="n"/>
      <c r="J325" s="222" t="n"/>
      <c r="K325" s="222" t="n"/>
      <c r="L325" s="222" t="n"/>
      <c r="M325" s="222" t="n"/>
      <c r="N325" s="222" t="n"/>
      <c r="O325" s="222" t="n"/>
      <c r="P325" s="222" t="n"/>
      <c r="Q325" s="222" t="n"/>
      <c r="R325" s="222" t="n"/>
      <c r="S325" s="222" t="n"/>
      <c r="T325" s="222" t="n"/>
      <c r="U325" s="222" t="n"/>
      <c r="V325" s="222" t="n"/>
      <c r="W325" s="222" t="n"/>
    </row>
    <row r="326" spans="1:23">
      <c r="A326" s="222" t="n"/>
      <c r="B326" s="222" t="n"/>
      <c r="C326" s="222" t="n"/>
      <c r="D326" s="222" t="n"/>
      <c r="E326" s="222" t="n"/>
      <c r="F326" s="222" t="n"/>
      <c r="G326" s="222" t="n"/>
      <c r="H326" s="222" t="n"/>
      <c r="I326" s="222" t="n"/>
      <c r="J326" s="222" t="n"/>
      <c r="K326" s="222" t="n"/>
      <c r="L326" s="222" t="n"/>
      <c r="M326" s="222" t="n"/>
      <c r="N326" s="222" t="n"/>
      <c r="O326" s="222" t="n"/>
      <c r="P326" s="222" t="n"/>
      <c r="Q326" s="222" t="n"/>
      <c r="R326" s="222" t="n"/>
      <c r="S326" s="222" t="n"/>
      <c r="T326" s="222" t="n"/>
      <c r="U326" s="222" t="n"/>
      <c r="V326" s="222" t="n"/>
      <c r="W326" s="222" t="n"/>
    </row>
    <row r="327" spans="1:23">
      <c r="A327" s="222" t="n"/>
      <c r="B327" s="222" t="n"/>
      <c r="C327" s="222" t="n"/>
      <c r="D327" s="222" t="n"/>
      <c r="E327" s="222" t="n"/>
      <c r="F327" s="222" t="n"/>
      <c r="G327" s="222" t="n"/>
      <c r="H327" s="222" t="n"/>
      <c r="I327" s="222" t="n"/>
      <c r="J327" s="222" t="n"/>
      <c r="K327" s="222" t="n"/>
      <c r="L327" s="222" t="n"/>
      <c r="M327" s="222" t="n"/>
      <c r="N327" s="222" t="n"/>
      <c r="O327" s="222" t="n"/>
      <c r="P327" s="222" t="n"/>
      <c r="Q327" s="222" t="n"/>
      <c r="R327" s="222" t="n"/>
      <c r="S327" s="222" t="n"/>
      <c r="T327" s="222" t="n"/>
      <c r="U327" s="222" t="n"/>
      <c r="V327" s="222" t="n"/>
      <c r="W327" s="222" t="n"/>
    </row>
    <row r="328" spans="1:23">
      <c r="A328" s="222" t="n"/>
      <c r="B328" s="222" t="n"/>
      <c r="C328" s="222" t="n"/>
      <c r="D328" s="222" t="n"/>
      <c r="E328" s="222" t="n"/>
      <c r="F328" s="222" t="n"/>
      <c r="G328" s="222" t="n"/>
      <c r="H328" s="222" t="n"/>
      <c r="I328" s="222" t="n"/>
      <c r="J328" s="222" t="n"/>
      <c r="K328" s="222" t="n"/>
      <c r="L328" s="222" t="n"/>
      <c r="M328" s="222" t="n"/>
      <c r="N328" s="222" t="n"/>
      <c r="O328" s="222" t="n"/>
      <c r="P328" s="222" t="n"/>
      <c r="Q328" s="222" t="n"/>
      <c r="R328" s="222" t="n"/>
      <c r="S328" s="222" t="n"/>
      <c r="T328" s="222" t="n"/>
      <c r="U328" s="222" t="n"/>
      <c r="V328" s="222" t="n"/>
      <c r="W328" s="222" t="n"/>
    </row>
    <row r="329" spans="1:23">
      <c r="A329" s="222" t="n"/>
      <c r="B329" s="222" t="n"/>
      <c r="C329" s="222" t="n"/>
      <c r="D329" s="222" t="n"/>
      <c r="E329" s="222" t="n"/>
      <c r="F329" s="222" t="n"/>
      <c r="G329" s="222" t="n"/>
      <c r="H329" s="222" t="n"/>
      <c r="I329" s="222" t="n"/>
      <c r="J329" s="222" t="n"/>
      <c r="K329" s="222" t="n"/>
      <c r="L329" s="222" t="n"/>
      <c r="M329" s="222" t="n"/>
      <c r="N329" s="222" t="n"/>
      <c r="O329" s="222" t="n"/>
      <c r="P329" s="222" t="n"/>
      <c r="Q329" s="222" t="n"/>
      <c r="R329" s="222" t="n"/>
      <c r="S329" s="222" t="n"/>
      <c r="T329" s="222" t="n"/>
      <c r="U329" s="222" t="n"/>
      <c r="V329" s="222" t="n"/>
      <c r="W329" s="222" t="n"/>
    </row>
    <row r="330" spans="1:23">
      <c r="A330" s="222" t="n"/>
      <c r="B330" s="222" t="n"/>
      <c r="C330" s="222" t="n"/>
      <c r="D330" s="222" t="n"/>
      <c r="E330" s="222" t="n"/>
      <c r="F330" s="222" t="n"/>
      <c r="G330" s="222" t="n"/>
      <c r="H330" s="222" t="n"/>
      <c r="I330" s="222" t="n"/>
      <c r="J330" s="222" t="n"/>
      <c r="K330" s="222" t="n"/>
      <c r="L330" s="222" t="n"/>
      <c r="M330" s="222" t="n"/>
      <c r="N330" s="222" t="n"/>
      <c r="O330" s="222" t="n"/>
      <c r="P330" s="222" t="n"/>
      <c r="Q330" s="222" t="n"/>
      <c r="R330" s="222" t="n"/>
      <c r="S330" s="222" t="n"/>
      <c r="T330" s="222" t="n"/>
      <c r="U330" s="222" t="n"/>
      <c r="V330" s="222" t="n"/>
      <c r="W330" s="222" t="n"/>
    </row>
    <row r="331" spans="1:23">
      <c r="A331" s="222" t="n"/>
      <c r="B331" s="222" t="n"/>
      <c r="C331" s="222" t="n"/>
      <c r="D331" s="222" t="n"/>
      <c r="E331" s="222" t="n"/>
      <c r="F331" s="222" t="n"/>
      <c r="G331" s="222" t="n"/>
      <c r="H331" s="222" t="n"/>
      <c r="I331" s="222" t="n"/>
      <c r="J331" s="222" t="n"/>
      <c r="K331" s="222" t="n"/>
      <c r="L331" s="222" t="n"/>
      <c r="M331" s="222" t="n"/>
      <c r="N331" s="222" t="n"/>
      <c r="O331" s="222" t="n"/>
      <c r="P331" s="222" t="n"/>
      <c r="Q331" s="222" t="n"/>
      <c r="R331" s="222" t="n"/>
      <c r="S331" s="222" t="n"/>
      <c r="T331" s="222" t="n"/>
      <c r="U331" s="222" t="n"/>
      <c r="V331" s="222" t="n"/>
      <c r="W331" s="222" t="n"/>
    </row>
    <row r="332" spans="1:23">
      <c r="A332" s="222" t="n"/>
      <c r="B332" s="222" t="n"/>
      <c r="C332" s="222" t="n"/>
      <c r="D332" s="222" t="n"/>
      <c r="E332" s="222" t="n"/>
      <c r="F332" s="222" t="n"/>
      <c r="G332" s="222" t="n"/>
      <c r="H332" s="222" t="n"/>
      <c r="I332" s="222" t="n"/>
      <c r="J332" s="222" t="n"/>
      <c r="K332" s="222" t="n"/>
      <c r="L332" s="222" t="n"/>
      <c r="M332" s="222" t="n"/>
      <c r="N332" s="222" t="n"/>
      <c r="O332" s="222" t="n"/>
      <c r="P332" s="222" t="n"/>
      <c r="Q332" s="222" t="n"/>
      <c r="R332" s="222" t="n"/>
      <c r="S332" s="222" t="n"/>
      <c r="T332" s="222" t="n"/>
      <c r="U332" s="222" t="n"/>
      <c r="V332" s="222" t="n"/>
      <c r="W332" s="222" t="n"/>
    </row>
    <row r="333" spans="1:23">
      <c r="A333" s="222" t="n"/>
      <c r="B333" s="222" t="n"/>
      <c r="C333" s="222" t="n"/>
      <c r="D333" s="222" t="n"/>
      <c r="E333" s="222" t="n"/>
      <c r="F333" s="222" t="n"/>
      <c r="G333" s="222" t="n"/>
      <c r="H333" s="222" t="n"/>
      <c r="I333" s="222" t="n"/>
      <c r="J333" s="222" t="n"/>
      <c r="K333" s="222" t="n"/>
      <c r="L333" s="222" t="n"/>
      <c r="M333" s="222" t="n"/>
      <c r="N333" s="222" t="n"/>
      <c r="O333" s="222" t="n"/>
      <c r="P333" s="222" t="n"/>
      <c r="Q333" s="222" t="n"/>
      <c r="R333" s="222" t="n"/>
      <c r="S333" s="222" t="n"/>
      <c r="T333" s="222" t="n"/>
      <c r="U333" s="222" t="n"/>
      <c r="V333" s="222" t="n"/>
      <c r="W333" s="222" t="n"/>
    </row>
    <row r="334" spans="1:23">
      <c r="A334" s="222" t="n"/>
      <c r="B334" s="222" t="n"/>
      <c r="C334" s="222" t="n"/>
      <c r="D334" s="222" t="n"/>
      <c r="E334" s="222" t="n"/>
      <c r="F334" s="222" t="n"/>
      <c r="G334" s="222" t="n"/>
      <c r="H334" s="222" t="n"/>
      <c r="I334" s="222" t="n"/>
      <c r="J334" s="222" t="n"/>
      <c r="K334" s="222" t="n"/>
      <c r="L334" s="222" t="n"/>
      <c r="M334" s="222" t="n"/>
      <c r="N334" s="222" t="n"/>
      <c r="O334" s="222" t="n"/>
      <c r="P334" s="222" t="n"/>
      <c r="Q334" s="222" t="n"/>
      <c r="R334" s="222" t="n"/>
      <c r="S334" s="222" t="n"/>
      <c r="T334" s="222" t="n"/>
      <c r="U334" s="222" t="n"/>
      <c r="V334" s="222" t="n"/>
      <c r="W334" s="222" t="n"/>
    </row>
    <row r="335" spans="1:23">
      <c r="A335" s="222" t="n"/>
      <c r="B335" s="222" t="n"/>
      <c r="C335" s="222" t="n"/>
      <c r="D335" s="222" t="n"/>
      <c r="E335" s="222" t="n"/>
      <c r="F335" s="222" t="n"/>
      <c r="G335" s="222" t="n"/>
      <c r="H335" s="222" t="n"/>
      <c r="I335" s="222" t="n"/>
      <c r="J335" s="222" t="n"/>
      <c r="K335" s="222" t="n"/>
      <c r="L335" s="222" t="n"/>
      <c r="M335" s="222" t="n"/>
      <c r="N335" s="222" t="n"/>
      <c r="O335" s="222" t="n"/>
      <c r="P335" s="222" t="n"/>
      <c r="Q335" s="222" t="n"/>
      <c r="R335" s="222" t="n"/>
      <c r="S335" s="222" t="n"/>
      <c r="T335" s="222" t="n"/>
      <c r="U335" s="222" t="n"/>
      <c r="V335" s="222" t="n"/>
      <c r="W335" s="222" t="n"/>
    </row>
    <row r="336" spans="1:23">
      <c r="A336" s="222" t="n"/>
      <c r="B336" s="222" t="n"/>
      <c r="C336" s="222" t="n"/>
      <c r="D336" s="222" t="n"/>
      <c r="E336" s="222" t="n"/>
      <c r="F336" s="222" t="n"/>
      <c r="G336" s="222" t="n"/>
      <c r="H336" s="222" t="n"/>
      <c r="I336" s="222" t="n"/>
      <c r="J336" s="222" t="n"/>
      <c r="K336" s="222" t="n"/>
      <c r="L336" s="222" t="n"/>
      <c r="M336" s="222" t="n"/>
      <c r="N336" s="222" t="n"/>
      <c r="O336" s="222" t="n"/>
      <c r="P336" s="222" t="n"/>
      <c r="Q336" s="222" t="n"/>
      <c r="R336" s="222" t="n"/>
      <c r="S336" s="222" t="n"/>
      <c r="T336" s="222" t="n"/>
      <c r="U336" s="222" t="n"/>
      <c r="V336" s="222" t="n"/>
      <c r="W336" s="222" t="n"/>
    </row>
    <row r="337" spans="1:23">
      <c r="A337" s="222" t="n"/>
      <c r="B337" s="222" t="n"/>
      <c r="C337" s="222" t="n"/>
      <c r="D337" s="222" t="n"/>
      <c r="E337" s="222" t="n"/>
      <c r="F337" s="222" t="n"/>
      <c r="G337" s="222" t="n"/>
      <c r="H337" s="222" t="n"/>
      <c r="I337" s="222" t="n"/>
      <c r="J337" s="222" t="n"/>
      <c r="K337" s="222" t="n"/>
      <c r="L337" s="222" t="n"/>
      <c r="M337" s="222" t="n"/>
      <c r="N337" s="222" t="n"/>
      <c r="O337" s="222" t="n"/>
      <c r="P337" s="222" t="n"/>
      <c r="Q337" s="222" t="n"/>
      <c r="R337" s="222" t="n"/>
      <c r="S337" s="222" t="n"/>
      <c r="T337" s="222" t="n"/>
      <c r="U337" s="222" t="n"/>
      <c r="V337" s="222" t="n"/>
      <c r="W337" s="222" t="n"/>
    </row>
    <row r="338" spans="1:23">
      <c r="A338" s="222" t="n"/>
      <c r="B338" s="222" t="n"/>
      <c r="C338" s="222" t="n"/>
      <c r="D338" s="222" t="n"/>
      <c r="E338" s="222" t="n"/>
      <c r="F338" s="222" t="n"/>
      <c r="G338" s="222" t="n"/>
      <c r="H338" s="222" t="n"/>
      <c r="I338" s="222" t="n"/>
      <c r="J338" s="222" t="n"/>
      <c r="K338" s="222" t="n"/>
      <c r="L338" s="222" t="n"/>
      <c r="M338" s="222" t="n"/>
      <c r="N338" s="222" t="n"/>
      <c r="O338" s="222" t="n"/>
      <c r="P338" s="222" t="n"/>
      <c r="Q338" s="222" t="n"/>
      <c r="R338" s="222" t="n"/>
      <c r="S338" s="222" t="n"/>
      <c r="T338" s="222" t="n"/>
      <c r="U338" s="222" t="n"/>
      <c r="V338" s="222" t="n"/>
      <c r="W338" s="222" t="n"/>
    </row>
    <row r="339" spans="1:23">
      <c r="A339" s="222" t="n"/>
      <c r="B339" s="222" t="n"/>
      <c r="C339" s="222" t="n"/>
      <c r="D339" s="222" t="n"/>
      <c r="E339" s="222" t="n"/>
      <c r="F339" s="222" t="n"/>
      <c r="G339" s="222" t="n"/>
      <c r="H339" s="222" t="n"/>
      <c r="I339" s="222" t="n"/>
      <c r="J339" s="222" t="n"/>
      <c r="K339" s="222" t="n"/>
      <c r="L339" s="222" t="n"/>
      <c r="M339" s="222" t="n"/>
      <c r="N339" s="222" t="n"/>
      <c r="O339" s="222" t="n"/>
      <c r="P339" s="222" t="n"/>
      <c r="Q339" s="222" t="n"/>
      <c r="R339" s="222" t="n"/>
      <c r="S339" s="222" t="n"/>
      <c r="T339" s="222" t="n"/>
      <c r="U339" s="222" t="n"/>
      <c r="V339" s="222" t="n"/>
      <c r="W339" s="222" t="n"/>
    </row>
    <row r="340" spans="1:23">
      <c r="A340" s="222" t="n"/>
      <c r="B340" s="222" t="n"/>
      <c r="C340" s="222" t="n"/>
      <c r="D340" s="222" t="n"/>
      <c r="E340" s="222" t="n"/>
      <c r="F340" s="222" t="n"/>
      <c r="G340" s="222" t="n"/>
      <c r="H340" s="222" t="n"/>
      <c r="I340" s="222" t="n"/>
      <c r="J340" s="222" t="n"/>
      <c r="K340" s="222" t="n"/>
      <c r="L340" s="222" t="n"/>
      <c r="M340" s="222" t="n"/>
      <c r="N340" s="222" t="n"/>
      <c r="O340" s="222" t="n"/>
      <c r="P340" s="222" t="n"/>
      <c r="Q340" s="222" t="n"/>
      <c r="R340" s="222" t="n"/>
      <c r="S340" s="222" t="n"/>
      <c r="T340" s="222" t="n"/>
      <c r="U340" s="222" t="n"/>
      <c r="V340" s="222" t="n"/>
      <c r="W340" s="222" t="n"/>
    </row>
    <row r="341" spans="1:23">
      <c r="A341" s="222" t="n"/>
      <c r="B341" s="222" t="n"/>
      <c r="C341" s="222" t="n"/>
      <c r="D341" s="222" t="n"/>
      <c r="E341" s="222" t="n"/>
      <c r="F341" s="222" t="n"/>
      <c r="G341" s="222" t="n"/>
      <c r="H341" s="222" t="n"/>
      <c r="I341" s="222" t="n"/>
      <c r="J341" s="222" t="n"/>
      <c r="K341" s="222" t="n"/>
      <c r="L341" s="222" t="n"/>
      <c r="M341" s="222" t="n"/>
      <c r="N341" s="222" t="n"/>
      <c r="O341" s="222" t="n"/>
      <c r="P341" s="222" t="n"/>
      <c r="Q341" s="222" t="n"/>
      <c r="R341" s="222" t="n"/>
      <c r="S341" s="222" t="n"/>
      <c r="T341" s="222" t="n"/>
      <c r="U341" s="222" t="n"/>
      <c r="V341" s="222" t="n"/>
      <c r="W341" s="222" t="n"/>
    </row>
    <row r="342" spans="1:23">
      <c r="A342" s="222" t="n"/>
      <c r="B342" s="222" t="n"/>
      <c r="C342" s="222" t="n"/>
      <c r="D342" s="222" t="n"/>
      <c r="E342" s="222" t="n"/>
      <c r="F342" s="222" t="n"/>
      <c r="G342" s="222" t="n"/>
      <c r="H342" s="222" t="n"/>
      <c r="I342" s="222" t="n"/>
      <c r="J342" s="222" t="n"/>
      <c r="K342" s="222" t="n"/>
      <c r="L342" s="222" t="n"/>
      <c r="M342" s="222" t="n"/>
      <c r="N342" s="222" t="n"/>
      <c r="O342" s="222" t="n"/>
      <c r="P342" s="222" t="n"/>
      <c r="Q342" s="222" t="n"/>
      <c r="R342" s="222" t="n"/>
      <c r="S342" s="222" t="n"/>
      <c r="T342" s="222" t="n"/>
      <c r="U342" s="222" t="n"/>
      <c r="V342" s="222" t="n"/>
      <c r="W342" s="222" t="n"/>
    </row>
    <row r="343" spans="1:23">
      <c r="A343" s="222" t="n"/>
      <c r="B343" s="222" t="n"/>
      <c r="C343" s="222" t="n"/>
      <c r="D343" s="222" t="n"/>
      <c r="E343" s="222" t="n"/>
      <c r="F343" s="222" t="n"/>
      <c r="G343" s="222" t="n"/>
      <c r="H343" s="222" t="n"/>
      <c r="I343" s="222" t="n"/>
      <c r="J343" s="222" t="n"/>
      <c r="K343" s="222" t="n"/>
      <c r="L343" s="222" t="n"/>
      <c r="M343" s="222" t="n"/>
      <c r="N343" s="222" t="n"/>
      <c r="O343" s="222" t="n"/>
      <c r="P343" s="222" t="n"/>
      <c r="Q343" s="222" t="n"/>
      <c r="R343" s="222" t="n"/>
      <c r="S343" s="222" t="n"/>
      <c r="T343" s="222" t="n"/>
      <c r="U343" s="222" t="n"/>
      <c r="V343" s="222" t="n"/>
      <c r="W343" s="222" t="n"/>
    </row>
    <row r="344" spans="1:23">
      <c r="A344" s="222" t="n"/>
      <c r="B344" s="222" t="n"/>
      <c r="C344" s="222" t="n"/>
      <c r="D344" s="222" t="n"/>
      <c r="E344" s="222" t="n"/>
      <c r="F344" s="222" t="n"/>
      <c r="G344" s="222" t="n"/>
      <c r="H344" s="222" t="n"/>
      <c r="I344" s="222" t="n"/>
      <c r="J344" s="222" t="n"/>
      <c r="K344" s="222" t="n"/>
      <c r="L344" s="222" t="n"/>
      <c r="M344" s="222" t="n"/>
      <c r="N344" s="222" t="n"/>
      <c r="O344" s="222" t="n"/>
      <c r="P344" s="222" t="n"/>
      <c r="Q344" s="222" t="n"/>
      <c r="R344" s="222" t="n"/>
      <c r="S344" s="222" t="n"/>
      <c r="T344" s="222" t="n"/>
      <c r="U344" s="222" t="n"/>
      <c r="V344" s="222" t="n"/>
      <c r="W344" s="222" t="n"/>
    </row>
    <row r="345" spans="1:23">
      <c r="A345" s="222" t="n"/>
      <c r="B345" s="222" t="n"/>
      <c r="C345" s="222" t="n"/>
      <c r="D345" s="222" t="n"/>
      <c r="E345" s="222" t="n"/>
      <c r="F345" s="222" t="n"/>
      <c r="G345" s="222" t="n"/>
      <c r="H345" s="222" t="n"/>
      <c r="I345" s="222" t="n"/>
      <c r="J345" s="222" t="n"/>
      <c r="K345" s="222" t="n"/>
      <c r="L345" s="222" t="n"/>
      <c r="M345" s="222" t="n"/>
      <c r="N345" s="222" t="n"/>
      <c r="O345" s="222" t="n"/>
      <c r="P345" s="222" t="n"/>
      <c r="Q345" s="222" t="n"/>
      <c r="R345" s="222" t="n"/>
      <c r="S345" s="222" t="n"/>
      <c r="T345" s="222" t="n"/>
      <c r="U345" s="222" t="n"/>
      <c r="V345" s="222" t="n"/>
      <c r="W345" s="222" t="n"/>
    </row>
    <row r="346" spans="1:23">
      <c r="A346" s="222" t="n"/>
      <c r="B346" s="222" t="n"/>
      <c r="C346" s="222" t="n"/>
      <c r="D346" s="222" t="n"/>
      <c r="E346" s="222" t="n"/>
      <c r="F346" s="222" t="n"/>
      <c r="G346" s="222" t="n"/>
      <c r="H346" s="222" t="n"/>
      <c r="I346" s="222" t="n"/>
      <c r="J346" s="222" t="n"/>
      <c r="K346" s="222" t="n"/>
      <c r="L346" s="222" t="n"/>
      <c r="M346" s="222" t="n"/>
      <c r="N346" s="222" t="n"/>
      <c r="O346" s="222" t="n"/>
      <c r="P346" s="222" t="n"/>
      <c r="Q346" s="222" t="n"/>
      <c r="R346" s="222" t="n"/>
      <c r="S346" s="222" t="n"/>
      <c r="T346" s="222" t="n"/>
      <c r="U346" s="222" t="n"/>
      <c r="V346" s="222" t="n"/>
      <c r="W346" s="222" t="n"/>
    </row>
    <row r="347" spans="1:23">
      <c r="A347" s="222" t="n"/>
      <c r="B347" s="222" t="n"/>
      <c r="C347" s="222" t="n"/>
      <c r="D347" s="222" t="n"/>
      <c r="E347" s="222" t="n"/>
      <c r="F347" s="222" t="n"/>
      <c r="G347" s="222" t="n"/>
      <c r="H347" s="222" t="n"/>
      <c r="I347" s="222" t="n"/>
      <c r="J347" s="222" t="n"/>
      <c r="K347" s="222" t="n"/>
      <c r="L347" s="222" t="n"/>
      <c r="M347" s="222" t="n"/>
      <c r="N347" s="222" t="n"/>
      <c r="O347" s="222" t="n"/>
      <c r="P347" s="222" t="n"/>
      <c r="Q347" s="222" t="n"/>
      <c r="R347" s="222" t="n"/>
      <c r="S347" s="222" t="n"/>
      <c r="T347" s="222" t="n"/>
      <c r="U347" s="222" t="n"/>
      <c r="V347" s="222" t="n"/>
      <c r="W347" s="222" t="n"/>
    </row>
    <row r="348" spans="1:23">
      <c r="A348" s="222" t="n"/>
      <c r="B348" s="222" t="n"/>
      <c r="C348" s="222" t="n"/>
      <c r="D348" s="222" t="n"/>
      <c r="E348" s="222" t="n"/>
      <c r="F348" s="222" t="n"/>
      <c r="G348" s="222" t="n"/>
      <c r="H348" s="222" t="n"/>
      <c r="I348" s="222" t="n"/>
      <c r="J348" s="222" t="n"/>
      <c r="K348" s="222" t="n"/>
      <c r="L348" s="222" t="n"/>
      <c r="M348" s="222" t="n"/>
      <c r="N348" s="222" t="n"/>
      <c r="O348" s="222" t="n"/>
      <c r="P348" s="222" t="n"/>
      <c r="Q348" s="222" t="n"/>
      <c r="R348" s="222" t="n"/>
      <c r="S348" s="222" t="n"/>
      <c r="T348" s="222" t="n"/>
      <c r="U348" s="222" t="n"/>
      <c r="V348" s="222" t="n"/>
      <c r="W348" s="222" t="n"/>
    </row>
    <row r="349" spans="1:23">
      <c r="A349" s="222" t="n"/>
      <c r="B349" s="222" t="n"/>
      <c r="C349" s="222" t="n"/>
      <c r="D349" s="222" t="n"/>
      <c r="E349" s="222" t="n"/>
      <c r="F349" s="222" t="n"/>
      <c r="G349" s="222" t="n"/>
      <c r="H349" s="222" t="n"/>
      <c r="I349" s="222" t="n"/>
      <c r="J349" s="222" t="n"/>
      <c r="K349" s="222" t="n"/>
      <c r="L349" s="222" t="n"/>
      <c r="M349" s="222" t="n"/>
      <c r="N349" s="222" t="n"/>
      <c r="O349" s="222" t="n"/>
      <c r="P349" s="222" t="n"/>
      <c r="Q349" s="222" t="n"/>
      <c r="R349" s="222" t="n"/>
      <c r="S349" s="222" t="n"/>
      <c r="T349" s="222" t="n"/>
      <c r="U349" s="222" t="n"/>
      <c r="V349" s="222" t="n"/>
      <c r="W349" s="222" t="n"/>
    </row>
    <row r="350" spans="1:23">
      <c r="A350" s="222" t="n"/>
      <c r="B350" s="222" t="n"/>
      <c r="C350" s="222" t="n"/>
      <c r="D350" s="222" t="n"/>
      <c r="E350" s="222" t="n"/>
      <c r="F350" s="222" t="n"/>
      <c r="G350" s="222" t="n"/>
      <c r="H350" s="222" t="n"/>
      <c r="I350" s="222" t="n"/>
      <c r="J350" s="222" t="n"/>
      <c r="K350" s="222" t="n"/>
      <c r="L350" s="222" t="n"/>
      <c r="M350" s="222" t="n"/>
      <c r="N350" s="222" t="n"/>
      <c r="O350" s="222" t="n"/>
      <c r="P350" s="222" t="n"/>
      <c r="Q350" s="222" t="n"/>
      <c r="R350" s="222" t="n"/>
      <c r="S350" s="222" t="n"/>
      <c r="T350" s="222" t="n"/>
      <c r="U350" s="222" t="n"/>
      <c r="V350" s="222" t="n"/>
      <c r="W350" s="222" t="n"/>
    </row>
    <row r="351" spans="1:23">
      <c r="A351" s="222" t="n"/>
      <c r="B351" s="222" t="n"/>
      <c r="C351" s="222" t="n"/>
      <c r="D351" s="222" t="n"/>
      <c r="E351" s="222" t="n"/>
      <c r="F351" s="222" t="n"/>
      <c r="G351" s="222" t="n"/>
      <c r="H351" s="222" t="n"/>
      <c r="I351" s="222" t="n"/>
      <c r="J351" s="222" t="n"/>
      <c r="K351" s="222" t="n"/>
      <c r="L351" s="222" t="n"/>
      <c r="M351" s="222" t="n"/>
      <c r="N351" s="222" t="n"/>
      <c r="O351" s="222" t="n"/>
      <c r="P351" s="222" t="n"/>
      <c r="Q351" s="222" t="n"/>
      <c r="R351" s="222" t="n"/>
      <c r="S351" s="222" t="n"/>
      <c r="T351" s="222" t="n"/>
      <c r="U351" s="222" t="n"/>
      <c r="V351" s="222" t="n"/>
      <c r="W351" s="222" t="n"/>
    </row>
    <row r="352" spans="1:23">
      <c r="A352" s="222" t="n"/>
      <c r="B352" s="222" t="n"/>
      <c r="C352" s="222" t="n"/>
      <c r="D352" s="222" t="n"/>
      <c r="E352" s="222" t="n"/>
      <c r="F352" s="222" t="n"/>
      <c r="G352" s="222" t="n"/>
      <c r="H352" s="222" t="n"/>
      <c r="I352" s="222" t="n"/>
      <c r="J352" s="222" t="n"/>
      <c r="K352" s="222" t="n"/>
      <c r="L352" s="222" t="n"/>
      <c r="M352" s="222" t="n"/>
      <c r="N352" s="222" t="n"/>
      <c r="O352" s="222" t="n"/>
      <c r="P352" s="222" t="n"/>
      <c r="Q352" s="222" t="n"/>
      <c r="R352" s="222" t="n"/>
      <c r="S352" s="222" t="n"/>
      <c r="T352" s="222" t="n"/>
      <c r="U352" s="222" t="n"/>
      <c r="V352" s="222" t="n"/>
      <c r="W352" s="222" t="n"/>
    </row>
    <row r="353" spans="1:23">
      <c r="A353" s="222" t="n"/>
      <c r="B353" s="222" t="n"/>
      <c r="C353" s="222" t="n"/>
      <c r="D353" s="222" t="n"/>
      <c r="E353" s="222" t="n"/>
      <c r="F353" s="222" t="n"/>
      <c r="G353" s="222" t="n"/>
      <c r="H353" s="222" t="n"/>
      <c r="I353" s="222" t="n"/>
      <c r="J353" s="222" t="n"/>
      <c r="K353" s="222" t="n"/>
      <c r="L353" s="222" t="n"/>
      <c r="M353" s="222" t="n"/>
      <c r="N353" s="222" t="n"/>
      <c r="O353" s="222" t="n"/>
      <c r="P353" s="222" t="n"/>
      <c r="Q353" s="222" t="n"/>
      <c r="R353" s="222" t="n"/>
      <c r="S353" s="222" t="n"/>
      <c r="T353" s="222" t="n"/>
      <c r="U353" s="222" t="n"/>
      <c r="V353" s="222" t="n"/>
      <c r="W353" s="222" t="n"/>
    </row>
    <row r="354" spans="1:23">
      <c r="A354" s="222" t="n"/>
      <c r="B354" s="222" t="n"/>
      <c r="C354" s="222" t="n"/>
      <c r="D354" s="222" t="n"/>
      <c r="E354" s="222" t="n"/>
      <c r="F354" s="222" t="n"/>
      <c r="G354" s="222" t="n"/>
      <c r="H354" s="222" t="n"/>
      <c r="I354" s="222" t="n"/>
      <c r="J354" s="222" t="n"/>
      <c r="K354" s="222" t="n"/>
      <c r="L354" s="222" t="n"/>
      <c r="M354" s="222" t="n"/>
      <c r="N354" s="222" t="n"/>
      <c r="O354" s="222" t="n"/>
      <c r="P354" s="222" t="n"/>
      <c r="Q354" s="222" t="n"/>
      <c r="R354" s="222" t="n"/>
      <c r="S354" s="222" t="n"/>
      <c r="T354" s="222" t="n"/>
      <c r="U354" s="222" t="n"/>
      <c r="V354" s="222" t="n"/>
      <c r="W354" s="222" t="n"/>
    </row>
    <row r="355" spans="1:23">
      <c r="A355" s="222" t="n"/>
      <c r="B355" s="222" t="n"/>
      <c r="C355" s="222" t="n"/>
      <c r="D355" s="222" t="n"/>
      <c r="E355" s="222" t="n"/>
      <c r="F355" s="222" t="n"/>
      <c r="G355" s="222" t="n"/>
      <c r="H355" s="222" t="n"/>
      <c r="I355" s="222" t="n"/>
      <c r="J355" s="222" t="n"/>
      <c r="K355" s="222" t="n"/>
      <c r="L355" s="222" t="n"/>
      <c r="M355" s="222" t="n"/>
      <c r="N355" s="222" t="n"/>
      <c r="O355" s="222" t="n"/>
      <c r="P355" s="222" t="n"/>
      <c r="Q355" s="222" t="n"/>
      <c r="R355" s="222" t="n"/>
      <c r="S355" s="222" t="n"/>
      <c r="T355" s="222" t="n"/>
      <c r="U355" s="222" t="n"/>
      <c r="V355" s="222" t="n"/>
      <c r="W355" s="222" t="n"/>
    </row>
    <row r="356" spans="1:23">
      <c r="A356" s="222" t="n"/>
      <c r="B356" s="222" t="n"/>
      <c r="C356" s="222" t="n"/>
      <c r="D356" s="222" t="n"/>
      <c r="E356" s="222" t="n"/>
      <c r="F356" s="222" t="n"/>
      <c r="G356" s="222" t="n"/>
      <c r="H356" s="222" t="n"/>
      <c r="I356" s="222" t="n"/>
      <c r="J356" s="222" t="n"/>
      <c r="K356" s="222" t="n"/>
      <c r="L356" s="222" t="n"/>
      <c r="M356" s="222" t="n"/>
      <c r="N356" s="222" t="n"/>
      <c r="O356" s="222" t="n"/>
      <c r="P356" s="222" t="n"/>
      <c r="Q356" s="222" t="n"/>
      <c r="R356" s="222" t="n"/>
      <c r="S356" s="222" t="n"/>
      <c r="T356" s="222" t="n"/>
      <c r="U356" s="222" t="n"/>
      <c r="V356" s="222" t="n"/>
      <c r="W356" s="222" t="n"/>
    </row>
    <row r="357" spans="1:23">
      <c r="A357" s="222" t="n"/>
      <c r="B357" s="222" t="n"/>
      <c r="C357" s="222" t="n"/>
      <c r="D357" s="222" t="n"/>
      <c r="E357" s="222" t="n"/>
      <c r="F357" s="222" t="n"/>
      <c r="G357" s="222" t="n"/>
      <c r="H357" s="222" t="n"/>
      <c r="I357" s="222" t="n"/>
      <c r="J357" s="222" t="n"/>
      <c r="K357" s="222" t="n"/>
      <c r="L357" s="222" t="n"/>
      <c r="M357" s="222" t="n"/>
      <c r="N357" s="222" t="n"/>
      <c r="O357" s="222" t="n"/>
      <c r="P357" s="222" t="n"/>
      <c r="Q357" s="222" t="n"/>
      <c r="R357" s="222" t="n"/>
      <c r="S357" s="222" t="n"/>
      <c r="T357" s="222" t="n"/>
      <c r="U357" s="222" t="n"/>
      <c r="V357" s="222" t="n"/>
      <c r="W357" s="222" t="n"/>
    </row>
    <row r="358" spans="1:23">
      <c r="A358" s="222" t="n"/>
      <c r="B358" s="222" t="n"/>
      <c r="C358" s="222" t="n"/>
      <c r="D358" s="222" t="n"/>
      <c r="E358" s="222" t="n"/>
      <c r="F358" s="222" t="n"/>
      <c r="G358" s="222" t="n"/>
      <c r="H358" s="222" t="n"/>
      <c r="I358" s="222" t="n"/>
      <c r="J358" s="222" t="n"/>
      <c r="K358" s="222" t="n"/>
      <c r="L358" s="222" t="n"/>
      <c r="M358" s="222" t="n"/>
      <c r="N358" s="222" t="n"/>
      <c r="O358" s="222" t="n"/>
      <c r="P358" s="222" t="n"/>
      <c r="Q358" s="222" t="n"/>
      <c r="R358" s="222" t="n"/>
      <c r="S358" s="222" t="n"/>
      <c r="T358" s="222" t="n"/>
      <c r="U358" s="222" t="n"/>
      <c r="V358" s="222" t="n"/>
      <c r="W358" s="222" t="n"/>
    </row>
    <row r="359" spans="1:23">
      <c r="A359" s="222" t="n"/>
      <c r="B359" s="222" t="n"/>
      <c r="C359" s="222" t="n"/>
      <c r="D359" s="222" t="n"/>
      <c r="E359" s="222" t="n"/>
      <c r="F359" s="222" t="n"/>
      <c r="G359" s="222" t="n"/>
      <c r="H359" s="222" t="n"/>
      <c r="I359" s="222" t="n"/>
      <c r="J359" s="222" t="n"/>
      <c r="K359" s="222" t="n"/>
      <c r="L359" s="222" t="n"/>
      <c r="M359" s="222" t="n"/>
      <c r="N359" s="222" t="n"/>
      <c r="O359" s="222" t="n"/>
      <c r="P359" s="222" t="n"/>
      <c r="Q359" s="222" t="n"/>
      <c r="R359" s="222" t="n"/>
      <c r="S359" s="222" t="n"/>
      <c r="T359" s="222" t="n"/>
      <c r="U359" s="222" t="n"/>
      <c r="V359" s="222" t="n"/>
      <c r="W359" s="222" t="n"/>
    </row>
    <row r="360" spans="1:23">
      <c r="A360" s="222" t="n"/>
      <c r="B360" s="222" t="n"/>
      <c r="C360" s="222" t="n"/>
      <c r="D360" s="222" t="n"/>
      <c r="E360" s="222" t="n"/>
      <c r="F360" s="222" t="n"/>
      <c r="G360" s="222" t="n"/>
      <c r="H360" s="222" t="n"/>
      <c r="I360" s="222" t="n"/>
      <c r="J360" s="222" t="n"/>
      <c r="K360" s="222" t="n"/>
      <c r="L360" s="222" t="n"/>
      <c r="M360" s="222" t="n"/>
      <c r="N360" s="222" t="n"/>
      <c r="O360" s="222" t="n"/>
      <c r="P360" s="222" t="n"/>
      <c r="Q360" s="222" t="n"/>
      <c r="R360" s="222" t="n"/>
      <c r="S360" s="222" t="n"/>
      <c r="T360" s="222" t="n"/>
      <c r="U360" s="222" t="n"/>
      <c r="V360" s="222" t="n"/>
      <c r="W360" s="222" t="n"/>
    </row>
    <row r="361" spans="1:23">
      <c r="A361" s="222" t="n"/>
      <c r="B361" s="222" t="n"/>
      <c r="C361" s="222" t="n"/>
      <c r="D361" s="222" t="n"/>
      <c r="E361" s="222" t="n"/>
      <c r="F361" s="222" t="n"/>
      <c r="G361" s="222" t="n"/>
      <c r="H361" s="222" t="n"/>
      <c r="I361" s="222" t="n"/>
      <c r="J361" s="222" t="n"/>
      <c r="K361" s="222" t="n"/>
      <c r="L361" s="222" t="n"/>
      <c r="M361" s="222" t="n"/>
      <c r="N361" s="222" t="n"/>
      <c r="O361" s="222" t="n"/>
      <c r="P361" s="222" t="n"/>
      <c r="Q361" s="222" t="n"/>
      <c r="R361" s="222" t="n"/>
      <c r="S361" s="222" t="n"/>
      <c r="T361" s="222" t="n"/>
      <c r="U361" s="222" t="n"/>
      <c r="V361" s="222" t="n"/>
      <c r="W361" s="222" t="n"/>
    </row>
    <row r="362" spans="1:23">
      <c r="A362" s="222" t="n"/>
      <c r="B362" s="222" t="n"/>
      <c r="C362" s="222" t="n"/>
      <c r="D362" s="222" t="n"/>
      <c r="E362" s="222" t="n"/>
      <c r="F362" s="222" t="n"/>
      <c r="G362" s="222" t="n"/>
      <c r="H362" s="222" t="n"/>
      <c r="I362" s="222" t="n"/>
      <c r="J362" s="222" t="n"/>
      <c r="K362" s="222" t="n"/>
      <c r="L362" s="222" t="n"/>
      <c r="M362" s="222" t="n"/>
      <c r="N362" s="222" t="n"/>
      <c r="O362" s="222" t="n"/>
      <c r="P362" s="222" t="n"/>
      <c r="Q362" s="222" t="n"/>
      <c r="R362" s="222" t="n"/>
      <c r="S362" s="222" t="n"/>
      <c r="T362" s="222" t="n"/>
      <c r="U362" s="222" t="n"/>
      <c r="V362" s="222" t="n"/>
      <c r="W362" s="222" t="n"/>
    </row>
    <row r="363" spans="1:23">
      <c r="A363" s="222" t="n"/>
      <c r="B363" s="222" t="n"/>
      <c r="C363" s="222" t="n"/>
      <c r="D363" s="222" t="n"/>
      <c r="E363" s="222" t="n"/>
      <c r="F363" s="222" t="n"/>
      <c r="G363" s="222" t="n"/>
      <c r="H363" s="222" t="n"/>
      <c r="I363" s="222" t="n"/>
      <c r="J363" s="222" t="n"/>
      <c r="K363" s="222" t="n"/>
      <c r="L363" s="222" t="n"/>
      <c r="M363" s="222" t="n"/>
      <c r="N363" s="222" t="n"/>
      <c r="O363" s="222" t="n"/>
      <c r="P363" s="222" t="n"/>
      <c r="Q363" s="222" t="n"/>
      <c r="R363" s="222" t="n"/>
      <c r="S363" s="222" t="n"/>
      <c r="T363" s="222" t="n"/>
      <c r="U363" s="222" t="n"/>
      <c r="V363" s="222" t="n"/>
      <c r="W363" s="222" t="n"/>
    </row>
    <row r="364" spans="1:23">
      <c r="A364" s="222" t="n"/>
      <c r="B364" s="222" t="n"/>
      <c r="C364" s="222" t="n"/>
      <c r="D364" s="222" t="n"/>
      <c r="E364" s="222" t="n"/>
      <c r="F364" s="222" t="n"/>
      <c r="G364" s="222" t="n"/>
      <c r="H364" s="222" t="n"/>
      <c r="I364" s="222" t="n"/>
      <c r="J364" s="222" t="n"/>
      <c r="K364" s="222" t="n"/>
      <c r="L364" s="222" t="n"/>
      <c r="M364" s="222" t="n"/>
      <c r="N364" s="222" t="n"/>
      <c r="O364" s="222" t="n"/>
      <c r="P364" s="222" t="n"/>
      <c r="Q364" s="222" t="n"/>
      <c r="R364" s="222" t="n"/>
      <c r="S364" s="222" t="n"/>
      <c r="T364" s="222" t="n"/>
      <c r="U364" s="222" t="n"/>
      <c r="V364" s="222" t="n"/>
      <c r="W364" s="222" t="n"/>
    </row>
    <row r="365" spans="1:23">
      <c r="A365" s="222" t="n"/>
      <c r="B365" s="222" t="n"/>
      <c r="C365" s="222" t="n"/>
      <c r="D365" s="222" t="n"/>
      <c r="E365" s="222" t="n"/>
      <c r="F365" s="222" t="n"/>
      <c r="G365" s="222" t="n"/>
      <c r="H365" s="222" t="n"/>
      <c r="I365" s="222" t="n"/>
      <c r="J365" s="222" t="n"/>
      <c r="K365" s="222" t="n"/>
      <c r="L365" s="222" t="n"/>
      <c r="M365" s="222" t="n"/>
      <c r="N365" s="222" t="n"/>
      <c r="O365" s="222" t="n"/>
      <c r="P365" s="222" t="n"/>
      <c r="Q365" s="222" t="n"/>
      <c r="R365" s="222" t="n"/>
      <c r="S365" s="222" t="n"/>
      <c r="T365" s="222" t="n"/>
      <c r="U365" s="222" t="n"/>
      <c r="V365" s="222" t="n"/>
      <c r="W365" s="222" t="n"/>
    </row>
    <row r="366" spans="1:23">
      <c r="A366" s="222" t="n"/>
      <c r="B366" s="222" t="n"/>
      <c r="C366" s="222" t="n"/>
      <c r="D366" s="222" t="n"/>
      <c r="E366" s="222" t="n"/>
      <c r="F366" s="222" t="n"/>
      <c r="G366" s="222" t="n"/>
      <c r="H366" s="222" t="n"/>
      <c r="I366" s="222" t="n"/>
      <c r="J366" s="222" t="n"/>
      <c r="K366" s="222" t="n"/>
      <c r="L366" s="222" t="n"/>
      <c r="M366" s="222" t="n"/>
      <c r="N366" s="222" t="n"/>
      <c r="O366" s="222" t="n"/>
      <c r="P366" s="222" t="n"/>
      <c r="Q366" s="222" t="n"/>
      <c r="R366" s="222" t="n"/>
      <c r="S366" s="222" t="n"/>
      <c r="T366" s="222" t="n"/>
      <c r="U366" s="222" t="n"/>
      <c r="V366" s="222" t="n"/>
      <c r="W366" s="222" t="n"/>
    </row>
    <row r="367" spans="1:23">
      <c r="A367" s="222" t="n"/>
      <c r="B367" s="222" t="n"/>
      <c r="C367" s="222" t="n"/>
      <c r="D367" s="222" t="n"/>
      <c r="E367" s="222" t="n"/>
      <c r="F367" s="222" t="n"/>
      <c r="G367" s="222" t="n"/>
      <c r="H367" s="222" t="n"/>
      <c r="I367" s="222" t="n"/>
      <c r="J367" s="222" t="n"/>
      <c r="K367" s="222" t="n"/>
      <c r="L367" s="222" t="n"/>
      <c r="M367" s="222" t="n"/>
      <c r="N367" s="222" t="n"/>
      <c r="O367" s="222" t="n"/>
      <c r="P367" s="222" t="n"/>
      <c r="Q367" s="222" t="n"/>
      <c r="R367" s="222" t="n"/>
      <c r="S367" s="222" t="n"/>
      <c r="T367" s="222" t="n"/>
      <c r="U367" s="222" t="n"/>
      <c r="V367" s="222" t="n"/>
      <c r="W367" s="222" t="n"/>
    </row>
    <row r="368" spans="1:23">
      <c r="A368" s="222" t="n"/>
      <c r="B368" s="222" t="n"/>
      <c r="C368" s="222" t="n"/>
      <c r="D368" s="222" t="n"/>
      <c r="E368" s="222" t="n"/>
      <c r="F368" s="222" t="n"/>
      <c r="G368" s="222" t="n"/>
      <c r="H368" s="222" t="n"/>
      <c r="I368" s="222" t="n"/>
      <c r="J368" s="222" t="n"/>
      <c r="K368" s="222" t="n"/>
      <c r="L368" s="222" t="n"/>
      <c r="M368" s="222" t="n"/>
      <c r="N368" s="222" t="n"/>
      <c r="O368" s="222" t="n"/>
      <c r="P368" s="222" t="n"/>
      <c r="Q368" s="222" t="n"/>
      <c r="R368" s="222" t="n"/>
      <c r="S368" s="222" t="n"/>
      <c r="T368" s="222" t="n"/>
      <c r="U368" s="222" t="n"/>
      <c r="V368" s="222" t="n"/>
      <c r="W368" s="222" t="n"/>
    </row>
    <row r="369" spans="1:23">
      <c r="A369" s="222" t="n"/>
      <c r="B369" s="222" t="n"/>
      <c r="C369" s="222" t="n"/>
      <c r="D369" s="222" t="n"/>
      <c r="E369" s="222" t="n"/>
      <c r="F369" s="222" t="n"/>
      <c r="G369" s="222" t="n"/>
      <c r="H369" s="222" t="n"/>
      <c r="I369" s="222" t="n"/>
      <c r="J369" s="222" t="n"/>
      <c r="K369" s="222" t="n"/>
      <c r="L369" s="222" t="n"/>
      <c r="M369" s="222" t="n"/>
      <c r="N369" s="222" t="n"/>
      <c r="O369" s="222" t="n"/>
      <c r="P369" s="222" t="n"/>
      <c r="Q369" s="222" t="n"/>
      <c r="R369" s="222" t="n"/>
      <c r="S369" s="222" t="n"/>
      <c r="T369" s="222" t="n"/>
      <c r="U369" s="222" t="n"/>
      <c r="V369" s="222" t="n"/>
      <c r="W369" s="222" t="n"/>
    </row>
    <row r="370" spans="1:23">
      <c r="A370" s="222" t="n"/>
      <c r="B370" s="222" t="n"/>
      <c r="C370" s="222" t="n"/>
      <c r="D370" s="222" t="n"/>
      <c r="E370" s="222" t="n"/>
      <c r="F370" s="222" t="n"/>
      <c r="G370" s="222" t="n"/>
      <c r="H370" s="222" t="n"/>
      <c r="I370" s="222" t="n"/>
      <c r="J370" s="222" t="n"/>
      <c r="K370" s="222" t="n"/>
      <c r="L370" s="222" t="n"/>
      <c r="M370" s="222" t="n"/>
      <c r="N370" s="222" t="n"/>
      <c r="O370" s="222" t="n"/>
      <c r="P370" s="222" t="n"/>
      <c r="Q370" s="222" t="n"/>
      <c r="R370" s="222" t="n"/>
      <c r="S370" s="222" t="n"/>
      <c r="T370" s="222" t="n"/>
      <c r="U370" s="222" t="n"/>
      <c r="V370" s="222" t="n"/>
      <c r="W370" s="222" t="n"/>
    </row>
    <row r="371" spans="1:23">
      <c r="A371" s="222" t="n"/>
      <c r="B371" s="222" t="n"/>
      <c r="C371" s="222" t="n"/>
      <c r="D371" s="222" t="n"/>
      <c r="E371" s="222" t="n"/>
      <c r="F371" s="222" t="n"/>
      <c r="G371" s="222" t="n"/>
      <c r="H371" s="222" t="n"/>
      <c r="I371" s="222" t="n"/>
      <c r="J371" s="222" t="n"/>
      <c r="K371" s="222" t="n"/>
      <c r="L371" s="222" t="n"/>
      <c r="M371" s="222" t="n"/>
      <c r="N371" s="222" t="n"/>
      <c r="O371" s="222" t="n"/>
      <c r="P371" s="222" t="n"/>
      <c r="Q371" s="222" t="n"/>
      <c r="R371" s="222" t="n"/>
      <c r="S371" s="222" t="n"/>
      <c r="T371" s="222" t="n"/>
      <c r="U371" s="222" t="n"/>
      <c r="V371" s="222" t="n"/>
      <c r="W371" s="222" t="n"/>
    </row>
    <row r="372" spans="1:23">
      <c r="A372" s="222" t="n"/>
      <c r="B372" s="222" t="n"/>
      <c r="C372" s="222" t="n"/>
      <c r="D372" s="222" t="n"/>
      <c r="E372" s="222" t="n"/>
      <c r="F372" s="222" t="n"/>
      <c r="G372" s="222" t="n"/>
      <c r="H372" s="222" t="n"/>
      <c r="I372" s="222" t="n"/>
      <c r="J372" s="222" t="n"/>
      <c r="K372" s="222" t="n"/>
      <c r="L372" s="222" t="n"/>
      <c r="M372" s="222" t="n"/>
      <c r="N372" s="222" t="n"/>
      <c r="O372" s="222" t="n"/>
      <c r="P372" s="222" t="n"/>
      <c r="Q372" s="222" t="n"/>
      <c r="R372" s="222" t="n"/>
      <c r="S372" s="222" t="n"/>
      <c r="T372" s="222" t="n"/>
      <c r="U372" s="222" t="n"/>
      <c r="V372" s="222" t="n"/>
      <c r="W372" s="222" t="n"/>
    </row>
    <row r="373" spans="1:23">
      <c r="A373" s="222" t="n"/>
      <c r="B373" s="222" t="n"/>
      <c r="C373" s="222" t="n"/>
      <c r="D373" s="222" t="n"/>
      <c r="E373" s="222" t="n"/>
      <c r="F373" s="222" t="n"/>
      <c r="G373" s="222" t="n"/>
      <c r="H373" s="222" t="n"/>
      <c r="I373" s="222" t="n"/>
      <c r="J373" s="222" t="n"/>
      <c r="K373" s="222" t="n"/>
      <c r="L373" s="222" t="n"/>
      <c r="M373" s="222" t="n"/>
      <c r="N373" s="222" t="n"/>
      <c r="O373" s="222" t="n"/>
      <c r="P373" s="222" t="n"/>
      <c r="Q373" s="222" t="n"/>
      <c r="R373" s="222" t="n"/>
      <c r="S373" s="222" t="n"/>
      <c r="T373" s="222" t="n"/>
      <c r="U373" s="222" t="n"/>
      <c r="V373" s="222" t="n"/>
      <c r="W373" s="222" t="n"/>
    </row>
    <row r="374" spans="1:23">
      <c r="A374" s="222" t="n"/>
      <c r="B374" s="222" t="n"/>
      <c r="C374" s="222" t="n"/>
      <c r="D374" s="222" t="n"/>
      <c r="E374" s="222" t="n"/>
      <c r="F374" s="222" t="n"/>
      <c r="G374" s="222" t="n"/>
      <c r="H374" s="222" t="n"/>
      <c r="I374" s="222" t="n"/>
      <c r="J374" s="222" t="n"/>
      <c r="K374" s="222" t="n"/>
      <c r="L374" s="222" t="n"/>
      <c r="M374" s="222" t="n"/>
      <c r="N374" s="222" t="n"/>
      <c r="O374" s="222" t="n"/>
      <c r="P374" s="222" t="n"/>
      <c r="Q374" s="222" t="n"/>
      <c r="R374" s="222" t="n"/>
      <c r="S374" s="222" t="n"/>
      <c r="T374" s="222" t="n"/>
      <c r="U374" s="222" t="n"/>
      <c r="V374" s="222" t="n"/>
      <c r="W374" s="222" t="n"/>
    </row>
    <row r="375" spans="1:23">
      <c r="A375" s="222" t="n"/>
      <c r="B375" s="222" t="n"/>
      <c r="C375" s="222" t="n"/>
      <c r="D375" s="222" t="n"/>
      <c r="E375" s="222" t="n"/>
      <c r="F375" s="222" t="n"/>
      <c r="G375" s="222" t="n"/>
      <c r="H375" s="222" t="n"/>
      <c r="I375" s="222" t="n"/>
      <c r="J375" s="222" t="n"/>
      <c r="K375" s="222" t="n"/>
      <c r="L375" s="222" t="n"/>
      <c r="M375" s="222" t="n"/>
      <c r="N375" s="222" t="n"/>
      <c r="O375" s="222" t="n"/>
      <c r="P375" s="222" t="n"/>
      <c r="Q375" s="222" t="n"/>
      <c r="R375" s="222" t="n"/>
      <c r="S375" s="222" t="n"/>
      <c r="T375" s="222" t="n"/>
      <c r="U375" s="222" t="n"/>
      <c r="V375" s="222" t="n"/>
      <c r="W375" s="222" t="n"/>
    </row>
    <row r="376" spans="1:23">
      <c r="A376" s="222" t="n"/>
      <c r="B376" s="222" t="n"/>
      <c r="C376" s="222" t="n"/>
      <c r="D376" s="222" t="n"/>
      <c r="E376" s="222" t="n"/>
      <c r="F376" s="222" t="n"/>
      <c r="G376" s="222" t="n"/>
      <c r="H376" s="222" t="n"/>
      <c r="I376" s="222" t="n"/>
      <c r="J376" s="222" t="n"/>
      <c r="K376" s="222" t="n"/>
      <c r="L376" s="222" t="n"/>
      <c r="M376" s="222" t="n"/>
      <c r="N376" s="222" t="n"/>
      <c r="O376" s="222" t="n"/>
      <c r="P376" s="222" t="n"/>
      <c r="Q376" s="222" t="n"/>
      <c r="R376" s="222" t="n"/>
      <c r="S376" s="222" t="n"/>
      <c r="T376" s="222" t="n"/>
      <c r="U376" s="222" t="n"/>
      <c r="V376" s="222" t="n"/>
      <c r="W376" s="222" t="n"/>
    </row>
    <row r="377" spans="1:23">
      <c r="A377" s="222" t="n"/>
      <c r="B377" s="222" t="n"/>
      <c r="C377" s="222" t="n"/>
      <c r="D377" s="222" t="n"/>
      <c r="E377" s="222" t="n"/>
      <c r="F377" s="222" t="n"/>
      <c r="G377" s="222" t="n"/>
      <c r="H377" s="222" t="n"/>
      <c r="I377" s="222" t="n"/>
      <c r="J377" s="222" t="n"/>
      <c r="K377" s="222" t="n"/>
      <c r="L377" s="222" t="n"/>
      <c r="M377" s="222" t="n"/>
      <c r="N377" s="222" t="n"/>
      <c r="O377" s="222" t="n"/>
      <c r="P377" s="222" t="n"/>
      <c r="Q377" s="222" t="n"/>
      <c r="R377" s="222" t="n"/>
      <c r="S377" s="222" t="n"/>
      <c r="T377" s="222" t="n"/>
      <c r="U377" s="222" t="n"/>
      <c r="V377" s="222" t="n"/>
      <c r="W377" s="222" t="n"/>
    </row>
    <row r="378" spans="1:23">
      <c r="A378" s="222" t="n"/>
      <c r="B378" s="222" t="n"/>
      <c r="C378" s="222" t="n"/>
      <c r="D378" s="222" t="n"/>
      <c r="E378" s="222" t="n"/>
      <c r="F378" s="222" t="n"/>
      <c r="G378" s="222" t="n"/>
      <c r="H378" s="222" t="n"/>
      <c r="I378" s="222" t="n"/>
      <c r="J378" s="222" t="n"/>
      <c r="K378" s="222" t="n"/>
      <c r="L378" s="222" t="n"/>
      <c r="M378" s="222" t="n"/>
      <c r="N378" s="222" t="n"/>
      <c r="O378" s="222" t="n"/>
      <c r="P378" s="222" t="n"/>
      <c r="Q378" s="222" t="n"/>
      <c r="R378" s="222" t="n"/>
      <c r="S378" s="222" t="n"/>
      <c r="T378" s="222" t="n"/>
      <c r="U378" s="222" t="n"/>
      <c r="V378" s="222" t="n"/>
      <c r="W378" s="222" t="n"/>
    </row>
    <row r="379" spans="1:23">
      <c r="A379" s="222" t="n"/>
      <c r="B379" s="222" t="n"/>
      <c r="C379" s="222" t="n"/>
      <c r="D379" s="222" t="n"/>
      <c r="E379" s="222" t="n"/>
      <c r="F379" s="222" t="n"/>
      <c r="G379" s="222" t="n"/>
      <c r="H379" s="222" t="n"/>
      <c r="I379" s="222" t="n"/>
      <c r="J379" s="222" t="n"/>
      <c r="K379" s="222" t="n"/>
      <c r="L379" s="222" t="n"/>
      <c r="M379" s="222" t="n"/>
      <c r="N379" s="222" t="n"/>
      <c r="O379" s="222" t="n"/>
      <c r="P379" s="222" t="n"/>
      <c r="Q379" s="222" t="n"/>
      <c r="R379" s="222" t="n"/>
      <c r="S379" s="222" t="n"/>
      <c r="T379" s="222" t="n"/>
      <c r="U379" s="222" t="n"/>
      <c r="V379" s="222" t="n"/>
      <c r="W379" s="222" t="n"/>
    </row>
    <row r="380" spans="1:23">
      <c r="A380" s="222" t="n"/>
      <c r="B380" s="222" t="n"/>
      <c r="C380" s="222" t="n"/>
      <c r="D380" s="222" t="n"/>
      <c r="E380" s="222" t="n"/>
      <c r="F380" s="222" t="n"/>
      <c r="G380" s="222" t="n"/>
      <c r="H380" s="222" t="n"/>
      <c r="I380" s="222" t="n"/>
      <c r="J380" s="222" t="n"/>
      <c r="K380" s="222" t="n"/>
      <c r="L380" s="222" t="n"/>
      <c r="M380" s="222" t="n"/>
      <c r="N380" s="222" t="n"/>
      <c r="O380" s="222" t="n"/>
      <c r="P380" s="222" t="n"/>
      <c r="Q380" s="222" t="n"/>
      <c r="R380" s="222" t="n"/>
      <c r="S380" s="222" t="n"/>
      <c r="T380" s="222" t="n"/>
      <c r="U380" s="222" t="n"/>
      <c r="V380" s="222" t="n"/>
      <c r="W380" s="222" t="n"/>
    </row>
    <row r="381" spans="1:23">
      <c r="A381" s="222" t="n"/>
      <c r="B381" s="222" t="n"/>
      <c r="C381" s="222" t="n"/>
      <c r="D381" s="222" t="n"/>
      <c r="E381" s="222" t="n"/>
      <c r="F381" s="222" t="n"/>
      <c r="G381" s="222" t="n"/>
      <c r="H381" s="222" t="n"/>
      <c r="I381" s="222" t="n"/>
      <c r="J381" s="222" t="n"/>
      <c r="K381" s="222" t="n"/>
      <c r="L381" s="222" t="n"/>
      <c r="M381" s="222" t="n"/>
      <c r="N381" s="222" t="n"/>
      <c r="O381" s="222" t="n"/>
      <c r="P381" s="222" t="n"/>
      <c r="Q381" s="222" t="n"/>
      <c r="R381" s="222" t="n"/>
      <c r="S381" s="222" t="n"/>
      <c r="T381" s="222" t="n"/>
      <c r="U381" s="222" t="n"/>
      <c r="V381" s="222" t="n"/>
      <c r="W381" s="222" t="n"/>
    </row>
    <row r="382" spans="1:23">
      <c r="A382" s="222" t="n"/>
      <c r="B382" s="222" t="n"/>
      <c r="C382" s="222" t="n"/>
      <c r="D382" s="222" t="n"/>
      <c r="E382" s="222" t="n"/>
      <c r="F382" s="222" t="n"/>
      <c r="G382" s="222" t="n"/>
      <c r="H382" s="222" t="n"/>
      <c r="I382" s="222" t="n"/>
      <c r="J382" s="222" t="n"/>
      <c r="K382" s="222" t="n"/>
      <c r="L382" s="222" t="n"/>
      <c r="M382" s="222" t="n"/>
      <c r="N382" s="222" t="n"/>
      <c r="O382" s="222" t="n"/>
      <c r="P382" s="222" t="n"/>
      <c r="Q382" s="222" t="n"/>
      <c r="R382" s="222" t="n"/>
      <c r="S382" s="222" t="n"/>
      <c r="T382" s="222" t="n"/>
      <c r="U382" s="222" t="n"/>
      <c r="V382" s="222" t="n"/>
      <c r="W382" s="222" t="n"/>
    </row>
    <row r="383" spans="1:23">
      <c r="A383" s="222" t="n"/>
      <c r="B383" s="222" t="n"/>
      <c r="C383" s="222" t="n"/>
      <c r="D383" s="222" t="n"/>
      <c r="E383" s="222" t="n"/>
      <c r="F383" s="222" t="n"/>
      <c r="G383" s="222" t="n"/>
      <c r="H383" s="222" t="n"/>
      <c r="I383" s="222" t="n"/>
      <c r="J383" s="222" t="n"/>
      <c r="K383" s="222" t="n"/>
      <c r="L383" s="222" t="n"/>
      <c r="M383" s="222" t="n"/>
      <c r="N383" s="222" t="n"/>
      <c r="O383" s="222" t="n"/>
      <c r="P383" s="222" t="n"/>
      <c r="Q383" s="222" t="n"/>
      <c r="R383" s="222" t="n"/>
      <c r="S383" s="222" t="n"/>
      <c r="T383" s="222" t="n"/>
      <c r="U383" s="222" t="n"/>
      <c r="V383" s="222" t="n"/>
      <c r="W383" s="222" t="n"/>
    </row>
    <row r="384" spans="1:23">
      <c r="A384" s="222" t="n"/>
      <c r="B384" s="222" t="n"/>
      <c r="C384" s="222" t="n"/>
      <c r="D384" s="222" t="n"/>
      <c r="E384" s="222" t="n"/>
      <c r="F384" s="222" t="n"/>
      <c r="G384" s="222" t="n"/>
      <c r="H384" s="222" t="n"/>
      <c r="I384" s="222" t="n"/>
      <c r="J384" s="222" t="n"/>
      <c r="K384" s="222" t="n"/>
      <c r="L384" s="222" t="n"/>
      <c r="M384" s="222" t="n"/>
      <c r="N384" s="222" t="n"/>
      <c r="O384" s="222" t="n"/>
      <c r="P384" s="222" t="n"/>
      <c r="Q384" s="222" t="n"/>
      <c r="R384" s="222" t="n"/>
      <c r="S384" s="222" t="n"/>
      <c r="T384" s="222" t="n"/>
      <c r="U384" s="222" t="n"/>
      <c r="V384" s="222" t="n"/>
      <c r="W384" s="222" t="n"/>
    </row>
    <row r="385" spans="1:23">
      <c r="A385" s="222" t="n"/>
      <c r="B385" s="222" t="n"/>
      <c r="C385" s="222" t="n"/>
      <c r="D385" s="222" t="n"/>
      <c r="E385" s="222" t="n"/>
      <c r="F385" s="222" t="n"/>
      <c r="G385" s="222" t="n"/>
      <c r="H385" s="222" t="n"/>
      <c r="I385" s="222" t="n"/>
      <c r="J385" s="222" t="n"/>
      <c r="K385" s="222" t="n"/>
      <c r="L385" s="222" t="n"/>
      <c r="M385" s="222" t="n"/>
      <c r="N385" s="222" t="n"/>
      <c r="O385" s="222" t="n"/>
      <c r="P385" s="222" t="n"/>
      <c r="Q385" s="222" t="n"/>
      <c r="R385" s="222" t="n"/>
      <c r="S385" s="222" t="n"/>
      <c r="T385" s="222" t="n"/>
      <c r="U385" s="222" t="n"/>
      <c r="V385" s="222" t="n"/>
      <c r="W385" s="222" t="n"/>
    </row>
    <row r="386" spans="1:23">
      <c r="A386" s="222" t="n"/>
      <c r="B386" s="222" t="n"/>
      <c r="C386" s="222" t="n"/>
      <c r="D386" s="222" t="n"/>
      <c r="E386" s="222" t="n"/>
      <c r="F386" s="222" t="n"/>
      <c r="G386" s="222" t="n"/>
      <c r="H386" s="222" t="n"/>
      <c r="I386" s="222" t="n"/>
      <c r="J386" s="222" t="n"/>
      <c r="K386" s="222" t="n"/>
      <c r="L386" s="222" t="n"/>
      <c r="M386" s="222" t="n"/>
      <c r="N386" s="222" t="n"/>
      <c r="O386" s="222" t="n"/>
      <c r="P386" s="222" t="n"/>
      <c r="Q386" s="222" t="n"/>
      <c r="R386" s="222" t="n"/>
      <c r="S386" s="222" t="n"/>
      <c r="T386" s="222" t="n"/>
      <c r="U386" s="222" t="n"/>
      <c r="V386" s="222" t="n"/>
      <c r="W386" s="222" t="n"/>
    </row>
    <row r="387" spans="1:23">
      <c r="A387" s="222" t="n"/>
      <c r="B387" s="222" t="n"/>
      <c r="C387" s="222" t="n"/>
      <c r="D387" s="222" t="n"/>
      <c r="E387" s="222" t="n"/>
      <c r="F387" s="222" t="n"/>
      <c r="G387" s="222" t="n"/>
      <c r="H387" s="222" t="n"/>
      <c r="I387" s="222" t="n"/>
      <c r="J387" s="222" t="n"/>
      <c r="K387" s="222" t="n"/>
      <c r="L387" s="222" t="n"/>
      <c r="M387" s="222" t="n"/>
      <c r="N387" s="222" t="n"/>
      <c r="O387" s="222" t="n"/>
      <c r="P387" s="222" t="n"/>
      <c r="Q387" s="222" t="n"/>
      <c r="R387" s="222" t="n"/>
      <c r="S387" s="222" t="n"/>
      <c r="T387" s="222" t="n"/>
      <c r="U387" s="222" t="n"/>
      <c r="V387" s="222" t="n"/>
      <c r="W387" s="222" t="n"/>
    </row>
    <row r="388" spans="1:23">
      <c r="A388" s="222" t="n"/>
      <c r="B388" s="222" t="n"/>
      <c r="C388" s="222" t="n"/>
      <c r="D388" s="222" t="n"/>
      <c r="E388" s="222" t="n"/>
      <c r="F388" s="222" t="n"/>
      <c r="G388" s="222" t="n"/>
      <c r="H388" s="222" t="n"/>
      <c r="I388" s="222" t="n"/>
      <c r="J388" s="222" t="n"/>
      <c r="K388" s="222" t="n"/>
      <c r="L388" s="222" t="n"/>
      <c r="M388" s="222" t="n"/>
      <c r="N388" s="222" t="n"/>
      <c r="O388" s="222" t="n"/>
      <c r="P388" s="222" t="n"/>
      <c r="Q388" s="222" t="n"/>
      <c r="R388" s="222" t="n"/>
      <c r="S388" s="222" t="n"/>
      <c r="T388" s="222" t="n"/>
      <c r="U388" s="222" t="n"/>
      <c r="V388" s="222" t="n"/>
      <c r="W388" s="222" t="n"/>
    </row>
    <row r="389" spans="1:23">
      <c r="A389" s="222" t="n"/>
      <c r="B389" s="222" t="n"/>
      <c r="C389" s="222" t="n"/>
      <c r="D389" s="222" t="n"/>
      <c r="E389" s="222" t="n"/>
      <c r="F389" s="222" t="n"/>
      <c r="G389" s="222" t="n"/>
      <c r="H389" s="222" t="n"/>
      <c r="I389" s="222" t="n"/>
      <c r="J389" s="222" t="n"/>
      <c r="K389" s="222" t="n"/>
      <c r="L389" s="222" t="n"/>
      <c r="M389" s="222" t="n"/>
      <c r="N389" s="222" t="n"/>
      <c r="O389" s="222" t="n"/>
      <c r="P389" s="222" t="n"/>
      <c r="Q389" s="222" t="n"/>
      <c r="R389" s="222" t="n"/>
      <c r="S389" s="222" t="n"/>
      <c r="T389" s="222" t="n"/>
      <c r="U389" s="222" t="n"/>
      <c r="V389" s="222" t="n"/>
      <c r="W389" s="222" t="n"/>
    </row>
    <row r="390" spans="1:23">
      <c r="A390" s="222" t="n"/>
      <c r="B390" s="222" t="n"/>
      <c r="C390" s="222" t="n"/>
      <c r="D390" s="222" t="n"/>
      <c r="E390" s="222" t="n"/>
      <c r="F390" s="222" t="n"/>
      <c r="G390" s="222" t="n"/>
      <c r="H390" s="222" t="n"/>
      <c r="I390" s="222" t="n"/>
      <c r="J390" s="222" t="n"/>
      <c r="K390" s="222" t="n"/>
      <c r="L390" s="222" t="n"/>
      <c r="M390" s="222" t="n"/>
      <c r="N390" s="222" t="n"/>
      <c r="O390" s="222" t="n"/>
      <c r="P390" s="222" t="n"/>
      <c r="Q390" s="222" t="n"/>
      <c r="R390" s="222" t="n"/>
      <c r="S390" s="222" t="n"/>
      <c r="T390" s="222" t="n"/>
      <c r="U390" s="222" t="n"/>
      <c r="V390" s="222" t="n"/>
      <c r="W390" s="222" t="n"/>
    </row>
    <row r="391" spans="1:23">
      <c r="A391" s="222" t="n"/>
      <c r="B391" s="222" t="n"/>
      <c r="C391" s="222" t="n"/>
      <c r="D391" s="222" t="n"/>
      <c r="E391" s="222" t="n"/>
      <c r="F391" s="222" t="n"/>
      <c r="G391" s="222" t="n"/>
      <c r="H391" s="222" t="n"/>
      <c r="I391" s="222" t="n"/>
      <c r="J391" s="222" t="n"/>
      <c r="K391" s="222" t="n"/>
      <c r="L391" s="222" t="n"/>
      <c r="M391" s="222" t="n"/>
      <c r="N391" s="222" t="n"/>
      <c r="O391" s="222" t="n"/>
      <c r="P391" s="222" t="n"/>
      <c r="Q391" s="222" t="n"/>
      <c r="R391" s="222" t="n"/>
      <c r="S391" s="222" t="n"/>
      <c r="T391" s="222" t="n"/>
      <c r="U391" s="222" t="n"/>
      <c r="V391" s="222" t="n"/>
      <c r="W391" s="222" t="n"/>
    </row>
    <row r="392" spans="1:23">
      <c r="A392" s="222" t="n"/>
      <c r="B392" s="222" t="n"/>
      <c r="C392" s="222" t="n"/>
      <c r="D392" s="222" t="n"/>
      <c r="E392" s="222" t="n"/>
      <c r="F392" s="222" t="n"/>
      <c r="G392" s="222" t="n"/>
      <c r="H392" s="222" t="n"/>
      <c r="I392" s="222" t="n"/>
      <c r="J392" s="222" t="n"/>
      <c r="K392" s="222" t="n"/>
      <c r="L392" s="222" t="n"/>
      <c r="M392" s="222" t="n"/>
      <c r="N392" s="222" t="n"/>
      <c r="O392" s="222" t="n"/>
      <c r="P392" s="222" t="n"/>
      <c r="Q392" s="222" t="n"/>
      <c r="R392" s="222" t="n"/>
      <c r="S392" s="222" t="n"/>
      <c r="T392" s="222" t="n"/>
      <c r="U392" s="222" t="n"/>
      <c r="V392" s="222" t="n"/>
      <c r="W392" s="222" t="n"/>
    </row>
    <row r="393" spans="1:23">
      <c r="A393" s="222" t="n"/>
      <c r="B393" s="222" t="n"/>
      <c r="C393" s="222" t="n"/>
      <c r="D393" s="222" t="n"/>
      <c r="E393" s="222" t="n"/>
      <c r="F393" s="222" t="n"/>
      <c r="G393" s="222" t="n"/>
      <c r="H393" s="222" t="n"/>
      <c r="I393" s="222" t="n"/>
      <c r="J393" s="222" t="n"/>
      <c r="K393" s="222" t="n"/>
      <c r="L393" s="222" t="n"/>
      <c r="M393" s="222" t="n"/>
      <c r="N393" s="222" t="n"/>
      <c r="O393" s="222" t="n"/>
      <c r="P393" s="222" t="n"/>
      <c r="Q393" s="222" t="n"/>
      <c r="R393" s="222" t="n"/>
      <c r="S393" s="222" t="n"/>
      <c r="T393" s="222" t="n"/>
      <c r="U393" s="222" t="n"/>
      <c r="V393" s="222" t="n"/>
      <c r="W393" s="222" t="n"/>
    </row>
    <row r="394" spans="1:23">
      <c r="A394" s="222" t="n"/>
      <c r="B394" s="222" t="n"/>
      <c r="C394" s="222" t="n"/>
      <c r="D394" s="222" t="n"/>
      <c r="E394" s="222" t="n"/>
      <c r="F394" s="222" t="n"/>
      <c r="G394" s="222" t="n"/>
      <c r="H394" s="222" t="n"/>
      <c r="I394" s="222" t="n"/>
      <c r="J394" s="222" t="n"/>
      <c r="K394" s="222" t="n"/>
      <c r="L394" s="222" t="n"/>
      <c r="M394" s="222" t="n"/>
      <c r="N394" s="222" t="n"/>
      <c r="O394" s="222" t="n"/>
      <c r="P394" s="222" t="n"/>
      <c r="Q394" s="222" t="n"/>
      <c r="R394" s="222" t="n"/>
      <c r="S394" s="222" t="n"/>
      <c r="T394" s="222" t="n"/>
      <c r="U394" s="222" t="n"/>
      <c r="V394" s="222" t="n"/>
      <c r="W394" s="222" t="n"/>
    </row>
    <row r="395" spans="1:23">
      <c r="A395" s="222" t="n"/>
      <c r="B395" s="222" t="n"/>
      <c r="C395" s="222" t="n"/>
      <c r="D395" s="222" t="n"/>
      <c r="E395" s="222" t="n"/>
      <c r="F395" s="222" t="n"/>
      <c r="G395" s="222" t="n"/>
      <c r="H395" s="222" t="n"/>
      <c r="I395" s="222" t="n"/>
      <c r="J395" s="222" t="n"/>
      <c r="K395" s="222" t="n"/>
      <c r="L395" s="222" t="n"/>
      <c r="M395" s="222" t="n"/>
      <c r="N395" s="222" t="n"/>
      <c r="O395" s="222" t="n"/>
      <c r="P395" s="222" t="n"/>
      <c r="Q395" s="222" t="n"/>
      <c r="R395" s="222" t="n"/>
      <c r="S395" s="222" t="n"/>
      <c r="T395" s="222" t="n"/>
      <c r="U395" s="222" t="n"/>
      <c r="V395" s="222" t="n"/>
      <c r="W395" s="222" t="n"/>
    </row>
    <row r="396" spans="1:23">
      <c r="A396" s="222" t="n"/>
      <c r="B396" s="222" t="n"/>
      <c r="C396" s="222" t="n"/>
      <c r="D396" s="222" t="n"/>
      <c r="E396" s="222" t="n"/>
      <c r="F396" s="222" t="n"/>
      <c r="G396" s="222" t="n"/>
      <c r="H396" s="222" t="n"/>
      <c r="I396" s="222" t="n"/>
      <c r="J396" s="222" t="n"/>
      <c r="K396" s="222" t="n"/>
      <c r="L396" s="222" t="n"/>
      <c r="M396" s="222" t="n"/>
      <c r="N396" s="222" t="n"/>
      <c r="O396" s="222" t="n"/>
      <c r="P396" s="222" t="n"/>
      <c r="Q396" s="222" t="n"/>
      <c r="R396" s="222" t="n"/>
      <c r="S396" s="222" t="n"/>
      <c r="T396" s="222" t="n"/>
      <c r="U396" s="222" t="n"/>
      <c r="V396" s="222" t="n"/>
      <c r="W396" s="222" t="n"/>
    </row>
    <row r="397" spans="1:23">
      <c r="A397" s="222" t="n"/>
      <c r="B397" s="222" t="n"/>
      <c r="C397" s="222" t="n"/>
      <c r="D397" s="222" t="n"/>
      <c r="E397" s="222" t="n"/>
      <c r="F397" s="222" t="n"/>
      <c r="G397" s="222" t="n"/>
      <c r="H397" s="222" t="n"/>
      <c r="I397" s="222" t="n"/>
      <c r="J397" s="222" t="n"/>
      <c r="K397" s="222" t="n"/>
      <c r="L397" s="222" t="n"/>
      <c r="M397" s="222" t="n"/>
      <c r="N397" s="222" t="n"/>
      <c r="O397" s="222" t="n"/>
      <c r="P397" s="222" t="n"/>
      <c r="Q397" s="222" t="n"/>
      <c r="R397" s="222" t="n"/>
      <c r="S397" s="222" t="n"/>
      <c r="T397" s="222" t="n"/>
      <c r="U397" s="222" t="n"/>
      <c r="V397" s="222" t="n"/>
      <c r="W397" s="222" t="n"/>
    </row>
  </sheetData>
  <conditionalFormatting sqref="D398:D1048576 D2:D169">
    <cfRule dxfId="0" priority="5" type="duplicateValues"/>
  </conditionalFormatting>
  <conditionalFormatting sqref="D170:D210">
    <cfRule dxfId="0" priority="3" type="duplicateValues"/>
  </conditionalFormatting>
  <conditionalFormatting sqref="D211:D218">
    <cfRule dxfId="0" priority="60" type="duplicateValues"/>
  </conditionalFormatting>
  <conditionalFormatting sqref="D1">
    <cfRule dxfId="0" priority="1" type="duplicateValues"/>
  </conditionalFormatting>
  <pageMargins bottom="0.75" footer="0.3" header="0.3" left="0.7" right="0.7" top="0.75"/>
  <pageSetup orientation="portrait" paperSize="9"/>
</worksheet>
</file>

<file path=xl/worksheets/sheet14.xml><?xml version="1.0" encoding="utf-8"?>
<worksheet xmlns="http://schemas.openxmlformats.org/spreadsheetml/2006/main">
  <sheetPr codeName="Sheet14">
    <outlinePr summaryBelow="1" summaryRight="1"/>
    <pageSetUpPr/>
  </sheetPr>
  <dimension ref="A1:F1"/>
  <sheetViews>
    <sheetView workbookViewId="0">
      <selection activeCell="A2" sqref="A2:XFD18"/>
    </sheetView>
  </sheetViews>
  <sheetFormatPr baseColWidth="8" defaultRowHeight="13.5" outlineLevelCol="0"/>
  <cols>
    <col customWidth="1" max="2" min="1" style="156" width="12.875"/>
    <col customWidth="1" max="6" min="3" style="150" width="12.875"/>
  </cols>
  <sheetData>
    <row customHeight="1" ht="24" r="1" s="164" spans="1:6">
      <c r="A1" s="122" t="s">
        <v>129</v>
      </c>
      <c r="B1" s="122" t="s">
        <v>127</v>
      </c>
      <c r="C1" s="121" t="s">
        <v>139</v>
      </c>
      <c r="D1" s="121" t="s">
        <v>1038</v>
      </c>
      <c r="E1" s="121" t="s">
        <v>1039</v>
      </c>
      <c r="F1" s="121" t="s">
        <v>1040</v>
      </c>
    </row>
  </sheetData>
  <pageMargins bottom="0.75" footer="0.3" header="0.3" left="0.7" right="0.7" top="0.75"/>
</worksheet>
</file>

<file path=xl/worksheets/sheet15.xml><?xml version="1.0" encoding="utf-8"?>
<worksheet xmlns="http://schemas.openxmlformats.org/spreadsheetml/2006/main">
  <sheetPr codeName="Sheet15">
    <outlinePr summaryBelow="1" summaryRight="1"/>
    <pageSetUpPr/>
  </sheetPr>
  <dimension ref="A1:U36"/>
  <sheetViews>
    <sheetView workbookViewId="0">
      <selection activeCell="A2" sqref="A2:XFD34"/>
    </sheetView>
  </sheetViews>
  <sheetFormatPr baseColWidth="8" defaultColWidth="8.875" defaultRowHeight="13.5" outlineLevelCol="0"/>
  <cols>
    <col customWidth="1" max="2" min="1" style="110" width="9"/>
    <col customWidth="1" max="3" min="3" style="54" width="17.625"/>
    <col customWidth="1" max="4" min="4" style="54" width="10.125"/>
    <col customWidth="1" max="5" min="5" style="54" width="9"/>
    <col customWidth="1" max="6" min="6" style="54" width="29.125"/>
    <col customWidth="1" max="7" min="7" style="54" width="18.625"/>
    <col customWidth="1" max="8" min="8" style="54" width="9"/>
    <col customWidth="1" max="9" min="9" style="54" width="12.875"/>
    <col customWidth="1" max="10" min="10" style="54" width="12.5"/>
    <col customWidth="1" max="12" min="11" style="54" width="9"/>
    <col customWidth="1" max="13" min="13" style="54" width="58.5"/>
    <col customWidth="1" max="14" min="14" style="54" width="16.375"/>
    <col customWidth="1" max="15" min="15" style="54" width="20.5"/>
    <col customWidth="1" max="16384" min="16" style="42" width="8.875"/>
  </cols>
  <sheetData>
    <row customHeight="1" ht="16.5" r="1" s="164" spans="1:21">
      <c r="A1" s="109" t="s">
        <v>129</v>
      </c>
      <c r="B1" s="109" t="s">
        <v>127</v>
      </c>
      <c r="C1" s="22" t="s">
        <v>138</v>
      </c>
      <c r="D1" s="22" t="s">
        <v>810</v>
      </c>
      <c r="E1" s="22" t="s">
        <v>1041</v>
      </c>
      <c r="F1" s="22" t="s">
        <v>1042</v>
      </c>
      <c r="G1" s="22" t="s">
        <v>1043</v>
      </c>
      <c r="H1" s="22" t="s">
        <v>196</v>
      </c>
      <c r="I1" s="22" t="s">
        <v>1044</v>
      </c>
      <c r="J1" s="22" t="s">
        <v>111</v>
      </c>
      <c r="K1" s="22" t="s">
        <v>112</v>
      </c>
      <c r="L1" s="22" t="s">
        <v>113</v>
      </c>
      <c r="M1" s="22" t="s">
        <v>1045</v>
      </c>
      <c r="N1" s="22" t="s">
        <v>1046</v>
      </c>
      <c r="O1" s="22" t="s">
        <v>809</v>
      </c>
    </row>
    <row customHeight="1" ht="16.5" r="2" s="164" spans="1:21">
      <c r="A2" t="n">
        <v>2018</v>
      </c>
      <c r="B2" t="n">
        <v>9</v>
      </c>
      <c r="C2" s="140" t="s">
        <v>577</v>
      </c>
      <c r="D2" s="141" t="s">
        <v>1047</v>
      </c>
      <c r="E2" s="105" t="s">
        <v>1048</v>
      </c>
      <c r="F2" s="105" t="s">
        <v>213</v>
      </c>
      <c r="G2" s="105" t="s">
        <v>1049</v>
      </c>
      <c r="H2" s="105" t="n">
        <v>5</v>
      </c>
      <c r="I2" s="105" t="s">
        <v>1050</v>
      </c>
      <c r="J2" s="106" t="n">
        <v>5</v>
      </c>
      <c r="K2" s="106" t="n">
        <v>5</v>
      </c>
      <c r="L2" s="106" t="n">
        <v>5</v>
      </c>
      <c r="M2" s="105" t="s">
        <v>1051</v>
      </c>
      <c r="N2" s="105" t="s">
        <v>1052</v>
      </c>
      <c r="O2" s="105" t="s">
        <v>1053</v>
      </c>
    </row>
    <row customHeight="1" ht="16.5" r="3" s="164" spans="1:21">
      <c r="A3" t="n">
        <v>2018</v>
      </c>
      <c r="B3" t="n">
        <v>8</v>
      </c>
      <c r="C3" s="140" t="s">
        <v>722</v>
      </c>
      <c r="D3" s="141" t="s">
        <v>1054</v>
      </c>
      <c r="E3" s="105" t="s">
        <v>1048</v>
      </c>
      <c r="F3" s="105" t="s">
        <v>213</v>
      </c>
      <c r="G3" s="105" t="s">
        <v>1055</v>
      </c>
      <c r="H3" s="105" t="n">
        <v>5</v>
      </c>
      <c r="I3" s="105" t="s">
        <v>1050</v>
      </c>
      <c r="J3" s="106" t="n">
        <v>5</v>
      </c>
      <c r="K3" s="106" t="n">
        <v>5</v>
      </c>
      <c r="L3" s="106" t="n">
        <v>5</v>
      </c>
      <c r="M3" s="105" t="s">
        <v>1056</v>
      </c>
      <c r="N3" s="105" t="s">
        <v>1052</v>
      </c>
      <c r="O3" s="105" t="s">
        <v>1057</v>
      </c>
    </row>
    <row customHeight="1" ht="16.5" r="4" s="164" spans="1:21">
      <c r="A4" t="n">
        <v>2018</v>
      </c>
      <c r="B4" t="n">
        <v>8</v>
      </c>
      <c r="C4" s="140" t="s">
        <v>760</v>
      </c>
      <c r="D4" s="141" t="s">
        <v>1058</v>
      </c>
      <c r="E4" s="105" t="s">
        <v>1048</v>
      </c>
      <c r="F4" s="105" t="s">
        <v>213</v>
      </c>
      <c r="G4" s="105" t="s">
        <v>1059</v>
      </c>
      <c r="H4" s="105" t="n">
        <v>5</v>
      </c>
      <c r="I4" s="105" t="s">
        <v>1050</v>
      </c>
      <c r="J4" s="106" t="n">
        <v>5</v>
      </c>
      <c r="K4" s="106" t="n">
        <v>5</v>
      </c>
      <c r="L4" s="106" t="n">
        <v>5</v>
      </c>
      <c r="M4" s="105" t="s">
        <v>1060</v>
      </c>
      <c r="N4" s="105" t="s">
        <v>1052</v>
      </c>
      <c r="O4" s="105" t="s">
        <v>1061</v>
      </c>
    </row>
    <row customHeight="1" ht="16.5" r="5" s="164" spans="1:21">
      <c r="A5" t="n">
        <v>2018</v>
      </c>
      <c r="B5" t="n">
        <v>8</v>
      </c>
      <c r="C5" s="140" t="s">
        <v>766</v>
      </c>
      <c r="D5" s="141" t="s">
        <v>1062</v>
      </c>
      <c r="E5" s="105" t="s">
        <v>1048</v>
      </c>
      <c r="F5" s="105" t="s">
        <v>213</v>
      </c>
      <c r="G5" s="105" t="s">
        <v>1063</v>
      </c>
      <c r="H5" s="105" t="n">
        <v>5</v>
      </c>
      <c r="I5" s="105" t="s">
        <v>1050</v>
      </c>
      <c r="J5" s="106" t="n">
        <v>5</v>
      </c>
      <c r="K5" s="106" t="n">
        <v>5</v>
      </c>
      <c r="L5" s="106" t="n">
        <v>5</v>
      </c>
      <c r="M5" s="105" t="s">
        <v>1064</v>
      </c>
      <c r="N5" s="105" t="s">
        <v>1052</v>
      </c>
      <c r="O5" s="105" t="s">
        <v>1065</v>
      </c>
    </row>
    <row customHeight="1" ht="16.5" r="6" s="164" spans="1:21">
      <c r="A6" t="n">
        <v>2018</v>
      </c>
      <c r="B6" t="n">
        <v>8</v>
      </c>
      <c r="C6" s="140" t="s">
        <v>766</v>
      </c>
      <c r="D6" s="141" t="s">
        <v>1066</v>
      </c>
      <c r="E6" s="105" t="s">
        <v>1048</v>
      </c>
      <c r="F6" s="105" t="s">
        <v>213</v>
      </c>
      <c r="G6" s="105" t="s">
        <v>1063</v>
      </c>
      <c r="H6" s="105" t="n">
        <v>5</v>
      </c>
      <c r="I6" s="105" t="s">
        <v>1050</v>
      </c>
      <c r="J6" s="106" t="n">
        <v>5</v>
      </c>
      <c r="K6" s="106" t="n">
        <v>5</v>
      </c>
      <c r="L6" s="106" t="n">
        <v>5</v>
      </c>
      <c r="M6" s="105" t="s">
        <v>1067</v>
      </c>
      <c r="N6" s="105" t="s">
        <v>1052</v>
      </c>
      <c r="O6" s="105" t="s">
        <v>1068</v>
      </c>
    </row>
    <row customHeight="1" ht="16.5" r="7" s="164" spans="1:21">
      <c r="A7" t="n">
        <v>2018</v>
      </c>
      <c r="B7" t="n">
        <v>8</v>
      </c>
      <c r="C7" s="140" t="s">
        <v>789</v>
      </c>
      <c r="D7" s="141" t="s">
        <v>1069</v>
      </c>
      <c r="E7" s="105" t="s">
        <v>1048</v>
      </c>
      <c r="F7" s="105" t="s">
        <v>213</v>
      </c>
      <c r="G7" s="105" t="s">
        <v>1070</v>
      </c>
      <c r="H7" s="105" t="n">
        <v>5</v>
      </c>
      <c r="I7" s="105" t="s">
        <v>1050</v>
      </c>
      <c r="J7" s="106" t="n">
        <v>5</v>
      </c>
      <c r="K7" s="106" t="n">
        <v>5</v>
      </c>
      <c r="L7" s="106" t="n">
        <v>5</v>
      </c>
      <c r="M7" s="105" t="s">
        <v>1071</v>
      </c>
      <c r="N7" s="105" t="s">
        <v>1072</v>
      </c>
      <c r="O7" s="105" t="s">
        <v>581</v>
      </c>
    </row>
    <row customHeight="1" ht="16.5" r="8" s="164" spans="1:21">
      <c r="A8" t="n">
        <v>2018</v>
      </c>
      <c r="B8" t="n">
        <v>8</v>
      </c>
      <c r="C8" s="140" t="s">
        <v>789</v>
      </c>
      <c r="D8" s="141" t="s">
        <v>1073</v>
      </c>
      <c r="E8" s="105" t="s">
        <v>1048</v>
      </c>
      <c r="F8" s="105" t="s">
        <v>213</v>
      </c>
      <c r="G8" s="105" t="s">
        <v>1070</v>
      </c>
      <c r="H8" s="105" t="n">
        <v>5</v>
      </c>
      <c r="I8" s="105" t="s">
        <v>1050</v>
      </c>
      <c r="J8" s="106" t="n">
        <v>5</v>
      </c>
      <c r="K8" s="106" t="n">
        <v>5</v>
      </c>
      <c r="L8" s="106" t="n">
        <v>5</v>
      </c>
      <c r="M8" s="105" t="s">
        <v>1074</v>
      </c>
      <c r="N8" s="105" t="s">
        <v>1052</v>
      </c>
      <c r="O8" s="105" t="s">
        <v>1075</v>
      </c>
    </row>
    <row customHeight="1" ht="16.5" r="9" s="164" spans="1:21">
      <c r="A9" t="n">
        <v>2018</v>
      </c>
      <c r="B9" t="n">
        <v>8</v>
      </c>
      <c r="C9" s="140" t="s">
        <v>789</v>
      </c>
      <c r="D9" s="141" t="s">
        <v>1076</v>
      </c>
      <c r="E9" s="105" t="s">
        <v>1048</v>
      </c>
      <c r="F9" s="105" t="s">
        <v>213</v>
      </c>
      <c r="G9" s="105" t="s">
        <v>1077</v>
      </c>
      <c r="H9" s="105" t="n">
        <v>5</v>
      </c>
      <c r="I9" s="105" t="s">
        <v>1050</v>
      </c>
      <c r="J9" s="106" t="n">
        <v>5</v>
      </c>
      <c r="K9" s="106" t="n">
        <v>5</v>
      </c>
      <c r="L9" s="106" t="n">
        <v>5</v>
      </c>
      <c r="M9" s="105" t="s">
        <v>1078</v>
      </c>
      <c r="N9" s="105" t="s">
        <v>1052</v>
      </c>
      <c r="O9" s="105" t="s">
        <v>1079</v>
      </c>
    </row>
    <row customHeight="1" ht="16.5" r="10" s="164" spans="1:21">
      <c r="A10" t="n">
        <v>2018</v>
      </c>
      <c r="B10" t="n">
        <v>8</v>
      </c>
      <c r="C10" s="140" t="s">
        <v>782</v>
      </c>
      <c r="D10" s="141" t="s">
        <v>1080</v>
      </c>
      <c r="E10" s="105" t="s">
        <v>1048</v>
      </c>
      <c r="F10" s="105" t="s">
        <v>213</v>
      </c>
      <c r="G10" s="105" t="s">
        <v>1081</v>
      </c>
      <c r="H10" s="105" t="n">
        <v>5</v>
      </c>
      <c r="I10" s="105" t="s">
        <v>1082</v>
      </c>
      <c r="J10" s="106" t="n">
        <v>5</v>
      </c>
      <c r="K10" s="106" t="n">
        <v>4</v>
      </c>
      <c r="L10" s="106" t="n">
        <v>5</v>
      </c>
      <c r="M10" s="105" t="s">
        <v>1083</v>
      </c>
      <c r="N10" s="105" t="s">
        <v>1052</v>
      </c>
      <c r="O10" s="105" t="s">
        <v>1084</v>
      </c>
    </row>
    <row customHeight="1" ht="16.5" r="11" s="164" spans="1:21">
      <c r="C11" s="140" t="n"/>
      <c r="D11" s="141" t="n"/>
      <c r="E11" s="105" t="n"/>
      <c r="F11" s="105" t="n"/>
      <c r="G11" s="105" t="n"/>
      <c r="H11" s="105" t="n"/>
      <c r="I11" s="105" t="n"/>
      <c r="J11" s="106" t="n"/>
      <c r="K11" s="106" t="n"/>
      <c r="L11" s="106" t="n"/>
      <c r="M11" s="105" t="n"/>
      <c r="N11" s="105" t="n"/>
      <c r="O11" s="105" t="n"/>
    </row>
    <row customHeight="1" ht="16.5" r="12" s="164" spans="1:21">
      <c r="C12" s="140" t="n"/>
      <c r="D12" s="141" t="n"/>
      <c r="E12" s="105" t="n"/>
      <c r="F12" s="105" t="n"/>
      <c r="G12" s="105" t="n"/>
      <c r="H12" s="105" t="n"/>
      <c r="I12" s="105" t="n"/>
      <c r="J12" s="106" t="n"/>
      <c r="K12" s="106" t="n"/>
      <c r="L12" s="106" t="n"/>
      <c r="M12" s="105" t="n"/>
      <c r="N12" s="105" t="n"/>
      <c r="O12" s="105" t="n"/>
    </row>
    <row customHeight="1" ht="16.5" r="13" s="164" spans="1:21">
      <c r="C13" s="140" t="n"/>
      <c r="D13" s="141" t="n"/>
      <c r="E13" s="105" t="n"/>
      <c r="F13" s="105" t="n"/>
      <c r="G13" s="105" t="n"/>
      <c r="H13" s="105" t="n"/>
      <c r="I13" s="105" t="n"/>
      <c r="J13" s="106" t="n"/>
      <c r="K13" s="106" t="n"/>
      <c r="L13" s="106" t="n"/>
      <c r="M13" s="105" t="n"/>
      <c r="N13" s="105" t="n"/>
      <c r="O13" s="105" t="n"/>
    </row>
    <row customHeight="1" ht="16.5" r="14" s="164" spans="1:21">
      <c r="C14" s="140" t="n"/>
      <c r="D14" s="141" t="n"/>
      <c r="E14" s="105" t="n"/>
      <c r="F14" s="105" t="n"/>
      <c r="G14" s="105" t="n"/>
      <c r="H14" s="105" t="n"/>
      <c r="I14" s="105" t="n"/>
      <c r="J14" s="106" t="n"/>
      <c r="K14" s="106" t="n"/>
      <c r="L14" s="106" t="n"/>
      <c r="M14" s="105" t="n"/>
      <c r="N14" s="105" t="n"/>
      <c r="O14" s="105" t="n"/>
      <c r="P14" s="54" t="n"/>
      <c r="Q14" s="54" t="n"/>
      <c r="R14" s="54" t="n"/>
    </row>
    <row customHeight="1" ht="16.5" r="15" s="164" spans="1:21">
      <c r="C15" s="140" t="n"/>
      <c r="D15" s="141" t="n"/>
      <c r="E15" s="105" t="n"/>
      <c r="F15" s="105" t="n"/>
      <c r="G15" s="105" t="n"/>
      <c r="H15" s="105" t="n"/>
      <c r="I15" s="105" t="n"/>
      <c r="J15" s="106" t="n"/>
      <c r="K15" s="106" t="n"/>
      <c r="L15" s="106" t="n"/>
      <c r="M15" s="105" t="n"/>
      <c r="N15" s="105" t="n"/>
      <c r="O15" s="105" t="n"/>
      <c r="P15" s="54" t="n"/>
      <c r="Q15" s="54" t="n"/>
      <c r="R15" s="54" t="n"/>
    </row>
    <row customHeight="1" ht="16.5" r="16" s="164" spans="1:21">
      <c r="C16" s="140" t="n"/>
      <c r="D16" s="141" t="n"/>
      <c r="E16" s="105" t="n"/>
      <c r="F16" s="105" t="n"/>
      <c r="G16" s="105" t="n"/>
      <c r="H16" s="105" t="n"/>
      <c r="I16" s="105" t="n"/>
      <c r="J16" s="106" t="n"/>
      <c r="K16" s="106" t="n"/>
      <c r="L16" s="106" t="n"/>
      <c r="M16" s="105" t="n"/>
      <c r="N16" s="105" t="n"/>
      <c r="O16" s="105" t="n"/>
    </row>
    <row customHeight="1" ht="16.5" r="17" s="164" spans="1:21">
      <c r="C17" s="140" t="n"/>
      <c r="D17" s="141" t="n"/>
      <c r="E17" s="105" t="n"/>
      <c r="F17" s="105" t="n"/>
      <c r="G17" s="105" t="n"/>
      <c r="H17" s="105" t="n"/>
      <c r="I17" s="105" t="n"/>
      <c r="J17" s="106" t="n"/>
      <c r="K17" s="106" t="n"/>
      <c r="L17" s="106" t="n"/>
      <c r="M17" s="105" t="n"/>
      <c r="N17" s="105" t="n"/>
      <c r="O17" s="105" t="n"/>
      <c r="P17" s="54" t="n"/>
      <c r="Q17" s="54" t="n"/>
      <c r="R17" s="54" t="n"/>
    </row>
    <row customHeight="1" ht="16.5" r="18" s="164" spans="1:21">
      <c r="C18" s="140" t="n"/>
      <c r="D18" s="141" t="n"/>
      <c r="E18" s="105" t="n"/>
      <c r="F18" s="105" t="n"/>
      <c r="G18" s="105" t="n"/>
      <c r="H18" s="105" t="n"/>
      <c r="I18" s="105" t="n"/>
      <c r="J18" s="106" t="n"/>
      <c r="K18" s="106" t="n"/>
      <c r="L18" s="106" t="n"/>
      <c r="M18" s="105" t="n"/>
      <c r="N18" s="105" t="n"/>
      <c r="O18" s="105" t="n"/>
      <c r="P18" s="54" t="n"/>
      <c r="Q18" s="54" t="n"/>
      <c r="R18" s="54" t="n"/>
    </row>
    <row customHeight="1" ht="16.5" r="19" s="164" spans="1:21">
      <c r="C19" s="140" t="n"/>
      <c r="D19" s="141" t="n"/>
      <c r="E19" s="105" t="n"/>
      <c r="F19" s="105" t="n"/>
      <c r="G19" s="105" t="n"/>
      <c r="H19" s="105" t="n"/>
      <c r="I19" s="105" t="n"/>
      <c r="J19" s="106" t="n"/>
      <c r="K19" s="106" t="n"/>
      <c r="L19" s="106" t="n"/>
      <c r="M19" s="105" t="n"/>
      <c r="N19" s="105" t="n"/>
      <c r="O19" s="105" t="n"/>
      <c r="P19" s="54" t="n"/>
      <c r="Q19" s="54" t="n"/>
      <c r="R19" s="54" t="n"/>
    </row>
    <row customHeight="1" ht="16.5" r="20" s="164" spans="1:21">
      <c r="C20" s="140" t="n"/>
      <c r="D20" s="141" t="n"/>
      <c r="E20" s="105" t="n"/>
      <c r="F20" s="105" t="n"/>
      <c r="G20" s="105" t="n"/>
      <c r="H20" s="105" t="n"/>
      <c r="I20" s="105" t="n"/>
      <c r="J20" s="106" t="n"/>
      <c r="K20" s="106" t="n"/>
      <c r="L20" s="106" t="n"/>
      <c r="M20" s="105" t="n"/>
      <c r="N20" s="105" t="n"/>
      <c r="O20" s="105" t="n"/>
      <c r="P20" s="54" t="n"/>
      <c r="Q20" s="54" t="n"/>
      <c r="R20" s="54" t="n"/>
    </row>
    <row customHeight="1" ht="16.5" r="21" s="164" spans="1:21">
      <c r="C21" s="140" t="n"/>
      <c r="D21" s="141" t="n"/>
      <c r="E21" s="105" t="n"/>
      <c r="F21" s="105" t="n"/>
      <c r="G21" s="105" t="n"/>
      <c r="H21" s="105" t="n"/>
      <c r="I21" s="105" t="n"/>
      <c r="J21" s="106" t="n"/>
      <c r="K21" s="106" t="n"/>
      <c r="L21" s="106" t="n"/>
      <c r="M21" s="105" t="n"/>
      <c r="N21" s="105" t="n"/>
      <c r="O21" s="105" t="n"/>
      <c r="P21" s="54" t="n"/>
      <c r="Q21" s="54" t="n"/>
      <c r="R21" s="54" t="n"/>
    </row>
    <row customHeight="1" ht="16.5" r="22" s="164" spans="1:21">
      <c r="C22" s="140" t="n"/>
      <c r="D22" s="141" t="n"/>
      <c r="E22" s="105" t="n"/>
      <c r="F22" s="105" t="n"/>
      <c r="G22" s="105" t="n"/>
      <c r="H22" s="105" t="n"/>
      <c r="I22" s="105" t="n"/>
      <c r="J22" s="106" t="n"/>
      <c r="K22" s="106" t="n"/>
      <c r="L22" s="106" t="n"/>
      <c r="M22" s="105" t="n"/>
      <c r="N22" s="105" t="n"/>
      <c r="O22" s="105" t="n"/>
      <c r="P22" s="54" t="n"/>
      <c r="Q22" s="54" t="n"/>
      <c r="R22" s="54" t="n"/>
    </row>
    <row customHeight="1" ht="16.5" r="23" s="164" spans="1:21">
      <c r="C23" s="140" t="n"/>
      <c r="D23" s="141" t="n"/>
      <c r="E23" s="105" t="n"/>
      <c r="F23" s="105" t="n"/>
      <c r="G23" s="105" t="n"/>
      <c r="H23" s="105" t="n"/>
      <c r="I23" s="105" t="n"/>
      <c r="J23" s="106" t="n"/>
      <c r="K23" s="106" t="n"/>
      <c r="L23" s="106" t="n"/>
      <c r="M23" s="105" t="n"/>
      <c r="N23" s="105" t="n"/>
      <c r="O23" s="105" t="n"/>
      <c r="P23" s="54" t="n"/>
      <c r="Q23" s="54" t="n"/>
      <c r="R23" s="54" t="n"/>
    </row>
    <row customHeight="1" ht="16.5" r="24" s="164" spans="1:21">
      <c r="C24" s="140" t="n"/>
      <c r="D24" s="141" t="n"/>
      <c r="E24" s="105" t="n"/>
      <c r="F24" s="105" t="n"/>
      <c r="G24" s="105" t="n"/>
      <c r="H24" s="105" t="n"/>
      <c r="I24" s="105" t="n"/>
      <c r="J24" s="106" t="n"/>
      <c r="K24" s="106" t="n"/>
      <c r="L24" s="106" t="n"/>
      <c r="M24" s="105" t="n"/>
      <c r="N24" s="105" t="n"/>
      <c r="O24" s="105" t="n"/>
      <c r="P24" s="54" t="n"/>
      <c r="Q24" s="54" t="n"/>
      <c r="R24" s="54" t="n"/>
    </row>
    <row customHeight="1" ht="16.5" r="25" s="164" spans="1:21">
      <c r="C25" s="140" t="n"/>
      <c r="D25" s="141" t="n"/>
      <c r="E25" s="105" t="n"/>
      <c r="F25" s="105" t="n"/>
      <c r="G25" s="105" t="n"/>
      <c r="H25" s="105" t="n"/>
      <c r="I25" s="105" t="n"/>
      <c r="J25" s="106" t="n"/>
      <c r="K25" s="106" t="n"/>
      <c r="L25" s="106" t="n"/>
      <c r="M25" s="105" t="n"/>
      <c r="N25" s="105" t="n"/>
      <c r="O25" s="105" t="n"/>
      <c r="P25" s="54" t="n"/>
      <c r="Q25" s="54" t="n"/>
      <c r="R25" s="54" t="n"/>
    </row>
    <row customHeight="1" ht="16.5" r="26" s="164" spans="1:21">
      <c r="C26" s="140" t="n"/>
      <c r="D26" s="141" t="n"/>
      <c r="E26" s="105" t="n"/>
      <c r="F26" s="105" t="n"/>
      <c r="G26" s="105" t="n"/>
      <c r="H26" s="105" t="n"/>
      <c r="I26" s="105" t="n"/>
      <c r="J26" s="106" t="n"/>
      <c r="K26" s="106" t="n"/>
      <c r="L26" s="106" t="n"/>
      <c r="M26" s="105" t="n"/>
      <c r="N26" s="105" t="n"/>
      <c r="O26" s="105" t="n"/>
      <c r="P26" s="54" t="n"/>
      <c r="Q26" s="54" t="n"/>
      <c r="R26" s="54" t="n"/>
    </row>
    <row customHeight="1" ht="16.5" r="27" s="164" spans="1:21">
      <c r="C27" s="140" t="n"/>
      <c r="D27" s="141" t="n"/>
      <c r="E27" s="105" t="n"/>
      <c r="F27" s="105" t="n"/>
      <c r="G27" s="105" t="n"/>
      <c r="H27" s="105" t="n"/>
      <c r="I27" s="105" t="n"/>
      <c r="J27" s="106" t="n"/>
      <c r="K27" s="106" t="n"/>
      <c r="L27" s="106" t="n"/>
      <c r="M27" s="105" t="n"/>
      <c r="N27" s="105" t="n"/>
      <c r="O27" s="105" t="n"/>
      <c r="P27" s="54" t="n"/>
      <c r="Q27" s="54" t="n"/>
      <c r="R27" s="54" t="n"/>
    </row>
    <row customHeight="1" ht="16.5" r="28" s="164" spans="1:21">
      <c r="C28" s="140" t="n"/>
      <c r="D28" s="141" t="n"/>
      <c r="E28" s="105" t="n"/>
      <c r="F28" s="105" t="n"/>
      <c r="G28" s="105" t="n"/>
      <c r="H28" s="105" t="n"/>
      <c r="I28" s="105" t="n"/>
      <c r="J28" s="106" t="n"/>
      <c r="K28" s="106" t="n"/>
      <c r="L28" s="106" t="n"/>
      <c r="M28" s="105" t="n"/>
      <c r="N28" s="105" t="n"/>
      <c r="O28" s="105" t="n"/>
      <c r="P28" s="54" t="n"/>
      <c r="Q28" s="54" t="n"/>
      <c r="R28" s="54" t="n"/>
    </row>
    <row customHeight="1" ht="16.5" r="29" s="164" spans="1:21">
      <c r="C29" s="140" t="n"/>
      <c r="D29" s="141" t="n"/>
      <c r="E29" s="105" t="n"/>
      <c r="F29" s="105" t="n"/>
      <c r="G29" s="105" t="n"/>
      <c r="H29" s="105" t="n"/>
      <c r="I29" s="105" t="n"/>
      <c r="J29" s="106" t="n"/>
      <c r="K29" s="106" t="n"/>
      <c r="L29" s="106" t="n"/>
      <c r="M29" s="105" t="n"/>
      <c r="N29" s="105" t="n"/>
      <c r="O29" s="105" t="n"/>
      <c r="P29" s="54" t="n"/>
      <c r="Q29" s="54" t="n"/>
      <c r="R29" s="54" t="n"/>
    </row>
    <row customHeight="1" ht="16.5" r="30" s="164" spans="1:21">
      <c r="C30" s="140" t="n"/>
      <c r="D30" s="141" t="n"/>
      <c r="E30" s="105" t="n"/>
      <c r="F30" s="105" t="n"/>
      <c r="G30" s="105" t="n"/>
      <c r="H30" s="105" t="n"/>
      <c r="I30" s="105" t="n"/>
      <c r="J30" s="106" t="n"/>
      <c r="K30" s="106" t="n"/>
      <c r="L30" s="106" t="n"/>
      <c r="M30" s="105" t="n"/>
      <c r="N30" s="105" t="n"/>
      <c r="O30" s="105" t="n"/>
      <c r="P30" s="54" t="n"/>
      <c r="Q30" s="54" t="n"/>
      <c r="R30" s="54" t="n"/>
    </row>
    <row customHeight="1" ht="16.5" r="31" s="164" spans="1:21">
      <c r="C31" s="140" t="n"/>
      <c r="D31" s="141" t="n"/>
      <c r="E31" s="105" t="n"/>
      <c r="F31" s="105" t="n"/>
      <c r="G31" s="105" t="n"/>
      <c r="H31" s="105" t="n"/>
      <c r="I31" s="105" t="n"/>
      <c r="J31" s="106" t="n"/>
      <c r="K31" s="106" t="n"/>
      <c r="L31" s="106" t="n"/>
      <c r="M31" s="105" t="n"/>
      <c r="N31" s="105" t="n"/>
      <c r="O31" s="105" t="n"/>
      <c r="P31" s="54" t="n"/>
      <c r="Q31" s="54" t="n"/>
      <c r="R31" s="54" t="n"/>
    </row>
    <row customHeight="1" ht="16.5" r="32" s="164" spans="1:21">
      <c r="C32" s="140" t="n"/>
      <c r="D32" s="141" t="n"/>
      <c r="E32" s="105" t="n"/>
      <c r="F32" s="105" t="n"/>
      <c r="G32" s="105" t="n"/>
      <c r="H32" s="105" t="n"/>
      <c r="I32" s="105" t="n"/>
      <c r="J32" s="106" t="n"/>
      <c r="K32" s="106" t="n"/>
      <c r="L32" s="106" t="n"/>
      <c r="M32" s="105" t="n"/>
      <c r="N32" s="105" t="n"/>
      <c r="O32" s="105" t="n"/>
      <c r="P32" s="54" t="n"/>
      <c r="Q32" s="54" t="n"/>
      <c r="R32" s="54" t="n"/>
    </row>
    <row customHeight="1" ht="16.5" r="33" s="164" spans="1:21">
      <c r="C33" s="140" t="n"/>
      <c r="D33" s="141" t="n"/>
      <c r="E33" s="105" t="n"/>
      <c r="F33" s="105" t="n"/>
      <c r="G33" s="105" t="n"/>
      <c r="H33" s="105" t="n"/>
      <c r="I33" s="105" t="n"/>
      <c r="J33" s="106" t="n"/>
      <c r="K33" s="106" t="n"/>
      <c r="L33" s="106" t="n"/>
      <c r="M33" s="105" t="n"/>
      <c r="N33" s="105" t="n"/>
      <c r="O33" s="105" t="n"/>
      <c r="P33" s="54" t="n"/>
      <c r="Q33" s="54" t="n"/>
      <c r="R33" s="54" t="n"/>
    </row>
    <row customHeight="1" ht="16.5" r="34" s="164" spans="1:21">
      <c r="C34" s="140" t="n"/>
      <c r="D34" s="141" t="n"/>
      <c r="E34" s="105" t="n"/>
      <c r="F34" s="105" t="n"/>
      <c r="G34" s="105" t="n"/>
      <c r="H34" s="105" t="n"/>
      <c r="I34" s="105" t="n"/>
      <c r="J34" s="106" t="n"/>
      <c r="K34" s="106" t="n"/>
      <c r="L34" s="106" t="n"/>
      <c r="M34" s="105" t="n"/>
      <c r="N34" s="105" t="n"/>
      <c r="O34" s="105" t="n"/>
      <c r="P34" s="54" t="n"/>
      <c r="Q34" s="54" t="n"/>
      <c r="R34" s="54" t="n"/>
    </row>
    <row r="35" spans="1:21"/>
    <row r="36" spans="1:21"/>
  </sheetData>
  <conditionalFormatting sqref="P21:P33">
    <cfRule dxfId="0" priority="12" type="duplicateValues"/>
    <cfRule dxfId="0" priority="9" type="duplicateValues"/>
  </conditionalFormatting>
  <conditionalFormatting sqref="M1:M33 M37:M1048576">
    <cfRule dxfId="0" priority="7" type="duplicateValues"/>
  </conditionalFormatting>
  <conditionalFormatting sqref="P34">
    <cfRule dxfId="0" priority="3" type="duplicateValues"/>
    <cfRule dxfId="0" priority="2" type="duplicateValues"/>
  </conditionalFormatting>
  <conditionalFormatting sqref="M34">
    <cfRule dxfId="0" priority="1" type="duplicateValues"/>
  </conditionalFormatting>
  <pageMargins bottom="0.75" footer="0.3" header="0.3" left="0.7" right="0.7" top="0.75"/>
  <pageSetup orientation="portrait" paperSize="9"/>
</worksheet>
</file>

<file path=xl/worksheets/sheet16.xml><?xml version="1.0" encoding="utf-8"?>
<worksheet xmlns="http://schemas.openxmlformats.org/spreadsheetml/2006/main">
  <sheetPr codeName="Sheet16">
    <outlinePr summaryBelow="1" summaryRight="1"/>
    <pageSetUpPr/>
  </sheetPr>
  <dimension ref="A1:O20"/>
  <sheetViews>
    <sheetView workbookViewId="0">
      <selection activeCell="A2" sqref="A2:XFD21"/>
    </sheetView>
  </sheetViews>
  <sheetFormatPr baseColWidth="8" defaultColWidth="9" defaultRowHeight="16.5" outlineLevelCol="0"/>
  <cols>
    <col customWidth="1" max="2" min="1" style="134" width="9"/>
    <col customWidth="1" max="3" min="3" style="53" width="13.125"/>
    <col customWidth="1" max="5" min="4" style="53" width="9"/>
    <col bestFit="1" customWidth="1" max="6" min="6" style="53" width="18.375"/>
    <col bestFit="1" customWidth="1" max="7" min="7" style="53" width="17.125"/>
    <col bestFit="1" customWidth="1" max="8" min="8" style="53" width="5.5"/>
    <col bestFit="1" customWidth="1" max="9" min="9" style="53" width="31.5"/>
    <col customWidth="1" max="10" min="10" style="53" width="22.625"/>
    <col customWidth="1" max="11" min="11" style="53" width="13.625"/>
    <col customWidth="1" max="16384" min="12" style="53" width="9"/>
  </cols>
  <sheetData>
    <row r="1" spans="1:15">
      <c r="A1" s="107" t="s">
        <v>129</v>
      </c>
      <c r="B1" s="107" t="s">
        <v>127</v>
      </c>
      <c r="C1" s="52" t="s">
        <v>138</v>
      </c>
      <c r="D1" s="52" t="s">
        <v>810</v>
      </c>
      <c r="E1" s="52" t="s">
        <v>1041</v>
      </c>
      <c r="F1" s="52" t="s">
        <v>1042</v>
      </c>
      <c r="G1" s="52" t="s">
        <v>1043</v>
      </c>
      <c r="H1" s="52" t="s">
        <v>196</v>
      </c>
      <c r="I1" s="52" t="s">
        <v>1044</v>
      </c>
      <c r="J1" s="52" t="s">
        <v>1045</v>
      </c>
      <c r="K1" s="52" t="s">
        <v>1046</v>
      </c>
      <c r="L1" s="52" t="s">
        <v>809</v>
      </c>
    </row>
    <row r="2" spans="1:15">
      <c r="A2" s="102" t="n">
        <v>2018</v>
      </c>
      <c r="B2" s="102" t="n">
        <v>9</v>
      </c>
      <c r="C2" s="140" t="s">
        <v>577</v>
      </c>
      <c r="D2" s="141" t="s">
        <v>1047</v>
      </c>
      <c r="E2" s="105" t="s">
        <v>1048</v>
      </c>
      <c r="F2" s="105" t="s">
        <v>213</v>
      </c>
      <c r="G2" s="105" t="s">
        <v>1049</v>
      </c>
      <c r="H2" s="105" t="n">
        <v>5</v>
      </c>
      <c r="I2" s="105" t="s">
        <v>1050</v>
      </c>
      <c r="J2" s="105" t="n">
        <v>5</v>
      </c>
      <c r="K2" s="105" t="n">
        <v>5</v>
      </c>
      <c r="L2" s="105" t="n">
        <v>5</v>
      </c>
      <c r="M2" t="s">
        <v>1051</v>
      </c>
      <c r="N2" t="s">
        <v>1052</v>
      </c>
      <c r="O2" t="s">
        <v>1053</v>
      </c>
    </row>
    <row r="3" spans="1:15">
      <c r="A3" s="102" t="n">
        <v>2018</v>
      </c>
      <c r="B3" s="102" t="n">
        <v>8</v>
      </c>
      <c r="C3" s="140" t="s">
        <v>722</v>
      </c>
      <c r="D3" s="141" t="s">
        <v>1054</v>
      </c>
      <c r="E3" s="105" t="s">
        <v>1048</v>
      </c>
      <c r="F3" s="105" t="s">
        <v>213</v>
      </c>
      <c r="G3" s="105" t="s">
        <v>1055</v>
      </c>
      <c r="H3" s="105" t="n">
        <v>5</v>
      </c>
      <c r="I3" s="105" t="s">
        <v>1050</v>
      </c>
      <c r="J3" s="105" t="n">
        <v>5</v>
      </c>
      <c r="K3" s="105" t="n">
        <v>5</v>
      </c>
      <c r="L3" s="105" t="n">
        <v>5</v>
      </c>
      <c r="M3" t="s">
        <v>1056</v>
      </c>
      <c r="N3" t="s">
        <v>1052</v>
      </c>
      <c r="O3" t="s">
        <v>1057</v>
      </c>
    </row>
    <row r="4" spans="1:15">
      <c r="A4" s="102" t="n">
        <v>2018</v>
      </c>
      <c r="B4" s="102" t="n">
        <v>8</v>
      </c>
      <c r="C4" s="140" t="s">
        <v>760</v>
      </c>
      <c r="D4" s="141" t="s">
        <v>1058</v>
      </c>
      <c r="E4" s="105" t="s">
        <v>1048</v>
      </c>
      <c r="F4" s="105" t="s">
        <v>213</v>
      </c>
      <c r="G4" s="105" t="s">
        <v>1059</v>
      </c>
      <c r="H4" s="105" t="n">
        <v>5</v>
      </c>
      <c r="I4" s="105" t="s">
        <v>1050</v>
      </c>
      <c r="J4" s="105" t="n">
        <v>5</v>
      </c>
      <c r="K4" s="105" t="n">
        <v>5</v>
      </c>
      <c r="L4" s="105" t="n">
        <v>5</v>
      </c>
      <c r="M4" t="s">
        <v>1060</v>
      </c>
      <c r="N4" t="s">
        <v>1052</v>
      </c>
      <c r="O4" t="s">
        <v>1061</v>
      </c>
    </row>
    <row r="5" spans="1:15">
      <c r="A5" s="102" t="n">
        <v>2018</v>
      </c>
      <c r="B5" s="102" t="n">
        <v>8</v>
      </c>
      <c r="C5" s="140" t="s">
        <v>766</v>
      </c>
      <c r="D5" s="141" t="s">
        <v>1062</v>
      </c>
      <c r="E5" s="105" t="s">
        <v>1048</v>
      </c>
      <c r="F5" s="105" t="s">
        <v>213</v>
      </c>
      <c r="G5" s="105" t="s">
        <v>1063</v>
      </c>
      <c r="H5" s="105" t="n">
        <v>5</v>
      </c>
      <c r="I5" s="105" t="s">
        <v>1050</v>
      </c>
      <c r="J5" s="105" t="n">
        <v>5</v>
      </c>
      <c r="K5" s="105" t="n">
        <v>5</v>
      </c>
      <c r="L5" s="105" t="n">
        <v>5</v>
      </c>
      <c r="M5" t="s">
        <v>1064</v>
      </c>
      <c r="N5" t="s">
        <v>1052</v>
      </c>
      <c r="O5" t="s">
        <v>1065</v>
      </c>
    </row>
    <row r="6" spans="1:15">
      <c r="A6" s="102" t="n">
        <v>2018</v>
      </c>
      <c r="B6" s="102" t="n">
        <v>8</v>
      </c>
      <c r="C6" s="140" t="s">
        <v>766</v>
      </c>
      <c r="D6" s="141" t="s">
        <v>1066</v>
      </c>
      <c r="E6" s="105" t="s">
        <v>1048</v>
      </c>
      <c r="F6" s="105" t="s">
        <v>213</v>
      </c>
      <c r="G6" s="105" t="s">
        <v>1063</v>
      </c>
      <c r="H6" s="105" t="n">
        <v>5</v>
      </c>
      <c r="I6" s="105" t="s">
        <v>1050</v>
      </c>
      <c r="J6" s="105" t="n">
        <v>5</v>
      </c>
      <c r="K6" s="105" t="n">
        <v>5</v>
      </c>
      <c r="L6" s="105" t="n">
        <v>5</v>
      </c>
      <c r="M6" t="s">
        <v>1067</v>
      </c>
      <c r="N6" t="s">
        <v>1052</v>
      </c>
      <c r="O6" t="s">
        <v>1068</v>
      </c>
    </row>
    <row r="7" spans="1:15">
      <c r="A7" s="102" t="n">
        <v>2018</v>
      </c>
      <c r="B7" s="102" t="n">
        <v>8</v>
      </c>
      <c r="C7" s="140" t="s">
        <v>789</v>
      </c>
      <c r="D7" s="141" t="s">
        <v>1073</v>
      </c>
      <c r="E7" s="105" t="s">
        <v>1048</v>
      </c>
      <c r="F7" s="105" t="s">
        <v>213</v>
      </c>
      <c r="G7" s="105" t="s">
        <v>1070</v>
      </c>
      <c r="H7" s="105" t="n">
        <v>5</v>
      </c>
      <c r="I7" s="105" t="s">
        <v>1050</v>
      </c>
      <c r="J7" s="105" t="n">
        <v>5</v>
      </c>
      <c r="K7" s="105" t="n">
        <v>5</v>
      </c>
      <c r="L7" s="105" t="n">
        <v>5</v>
      </c>
      <c r="M7" t="s">
        <v>1074</v>
      </c>
      <c r="N7" t="s">
        <v>1052</v>
      </c>
      <c r="O7" t="s">
        <v>1075</v>
      </c>
    </row>
    <row r="8" spans="1:15">
      <c r="A8" s="102" t="n">
        <v>2018</v>
      </c>
      <c r="B8" s="102" t="n">
        <v>8</v>
      </c>
      <c r="C8" s="140" t="s">
        <v>789</v>
      </c>
      <c r="D8" s="141" t="s">
        <v>1076</v>
      </c>
      <c r="E8" s="105" t="s">
        <v>1048</v>
      </c>
      <c r="F8" s="105" t="s">
        <v>213</v>
      </c>
      <c r="G8" s="105" t="s">
        <v>1077</v>
      </c>
      <c r="H8" s="105" t="n">
        <v>5</v>
      </c>
      <c r="I8" s="105" t="s">
        <v>1050</v>
      </c>
      <c r="J8" s="105" t="n">
        <v>5</v>
      </c>
      <c r="K8" s="105" t="n">
        <v>5</v>
      </c>
      <c r="L8" s="105" t="n">
        <v>5</v>
      </c>
      <c r="M8" t="s">
        <v>1078</v>
      </c>
      <c r="N8" t="s">
        <v>1052</v>
      </c>
      <c r="O8" t="s">
        <v>1079</v>
      </c>
    </row>
    <row r="9" spans="1:15">
      <c r="A9" s="102" t="n">
        <v>2018</v>
      </c>
      <c r="B9" s="102" t="n">
        <v>8</v>
      </c>
      <c r="C9" s="140" t="s">
        <v>782</v>
      </c>
      <c r="D9" s="141" t="s">
        <v>1080</v>
      </c>
      <c r="E9" s="105" t="s">
        <v>1048</v>
      </c>
      <c r="F9" s="105" t="s">
        <v>213</v>
      </c>
      <c r="G9" s="105" t="s">
        <v>1081</v>
      </c>
      <c r="H9" s="105" t="n">
        <v>5</v>
      </c>
      <c r="I9" s="105" t="s">
        <v>1082</v>
      </c>
      <c r="J9" s="105" t="n">
        <v>5</v>
      </c>
      <c r="K9" s="105" t="n">
        <v>4</v>
      </c>
      <c r="L9" s="105" t="n">
        <v>5</v>
      </c>
      <c r="M9" t="s">
        <v>1083</v>
      </c>
      <c r="N9" t="s">
        <v>1052</v>
      </c>
      <c r="O9" t="s">
        <v>1084</v>
      </c>
    </row>
    <row r="10" spans="1:15">
      <c r="A10" s="102" t="n"/>
      <c r="B10" s="102" t="n"/>
      <c r="C10" s="140" t="n"/>
      <c r="D10" s="141" t="n"/>
      <c r="E10" s="105" t="n"/>
      <c r="F10" s="105" t="n"/>
      <c r="G10" s="105" t="n"/>
      <c r="H10" s="105" t="n"/>
      <c r="I10" s="105" t="n"/>
      <c r="J10" s="105" t="n"/>
      <c r="K10" s="105" t="n"/>
      <c r="L10" s="105" t="n"/>
    </row>
    <row r="11" spans="1:15">
      <c r="A11" s="102" t="n"/>
      <c r="B11" s="102" t="n"/>
      <c r="C11" s="140" t="n"/>
      <c r="D11" s="141" t="n"/>
      <c r="E11" s="105" t="n"/>
      <c r="F11" s="105" t="n"/>
      <c r="G11" s="105" t="n"/>
      <c r="H11" s="105" t="n"/>
      <c r="I11" s="105" t="n"/>
      <c r="J11" s="105" t="n"/>
      <c r="K11" s="105" t="n"/>
      <c r="L11" s="105" t="n"/>
    </row>
    <row r="12" spans="1:15">
      <c r="A12" s="102" t="n"/>
      <c r="B12" s="102" t="n"/>
      <c r="C12" s="140" t="n"/>
      <c r="D12" s="141" t="n"/>
      <c r="E12" s="105" t="n"/>
      <c r="F12" s="105" t="n"/>
      <c r="G12" s="105" t="n"/>
      <c r="H12" s="105" t="n"/>
      <c r="I12" s="105" t="n"/>
      <c r="J12" s="105" t="n"/>
      <c r="K12" s="105" t="n"/>
      <c r="L12" s="105" t="n"/>
    </row>
    <row r="13" spans="1:15">
      <c r="A13" s="102" t="n"/>
      <c r="B13" s="102" t="n"/>
      <c r="C13" s="140" t="n"/>
      <c r="D13" s="141" t="n"/>
      <c r="E13" s="105" t="n"/>
      <c r="F13" s="105" t="n"/>
      <c r="G13" s="105" t="n"/>
      <c r="H13" s="105" t="n"/>
      <c r="I13" s="105" t="n"/>
      <c r="J13" s="105" t="n"/>
      <c r="K13" s="105" t="n"/>
      <c r="L13" s="105" t="n"/>
    </row>
    <row r="14" spans="1:15">
      <c r="A14" s="102" t="n"/>
      <c r="B14" s="102" t="n"/>
      <c r="C14" s="140" t="n"/>
      <c r="D14" s="141" t="n"/>
      <c r="E14" s="105" t="n"/>
      <c r="F14" s="105" t="n"/>
      <c r="G14" s="105" t="n"/>
      <c r="H14" s="105" t="n"/>
      <c r="I14" s="105" t="n"/>
      <c r="J14" s="105" t="n"/>
      <c r="K14" s="105" t="n"/>
      <c r="L14" s="105" t="n"/>
    </row>
    <row r="15" spans="1:15">
      <c r="A15" s="102" t="n"/>
      <c r="B15" s="102" t="n"/>
      <c r="C15" s="140" t="n"/>
      <c r="D15" s="141" t="n"/>
      <c r="E15" s="105" t="n"/>
      <c r="F15" s="105" t="n"/>
      <c r="G15" s="105" t="n"/>
      <c r="H15" s="105" t="n"/>
      <c r="I15" s="105" t="n"/>
      <c r="J15" s="105" t="n"/>
      <c r="K15" s="105" t="n"/>
      <c r="L15" s="105" t="n"/>
    </row>
    <row r="16" spans="1:15">
      <c r="A16" s="102" t="n"/>
      <c r="B16" s="102" t="n"/>
      <c r="C16" s="140" t="n"/>
      <c r="D16" s="141" t="n"/>
      <c r="E16" s="105" t="n"/>
      <c r="F16" s="105" t="n"/>
      <c r="G16" s="105" t="n"/>
      <c r="H16" s="105" t="n"/>
      <c r="I16" s="105" t="n"/>
      <c r="J16" s="105" t="n"/>
      <c r="K16" s="105" t="n"/>
      <c r="L16" s="105" t="n"/>
    </row>
    <row r="17" spans="1:15">
      <c r="A17" s="102" t="n"/>
      <c r="B17" s="102" t="n"/>
      <c r="C17" s="140" t="n"/>
      <c r="D17" s="141" t="n"/>
      <c r="E17" s="105" t="n"/>
      <c r="F17" s="105" t="n"/>
      <c r="G17" s="105" t="n"/>
      <c r="H17" s="105" t="n"/>
      <c r="I17" s="105" t="n"/>
      <c r="J17" s="105" t="n"/>
      <c r="K17" s="105" t="n"/>
      <c r="L17" s="105" t="n"/>
    </row>
    <row r="18" spans="1:15">
      <c r="A18" s="102" t="n"/>
      <c r="B18" s="102" t="n"/>
      <c r="C18" s="140" t="n"/>
      <c r="D18" s="141" t="n"/>
      <c r="E18" s="105" t="n"/>
      <c r="F18" s="105" t="n"/>
      <c r="G18" s="105" t="n"/>
      <c r="H18" s="105" t="n"/>
      <c r="I18" s="105" t="n"/>
      <c r="J18" s="105" t="n"/>
      <c r="K18" s="105" t="n"/>
      <c r="L18" s="105" t="n"/>
    </row>
    <row r="19" spans="1:15">
      <c r="A19" s="102" t="n"/>
      <c r="B19" s="102" t="n"/>
      <c r="C19" s="140" t="n"/>
      <c r="D19" s="141" t="n"/>
      <c r="E19" s="105" t="n"/>
      <c r="F19" s="105" t="n"/>
      <c r="G19" s="105" t="n"/>
      <c r="H19" s="105" t="n"/>
      <c r="I19" s="105" t="n"/>
      <c r="J19" s="105" t="n"/>
      <c r="K19" s="105" t="n"/>
      <c r="L19" s="105" t="n"/>
    </row>
    <row r="20" spans="1:15">
      <c r="A20" s="102" t="n"/>
      <c r="B20" s="102" t="n"/>
      <c r="C20" s="140" t="n"/>
      <c r="D20" s="141" t="n"/>
      <c r="E20" s="105" t="n"/>
      <c r="F20" s="105" t="n"/>
      <c r="G20" s="105" t="n"/>
      <c r="H20" s="105" t="n"/>
      <c r="I20" s="105" t="n"/>
      <c r="J20" s="105" t="n"/>
      <c r="K20" s="105" t="n"/>
      <c r="L20" s="105" t="n"/>
    </row>
  </sheetData>
  <pageMargins bottom="0.75" footer="0.3" header="0.3" left="0.7" right="0.7" top="0.75"/>
</worksheet>
</file>

<file path=xl/worksheets/sheet17.xml><?xml version="1.0" encoding="utf-8"?>
<worksheet xmlns="http://schemas.openxmlformats.org/spreadsheetml/2006/main">
  <sheetPr codeName="Sheet17">
    <outlinePr summaryBelow="1" summaryRight="1"/>
    <pageSetUpPr/>
  </sheetPr>
  <dimension ref="A1:AE248"/>
  <sheetViews>
    <sheetView workbookViewId="0">
      <pane activePane="bottomLeft" state="frozen" topLeftCell="A2" ySplit="1"/>
      <selection activeCell="J22" sqref="J22"/>
      <selection activeCell="J22" pane="bottomLeft" sqref="J22"/>
    </sheetView>
  </sheetViews>
  <sheetFormatPr baseColWidth="8" defaultColWidth="9" defaultRowHeight="16.5" outlineLevelCol="0"/>
  <cols>
    <col customWidth="1" max="2" min="1" style="205" width="9"/>
    <col customWidth="1" max="3" min="3" style="205" width="12.875"/>
    <col bestFit="1" customWidth="1" max="4" min="4" style="205" width="18.375"/>
    <col bestFit="1" customWidth="1" max="5" min="5" style="205" width="17.125"/>
    <col customWidth="1" max="15" min="6" style="205" width="11.625"/>
    <col customWidth="1" max="16384" min="16" style="205" width="9"/>
  </cols>
  <sheetData>
    <row r="1" spans="1:31">
      <c r="A1" s="12" t="s">
        <v>129</v>
      </c>
      <c r="B1" s="12" t="s">
        <v>127</v>
      </c>
      <c r="C1" t="s">
        <v>139</v>
      </c>
      <c r="D1" t="s">
        <v>1085</v>
      </c>
      <c r="E1" t="s">
        <v>1086</v>
      </c>
      <c r="F1" t="s">
        <v>91</v>
      </c>
      <c r="G1" t="s">
        <v>94</v>
      </c>
      <c r="H1" t="s">
        <v>92</v>
      </c>
      <c r="I1" t="s">
        <v>93</v>
      </c>
      <c r="J1" t="s">
        <v>97</v>
      </c>
      <c r="K1" t="s">
        <v>1087</v>
      </c>
      <c r="L1" t="s">
        <v>1088</v>
      </c>
      <c r="M1" t="s">
        <v>1089</v>
      </c>
      <c r="N1" t="s">
        <v>1090</v>
      </c>
      <c r="O1" t="s">
        <v>1091</v>
      </c>
      <c r="P1" t="s">
        <v>1092</v>
      </c>
      <c r="Q1" t="s">
        <v>1093</v>
      </c>
      <c r="R1" t="s">
        <v>1094</v>
      </c>
      <c r="S1" t="s">
        <v>1095</v>
      </c>
      <c r="T1" t="s">
        <v>1096</v>
      </c>
      <c r="U1" t="s">
        <v>1097</v>
      </c>
      <c r="V1" t="s">
        <v>1098</v>
      </c>
      <c r="W1" t="s">
        <v>1099</v>
      </c>
      <c r="X1" t="s">
        <v>1100</v>
      </c>
      <c r="Y1" t="s">
        <v>1101</v>
      </c>
      <c r="Z1" t="s">
        <v>1102</v>
      </c>
      <c r="AA1" t="s">
        <v>1103</v>
      </c>
      <c r="AB1" t="s">
        <v>1104</v>
      </c>
      <c r="AC1" t="s">
        <v>1105</v>
      </c>
      <c r="AD1" t="s">
        <v>1106</v>
      </c>
      <c r="AE1" t="s">
        <v>1107</v>
      </c>
    </row>
    <row r="2" spans="1:31">
      <c r="A2" s="2">
        <f>YEAR(C2)</f>
        <v/>
      </c>
      <c r="B2" s="2">
        <f>MONTH(C2)</f>
        <v/>
      </c>
      <c r="C2" t="s">
        <v>908</v>
      </c>
      <c r="D2" t="s">
        <v>213</v>
      </c>
      <c r="E2" t="s">
        <v>1108</v>
      </c>
      <c r="F2" t="n">
        <v>342.87</v>
      </c>
      <c r="G2" s="177" t="n">
        <v>1063</v>
      </c>
      <c r="H2" t="n">
        <v>23</v>
      </c>
      <c r="I2" t="n">
        <v>14.91</v>
      </c>
      <c r="J2" t="n">
        <v>72</v>
      </c>
      <c r="K2" t="n">
        <v>1</v>
      </c>
      <c r="L2" t="n">
        <v>1</v>
      </c>
      <c r="M2" t="n">
        <v>0</v>
      </c>
      <c r="N2" t="n">
        <v>0</v>
      </c>
      <c r="O2" t="n">
        <v>0</v>
      </c>
      <c r="P2" t="n">
        <v>0</v>
      </c>
      <c r="Q2" t="n">
        <v>0</v>
      </c>
      <c r="R2" t="n">
        <v>3</v>
      </c>
      <c r="S2" t="n">
        <v>0</v>
      </c>
      <c r="T2" t="n">
        <v>2</v>
      </c>
      <c r="U2" t="n">
        <v>0</v>
      </c>
      <c r="V2" t="n">
        <v>0</v>
      </c>
      <c r="W2" t="n">
        <v>1</v>
      </c>
      <c r="X2" t="n">
        <v>0</v>
      </c>
      <c r="Y2" t="n">
        <v>0</v>
      </c>
      <c r="Z2" t="n">
        <v>0</v>
      </c>
      <c r="AA2" t="n">
        <v>0</v>
      </c>
      <c r="AB2" t="n">
        <v>0</v>
      </c>
      <c r="AC2" t="n">
        <v>0</v>
      </c>
      <c r="AD2" t="n">
        <v>0</v>
      </c>
      <c r="AE2" t="n">
        <v>0</v>
      </c>
    </row>
    <row r="3" spans="1:31">
      <c r="A3" s="2">
        <f>YEAR(C3)</f>
        <v/>
      </c>
      <c r="B3" s="2">
        <f>MONTH(C3)</f>
        <v/>
      </c>
      <c r="C3" t="s">
        <v>908</v>
      </c>
      <c r="D3" t="s">
        <v>213</v>
      </c>
      <c r="E3" t="s">
        <v>1109</v>
      </c>
      <c r="F3" t="n">
        <v>49.44</v>
      </c>
      <c r="G3" t="n">
        <v>76</v>
      </c>
      <c r="H3" t="n">
        <v>6</v>
      </c>
      <c r="I3" t="n">
        <v>8.24</v>
      </c>
      <c r="J3" t="n">
        <v>20</v>
      </c>
      <c r="K3" t="n">
        <v>0</v>
      </c>
      <c r="L3" t="n">
        <v>0</v>
      </c>
      <c r="M3" t="n">
        <v>0</v>
      </c>
      <c r="N3" t="n">
        <v>0</v>
      </c>
      <c r="O3" t="n">
        <v>0</v>
      </c>
      <c r="P3" t="n">
        <v>0</v>
      </c>
      <c r="Q3" t="n">
        <v>0</v>
      </c>
      <c r="R3" t="n">
        <v>3</v>
      </c>
      <c r="S3" t="n">
        <v>0</v>
      </c>
      <c r="T3" t="n">
        <v>3</v>
      </c>
      <c r="U3" t="n">
        <v>0</v>
      </c>
      <c r="V3" t="n">
        <v>0</v>
      </c>
      <c r="W3" t="n">
        <v>0</v>
      </c>
      <c r="X3" t="n">
        <v>0</v>
      </c>
      <c r="Y3" t="n">
        <v>0</v>
      </c>
      <c r="Z3" t="n">
        <v>0</v>
      </c>
      <c r="AA3" t="n">
        <v>0</v>
      </c>
      <c r="AB3" t="n">
        <v>0</v>
      </c>
      <c r="AC3" t="n">
        <v>0</v>
      </c>
      <c r="AD3" t="n">
        <v>0</v>
      </c>
      <c r="AE3" t="n">
        <v>0</v>
      </c>
    </row>
    <row r="4" spans="1:31">
      <c r="A4" s="2">
        <f>YEAR(C4)</f>
        <v/>
      </c>
      <c r="B4" s="2">
        <f>MONTH(C4)</f>
        <v/>
      </c>
      <c r="C4" t="s">
        <v>908</v>
      </c>
      <c r="D4" t="s">
        <v>213</v>
      </c>
      <c r="E4" t="s">
        <v>1110</v>
      </c>
      <c r="F4" t="n">
        <v>359.82</v>
      </c>
      <c r="G4" t="n">
        <v>986</v>
      </c>
      <c r="H4" t="n">
        <v>24</v>
      </c>
      <c r="I4" t="n">
        <v>14.99</v>
      </c>
      <c r="J4" t="n">
        <v>60</v>
      </c>
      <c r="K4" t="n">
        <v>0</v>
      </c>
      <c r="L4" t="n">
        <v>0</v>
      </c>
      <c r="M4" t="n">
        <v>0</v>
      </c>
      <c r="N4" t="n">
        <v>0</v>
      </c>
      <c r="O4" t="n">
        <v>0</v>
      </c>
      <c r="P4" t="n">
        <v>0</v>
      </c>
      <c r="Q4" t="n">
        <v>0</v>
      </c>
      <c r="R4" t="n">
        <v>3</v>
      </c>
      <c r="S4" t="n">
        <v>1</v>
      </c>
      <c r="T4" t="n">
        <v>2</v>
      </c>
      <c r="U4" t="n">
        <v>0</v>
      </c>
      <c r="V4" t="n">
        <v>0</v>
      </c>
      <c r="W4" t="n">
        <v>0</v>
      </c>
      <c r="X4" t="n">
        <v>0</v>
      </c>
      <c r="Y4" t="n">
        <v>0</v>
      </c>
      <c r="Z4" t="n">
        <v>0</v>
      </c>
      <c r="AA4" t="n">
        <v>0</v>
      </c>
      <c r="AB4" t="n">
        <v>0</v>
      </c>
      <c r="AC4" t="n">
        <v>0</v>
      </c>
      <c r="AD4" t="n">
        <v>0</v>
      </c>
      <c r="AE4" t="n">
        <v>0</v>
      </c>
    </row>
    <row r="5" spans="1:31">
      <c r="A5" s="2">
        <f>YEAR(C5)</f>
        <v/>
      </c>
      <c r="B5" s="2">
        <f>MONTH(C5)</f>
        <v/>
      </c>
      <c r="C5" t="s">
        <v>915</v>
      </c>
      <c r="D5" t="s">
        <v>213</v>
      </c>
      <c r="E5" t="s">
        <v>1108</v>
      </c>
      <c r="F5" t="n">
        <v>450</v>
      </c>
      <c r="G5" s="177" t="n">
        <v>1566</v>
      </c>
      <c r="H5" t="n">
        <v>30</v>
      </c>
      <c r="I5" t="n">
        <v>15</v>
      </c>
      <c r="J5" t="n">
        <v>67</v>
      </c>
      <c r="K5" t="n">
        <v>2</v>
      </c>
      <c r="L5" t="n">
        <v>1</v>
      </c>
      <c r="M5" t="n">
        <v>1</v>
      </c>
      <c r="N5" t="n">
        <v>0</v>
      </c>
      <c r="O5" t="n">
        <v>0</v>
      </c>
      <c r="P5" t="n">
        <v>0</v>
      </c>
      <c r="Q5" t="n">
        <v>0</v>
      </c>
      <c r="R5" t="n">
        <v>4</v>
      </c>
      <c r="S5" t="n">
        <v>0</v>
      </c>
      <c r="T5" t="n">
        <v>3</v>
      </c>
      <c r="U5" t="n">
        <v>0</v>
      </c>
      <c r="V5" t="n">
        <v>0</v>
      </c>
      <c r="W5" t="n">
        <v>1</v>
      </c>
      <c r="X5" t="n">
        <v>0</v>
      </c>
      <c r="Y5" t="n">
        <v>0</v>
      </c>
      <c r="Z5" t="n">
        <v>0</v>
      </c>
      <c r="AA5" t="n">
        <v>0</v>
      </c>
      <c r="AB5" t="n">
        <v>0</v>
      </c>
      <c r="AC5" t="n">
        <v>0</v>
      </c>
      <c r="AD5" t="n">
        <v>0</v>
      </c>
      <c r="AE5" t="n">
        <v>0</v>
      </c>
    </row>
    <row r="6" spans="1:31">
      <c r="A6" s="2">
        <f>YEAR(C6)</f>
        <v/>
      </c>
      <c r="B6" s="2">
        <f>MONTH(C6)</f>
        <v/>
      </c>
      <c r="C6" t="s">
        <v>915</v>
      </c>
      <c r="D6" t="s">
        <v>213</v>
      </c>
      <c r="E6" t="s">
        <v>1109</v>
      </c>
      <c r="F6" t="n">
        <v>126.91</v>
      </c>
      <c r="G6" t="n">
        <v>411</v>
      </c>
      <c r="H6" t="n">
        <v>15</v>
      </c>
      <c r="I6" t="n">
        <v>8.460000000000001</v>
      </c>
      <c r="J6" t="n">
        <v>35</v>
      </c>
      <c r="K6" t="n">
        <v>12</v>
      </c>
      <c r="L6" t="n">
        <v>4</v>
      </c>
      <c r="M6" t="n">
        <v>0</v>
      </c>
      <c r="N6" t="n">
        <v>0</v>
      </c>
      <c r="O6" t="n">
        <v>0</v>
      </c>
      <c r="P6" t="n">
        <v>0</v>
      </c>
      <c r="Q6" t="n">
        <v>0</v>
      </c>
      <c r="R6" t="n">
        <v>1</v>
      </c>
      <c r="S6" t="n">
        <v>0</v>
      </c>
      <c r="T6" t="n">
        <v>0</v>
      </c>
      <c r="U6" t="n">
        <v>0</v>
      </c>
      <c r="V6" t="n">
        <v>0</v>
      </c>
      <c r="W6" t="n">
        <v>1</v>
      </c>
      <c r="X6" t="n">
        <v>0</v>
      </c>
      <c r="Y6" t="n">
        <v>0</v>
      </c>
      <c r="Z6" t="n">
        <v>0</v>
      </c>
      <c r="AA6" t="n">
        <v>0</v>
      </c>
      <c r="AB6" t="n">
        <v>0</v>
      </c>
      <c r="AC6" t="n">
        <v>0</v>
      </c>
      <c r="AD6" t="n">
        <v>0</v>
      </c>
      <c r="AE6" t="n">
        <v>0</v>
      </c>
    </row>
    <row r="7" spans="1:31">
      <c r="A7" s="2">
        <f>YEAR(C7)</f>
        <v/>
      </c>
      <c r="B7" s="2">
        <f>MONTH(C7)</f>
        <v/>
      </c>
      <c r="C7" t="s">
        <v>915</v>
      </c>
      <c r="D7" t="s">
        <v>213</v>
      </c>
      <c r="E7" t="s">
        <v>1110</v>
      </c>
      <c r="F7" t="n">
        <v>350</v>
      </c>
      <c r="G7" t="n">
        <v>885</v>
      </c>
      <c r="H7" t="n">
        <v>24</v>
      </c>
      <c r="I7" t="n">
        <v>14.58</v>
      </c>
      <c r="J7" t="n">
        <v>82</v>
      </c>
      <c r="K7" t="n">
        <v>1</v>
      </c>
      <c r="L7" t="n">
        <v>0</v>
      </c>
      <c r="M7" t="n">
        <v>1</v>
      </c>
      <c r="N7" t="n">
        <v>0</v>
      </c>
      <c r="O7" t="n">
        <v>0</v>
      </c>
      <c r="P7" t="n">
        <v>0</v>
      </c>
      <c r="Q7" t="n">
        <v>0</v>
      </c>
      <c r="R7" t="n">
        <v>2</v>
      </c>
      <c r="S7" t="n">
        <v>1</v>
      </c>
      <c r="T7" t="n">
        <v>1</v>
      </c>
      <c r="U7" t="n">
        <v>0</v>
      </c>
      <c r="V7" t="n">
        <v>0</v>
      </c>
      <c r="W7" t="n">
        <v>0</v>
      </c>
      <c r="X7" t="n">
        <v>0</v>
      </c>
      <c r="Y7" t="n">
        <v>0</v>
      </c>
      <c r="Z7" t="n">
        <v>0</v>
      </c>
      <c r="AA7" t="n">
        <v>0</v>
      </c>
      <c r="AB7" t="n">
        <v>0</v>
      </c>
      <c r="AC7" t="n">
        <v>0</v>
      </c>
      <c r="AD7" t="n">
        <v>0</v>
      </c>
      <c r="AE7" t="n">
        <v>0</v>
      </c>
    </row>
    <row r="8" spans="1:31">
      <c r="A8" s="2">
        <f>YEAR(C8)</f>
        <v/>
      </c>
      <c r="B8" s="2">
        <f>MONTH(C8)</f>
        <v/>
      </c>
      <c r="C8" t="s">
        <v>925</v>
      </c>
      <c r="D8" t="s">
        <v>213</v>
      </c>
      <c r="E8" t="s">
        <v>1108</v>
      </c>
      <c r="F8" t="n">
        <v>450</v>
      </c>
      <c r="G8" s="177" t="n">
        <v>1217</v>
      </c>
      <c r="H8" t="n">
        <v>31</v>
      </c>
      <c r="I8" t="n">
        <v>14.52</v>
      </c>
      <c r="J8" t="n">
        <v>70</v>
      </c>
      <c r="K8" t="n">
        <v>1</v>
      </c>
      <c r="L8" t="n">
        <v>0</v>
      </c>
      <c r="M8" t="n">
        <v>1</v>
      </c>
      <c r="N8" t="n">
        <v>0</v>
      </c>
      <c r="O8" t="n">
        <v>0</v>
      </c>
      <c r="P8" t="n">
        <v>0</v>
      </c>
      <c r="Q8" t="n">
        <v>0</v>
      </c>
      <c r="R8" t="n">
        <v>7</v>
      </c>
      <c r="S8" t="n">
        <v>3</v>
      </c>
      <c r="T8" t="n">
        <v>4</v>
      </c>
      <c r="U8" t="n">
        <v>0</v>
      </c>
      <c r="V8" t="n">
        <v>0</v>
      </c>
      <c r="W8" t="n">
        <v>0</v>
      </c>
      <c r="X8" t="n">
        <v>0</v>
      </c>
      <c r="Y8" t="n">
        <v>0</v>
      </c>
      <c r="Z8" t="n">
        <v>0</v>
      </c>
      <c r="AA8" t="n">
        <v>0</v>
      </c>
      <c r="AB8" t="n">
        <v>0</v>
      </c>
      <c r="AC8" t="n">
        <v>0</v>
      </c>
      <c r="AD8" t="n">
        <v>0</v>
      </c>
      <c r="AE8" t="n">
        <v>0</v>
      </c>
    </row>
    <row r="9" spans="1:31">
      <c r="A9" s="2">
        <f>YEAR(C9)</f>
        <v/>
      </c>
      <c r="B9" s="2">
        <f>MONTH(C9)</f>
        <v/>
      </c>
      <c r="C9" t="s">
        <v>925</v>
      </c>
      <c r="D9" t="s">
        <v>213</v>
      </c>
      <c r="E9" t="s">
        <v>1109</v>
      </c>
      <c r="F9" t="n">
        <v>164.44</v>
      </c>
      <c r="G9" t="n">
        <v>453</v>
      </c>
      <c r="H9" t="n">
        <v>20</v>
      </c>
      <c r="I9" t="n">
        <v>8.220000000000001</v>
      </c>
      <c r="J9" t="n">
        <v>73</v>
      </c>
      <c r="K9" t="n">
        <v>5</v>
      </c>
      <c r="L9" t="n">
        <v>4</v>
      </c>
      <c r="M9" t="n">
        <v>1</v>
      </c>
      <c r="N9" t="n">
        <v>0</v>
      </c>
      <c r="O9" t="n">
        <v>0</v>
      </c>
      <c r="P9" t="n">
        <v>0</v>
      </c>
      <c r="Q9" t="n">
        <v>0</v>
      </c>
      <c r="R9" t="n">
        <v>4</v>
      </c>
      <c r="S9" t="n">
        <v>2</v>
      </c>
      <c r="T9" t="n">
        <v>0</v>
      </c>
      <c r="U9" t="n">
        <v>0</v>
      </c>
      <c r="V9" t="n">
        <v>0</v>
      </c>
      <c r="W9" t="n">
        <v>2</v>
      </c>
      <c r="X9" t="n">
        <v>0</v>
      </c>
      <c r="Y9" t="n">
        <v>0</v>
      </c>
      <c r="Z9" t="n">
        <v>0</v>
      </c>
      <c r="AA9" t="n">
        <v>0</v>
      </c>
      <c r="AB9" t="n">
        <v>0</v>
      </c>
      <c r="AC9" t="n">
        <v>0</v>
      </c>
      <c r="AD9" t="n">
        <v>0</v>
      </c>
      <c r="AE9" t="n">
        <v>0</v>
      </c>
    </row>
    <row r="10" spans="1:31">
      <c r="A10" s="2">
        <f>YEAR(C10)</f>
        <v/>
      </c>
      <c r="B10" s="2">
        <f>MONTH(C10)</f>
        <v/>
      </c>
      <c r="C10" t="s">
        <v>925</v>
      </c>
      <c r="D10" t="s">
        <v>213</v>
      </c>
      <c r="E10" t="s">
        <v>1110</v>
      </c>
      <c r="F10" t="n">
        <v>321.95</v>
      </c>
      <c r="G10" s="177" t="n">
        <v>1222</v>
      </c>
      <c r="H10" t="n">
        <v>22</v>
      </c>
      <c r="I10" t="n">
        <v>14.63</v>
      </c>
      <c r="J10" t="n">
        <v>51</v>
      </c>
      <c r="K10" t="n">
        <v>20</v>
      </c>
      <c r="L10" t="n">
        <v>16</v>
      </c>
      <c r="M10" t="n">
        <v>4</v>
      </c>
      <c r="N10" t="n">
        <v>0</v>
      </c>
      <c r="O10" t="n">
        <v>0</v>
      </c>
      <c r="P10" t="n">
        <v>0</v>
      </c>
      <c r="Q10" t="n">
        <v>0</v>
      </c>
      <c r="R10" t="n">
        <v>2</v>
      </c>
      <c r="S10" t="n">
        <v>1</v>
      </c>
      <c r="T10" t="n">
        <v>0</v>
      </c>
      <c r="U10" t="n">
        <v>0</v>
      </c>
      <c r="V10" t="n">
        <v>0</v>
      </c>
      <c r="W10" t="n">
        <v>1</v>
      </c>
      <c r="X10" t="n">
        <v>0</v>
      </c>
      <c r="Y10" t="n">
        <v>0</v>
      </c>
      <c r="Z10" t="n">
        <v>0</v>
      </c>
      <c r="AA10" t="n">
        <v>0</v>
      </c>
      <c r="AB10" t="n">
        <v>0</v>
      </c>
      <c r="AC10" t="n">
        <v>0</v>
      </c>
      <c r="AD10" t="n">
        <v>0</v>
      </c>
      <c r="AE10" t="n">
        <v>0</v>
      </c>
    </row>
    <row r="11" spans="1:31">
      <c r="A11" s="2">
        <f>YEAR(C11)</f>
        <v/>
      </c>
      <c r="B11" s="2">
        <f>MONTH(C11)</f>
        <v/>
      </c>
      <c r="C11" t="s">
        <v>932</v>
      </c>
      <c r="D11" t="s">
        <v>213</v>
      </c>
      <c r="E11" t="s">
        <v>1108</v>
      </c>
      <c r="F11" t="n">
        <v>437.18</v>
      </c>
      <c r="G11" s="177" t="n">
        <v>1996</v>
      </c>
      <c r="H11" t="n">
        <v>33</v>
      </c>
      <c r="I11" t="n">
        <v>13.25</v>
      </c>
      <c r="J11" t="n">
        <v>57</v>
      </c>
      <c r="K11" t="n">
        <v>31</v>
      </c>
      <c r="L11" t="n">
        <v>14</v>
      </c>
      <c r="M11" t="n">
        <v>4</v>
      </c>
      <c r="N11" t="n">
        <v>0</v>
      </c>
      <c r="O11" t="n">
        <v>0</v>
      </c>
      <c r="P11" t="n">
        <v>1</v>
      </c>
      <c r="Q11" t="n">
        <v>0</v>
      </c>
      <c r="R11" t="n">
        <v>5</v>
      </c>
      <c r="S11" t="n">
        <v>0</v>
      </c>
      <c r="T11" t="n">
        <v>5</v>
      </c>
      <c r="U11" t="n">
        <v>0</v>
      </c>
      <c r="V11" t="n">
        <v>0</v>
      </c>
      <c r="W11" t="n">
        <v>0</v>
      </c>
      <c r="X11" t="n">
        <v>0</v>
      </c>
      <c r="Y11" t="n">
        <v>0</v>
      </c>
      <c r="Z11" t="n">
        <v>0</v>
      </c>
      <c r="AA11" t="n">
        <v>0</v>
      </c>
      <c r="AB11" t="n">
        <v>0</v>
      </c>
      <c r="AC11" t="n">
        <v>0</v>
      </c>
      <c r="AD11" t="n">
        <v>0</v>
      </c>
      <c r="AE11" t="n">
        <v>0</v>
      </c>
    </row>
    <row r="12" spans="1:31">
      <c r="A12" s="2">
        <f>YEAR(C12)</f>
        <v/>
      </c>
      <c r="B12" s="2">
        <f>MONTH(C12)</f>
        <v/>
      </c>
      <c r="C12" t="s">
        <v>932</v>
      </c>
      <c r="D12" t="s">
        <v>213</v>
      </c>
      <c r="E12" t="s">
        <v>1109</v>
      </c>
      <c r="F12" t="n">
        <v>106.49</v>
      </c>
      <c r="G12" t="n">
        <v>329</v>
      </c>
      <c r="H12" t="n">
        <v>13</v>
      </c>
      <c r="I12" t="n">
        <v>8.19</v>
      </c>
      <c r="J12" t="n">
        <v>70</v>
      </c>
      <c r="K12" t="n">
        <v>4</v>
      </c>
      <c r="L12" t="n">
        <v>2</v>
      </c>
      <c r="M12" t="n">
        <v>0</v>
      </c>
      <c r="N12" t="n">
        <v>0</v>
      </c>
      <c r="O12" t="n">
        <v>0</v>
      </c>
      <c r="P12" t="n">
        <v>0</v>
      </c>
      <c r="Q12" t="n">
        <v>0</v>
      </c>
      <c r="R12" t="n">
        <v>4</v>
      </c>
      <c r="S12" t="n">
        <v>1</v>
      </c>
      <c r="T12" t="n">
        <v>1</v>
      </c>
      <c r="U12" t="n">
        <v>0</v>
      </c>
      <c r="V12" t="n">
        <v>0</v>
      </c>
      <c r="W12" t="n">
        <v>2</v>
      </c>
      <c r="X12" t="n">
        <v>0</v>
      </c>
      <c r="Y12" t="n">
        <v>0</v>
      </c>
      <c r="Z12" t="n">
        <v>0</v>
      </c>
      <c r="AA12" t="n">
        <v>0</v>
      </c>
      <c r="AB12" t="n">
        <v>0</v>
      </c>
      <c r="AC12" t="n">
        <v>0</v>
      </c>
      <c r="AD12" t="n">
        <v>0</v>
      </c>
      <c r="AE12" t="n">
        <v>0</v>
      </c>
    </row>
    <row r="13" spans="1:31">
      <c r="A13" s="2">
        <f>YEAR(C13)</f>
        <v/>
      </c>
      <c r="B13" s="2">
        <f>MONTH(C13)</f>
        <v/>
      </c>
      <c r="C13" t="s">
        <v>932</v>
      </c>
      <c r="D13" t="s">
        <v>213</v>
      </c>
      <c r="E13" t="s">
        <v>1110</v>
      </c>
      <c r="F13" t="n">
        <v>350</v>
      </c>
      <c r="G13" t="n">
        <v>811</v>
      </c>
      <c r="H13" t="n">
        <v>25</v>
      </c>
      <c r="I13" t="n">
        <v>14</v>
      </c>
      <c r="J13" t="n">
        <v>70</v>
      </c>
      <c r="K13" t="n">
        <v>9</v>
      </c>
      <c r="L13" t="n">
        <v>8</v>
      </c>
      <c r="M13" t="n">
        <v>1</v>
      </c>
      <c r="N13" t="n">
        <v>0</v>
      </c>
      <c r="O13" t="n">
        <v>0</v>
      </c>
      <c r="P13" t="n">
        <v>0</v>
      </c>
      <c r="Q13" t="n">
        <v>0</v>
      </c>
      <c r="R13" t="n">
        <v>2</v>
      </c>
      <c r="S13" t="n">
        <v>0</v>
      </c>
      <c r="T13" t="n">
        <v>1</v>
      </c>
      <c r="U13" t="n">
        <v>0</v>
      </c>
      <c r="V13" t="n">
        <v>0</v>
      </c>
      <c r="W13" t="n">
        <v>1</v>
      </c>
      <c r="X13" t="n">
        <v>0</v>
      </c>
      <c r="Y13" t="n">
        <v>0</v>
      </c>
      <c r="Z13" t="n">
        <v>0</v>
      </c>
      <c r="AA13" t="n">
        <v>0</v>
      </c>
      <c r="AB13" t="n">
        <v>0</v>
      </c>
      <c r="AC13" t="n">
        <v>0</v>
      </c>
      <c r="AD13" t="n">
        <v>0</v>
      </c>
      <c r="AE13" t="n">
        <v>0</v>
      </c>
    </row>
    <row r="14" spans="1:31">
      <c r="A14" s="2">
        <f>YEAR(C14)</f>
        <v/>
      </c>
      <c r="B14" s="2">
        <f>MONTH(C14)</f>
        <v/>
      </c>
      <c r="C14" t="s">
        <v>935</v>
      </c>
      <c r="D14" t="s">
        <v>213</v>
      </c>
      <c r="E14" t="s">
        <v>1108</v>
      </c>
      <c r="F14" t="n">
        <v>374.49</v>
      </c>
      <c r="G14" s="177" t="n">
        <v>1579</v>
      </c>
      <c r="H14" t="n">
        <v>30</v>
      </c>
      <c r="I14" t="n">
        <v>12.48</v>
      </c>
      <c r="J14" t="n">
        <v>71</v>
      </c>
      <c r="K14" t="n">
        <v>6</v>
      </c>
      <c r="L14" t="n">
        <v>1</v>
      </c>
      <c r="M14" t="n">
        <v>3</v>
      </c>
      <c r="N14" t="n">
        <v>0</v>
      </c>
      <c r="O14" t="n">
        <v>1</v>
      </c>
      <c r="P14" t="n">
        <v>0</v>
      </c>
      <c r="Q14" t="n">
        <v>0</v>
      </c>
      <c r="R14" t="n">
        <v>3</v>
      </c>
      <c r="S14" t="n">
        <v>1</v>
      </c>
      <c r="T14" t="n">
        <v>2</v>
      </c>
      <c r="U14" t="n">
        <v>0</v>
      </c>
      <c r="V14" t="n">
        <v>0</v>
      </c>
      <c r="W14" t="n">
        <v>0</v>
      </c>
      <c r="X14" t="n">
        <v>0</v>
      </c>
      <c r="Y14" t="n">
        <v>0</v>
      </c>
      <c r="Z14" t="n">
        <v>0</v>
      </c>
      <c r="AA14" t="n">
        <v>0</v>
      </c>
      <c r="AB14" t="n">
        <v>0</v>
      </c>
      <c r="AC14" t="n">
        <v>0</v>
      </c>
      <c r="AD14" t="n">
        <v>0</v>
      </c>
      <c r="AE14" t="n">
        <v>0</v>
      </c>
    </row>
    <row r="15" spans="1:31">
      <c r="A15" s="2">
        <f>YEAR(C15)</f>
        <v/>
      </c>
      <c r="B15" s="2">
        <f>MONTH(C15)</f>
        <v/>
      </c>
      <c r="C15" t="s">
        <v>935</v>
      </c>
      <c r="D15" t="s">
        <v>213</v>
      </c>
      <c r="E15" t="s">
        <v>1109</v>
      </c>
      <c r="F15" t="n">
        <v>109.84</v>
      </c>
      <c r="G15" t="n">
        <v>427</v>
      </c>
      <c r="H15" t="n">
        <v>13</v>
      </c>
      <c r="I15" t="n">
        <v>8.449999999999999</v>
      </c>
      <c r="J15" t="n">
        <v>46</v>
      </c>
      <c r="K15" t="n">
        <v>10</v>
      </c>
      <c r="L15" t="n">
        <v>7</v>
      </c>
      <c r="M15" t="n">
        <v>3</v>
      </c>
      <c r="N15" t="n">
        <v>0</v>
      </c>
      <c r="O15" t="n">
        <v>0</v>
      </c>
      <c r="P15" t="n">
        <v>0</v>
      </c>
      <c r="Q15" t="n">
        <v>0</v>
      </c>
      <c r="R15" t="n">
        <v>3</v>
      </c>
      <c r="S15" t="n">
        <v>0</v>
      </c>
      <c r="T15" t="n">
        <v>1</v>
      </c>
      <c r="U15" t="n">
        <v>0</v>
      </c>
      <c r="V15" t="n">
        <v>0</v>
      </c>
      <c r="W15" t="n">
        <v>2</v>
      </c>
      <c r="X15" t="n">
        <v>0</v>
      </c>
      <c r="Y15" t="n">
        <v>0</v>
      </c>
      <c r="Z15" t="n">
        <v>0</v>
      </c>
      <c r="AA15" t="n">
        <v>0</v>
      </c>
      <c r="AB15" t="n">
        <v>0</v>
      </c>
      <c r="AC15" t="n">
        <v>0</v>
      </c>
      <c r="AD15" t="n">
        <v>0</v>
      </c>
      <c r="AE15" t="n">
        <v>0</v>
      </c>
    </row>
    <row r="16" spans="1:31">
      <c r="A16" s="2">
        <f>YEAR(C16)</f>
        <v/>
      </c>
      <c r="B16" s="2">
        <f>MONTH(C16)</f>
        <v/>
      </c>
      <c r="C16" t="s">
        <v>935</v>
      </c>
      <c r="D16" t="s">
        <v>213</v>
      </c>
      <c r="E16" t="s">
        <v>1110</v>
      </c>
      <c r="F16" t="n">
        <v>350</v>
      </c>
      <c r="G16" t="n">
        <v>820</v>
      </c>
      <c r="H16" t="n">
        <v>27</v>
      </c>
      <c r="I16" t="n">
        <v>12.96</v>
      </c>
      <c r="J16" t="n">
        <v>64</v>
      </c>
      <c r="K16" t="n">
        <v>7</v>
      </c>
      <c r="L16" t="n">
        <v>2</v>
      </c>
      <c r="M16" t="n">
        <v>2</v>
      </c>
      <c r="N16" t="n">
        <v>0</v>
      </c>
      <c r="O16" t="n">
        <v>2</v>
      </c>
      <c r="P16" t="n">
        <v>1</v>
      </c>
      <c r="Q16" t="n">
        <v>0</v>
      </c>
      <c r="R16" t="n">
        <v>5</v>
      </c>
      <c r="S16" t="n">
        <v>0</v>
      </c>
      <c r="T16" t="n">
        <v>3</v>
      </c>
      <c r="U16" t="n">
        <v>0</v>
      </c>
      <c r="V16" t="n">
        <v>0</v>
      </c>
      <c r="W16" t="n">
        <v>1</v>
      </c>
      <c r="X16" t="n">
        <v>1</v>
      </c>
      <c r="Y16" t="n">
        <v>0</v>
      </c>
      <c r="Z16" t="n">
        <v>0</v>
      </c>
      <c r="AA16" t="n">
        <v>0</v>
      </c>
      <c r="AB16" t="n">
        <v>0</v>
      </c>
      <c r="AC16" t="n">
        <v>0</v>
      </c>
      <c r="AD16" t="n">
        <v>0</v>
      </c>
      <c r="AE16" t="n">
        <v>0</v>
      </c>
    </row>
    <row r="17" spans="1:31">
      <c r="A17" s="2">
        <f>YEAR(C17)</f>
        <v/>
      </c>
      <c r="B17" s="2">
        <f>MONTH(C17)</f>
        <v/>
      </c>
      <c r="C17" t="s">
        <v>938</v>
      </c>
      <c r="D17" t="s">
        <v>213</v>
      </c>
      <c r="E17" t="s">
        <v>1108</v>
      </c>
      <c r="F17" t="n">
        <v>366.71</v>
      </c>
      <c r="G17" s="177" t="n">
        <v>1315</v>
      </c>
      <c r="H17" t="n">
        <v>25</v>
      </c>
      <c r="I17" t="n">
        <v>14.67</v>
      </c>
      <c r="J17" t="n">
        <v>40</v>
      </c>
      <c r="K17" t="n">
        <v>7</v>
      </c>
      <c r="L17" t="n">
        <v>4</v>
      </c>
      <c r="M17" t="n">
        <v>2</v>
      </c>
      <c r="N17" t="n">
        <v>0</v>
      </c>
      <c r="O17" t="n">
        <v>1</v>
      </c>
      <c r="P17" t="n">
        <v>0</v>
      </c>
      <c r="Q17" t="n">
        <v>0</v>
      </c>
      <c r="R17" t="n">
        <v>1</v>
      </c>
      <c r="S17" t="n">
        <v>0</v>
      </c>
      <c r="T17" t="n">
        <v>1</v>
      </c>
      <c r="U17" t="n">
        <v>0</v>
      </c>
      <c r="V17" t="n">
        <v>0</v>
      </c>
      <c r="W17" t="n">
        <v>0</v>
      </c>
      <c r="X17" t="n">
        <v>0</v>
      </c>
      <c r="Y17" t="n">
        <v>0</v>
      </c>
      <c r="Z17" t="n">
        <v>0</v>
      </c>
      <c r="AA17" t="n">
        <v>0</v>
      </c>
      <c r="AB17" t="n">
        <v>0</v>
      </c>
      <c r="AC17" t="n">
        <v>0</v>
      </c>
      <c r="AD17" t="n">
        <v>0</v>
      </c>
      <c r="AE17" t="n">
        <v>0</v>
      </c>
    </row>
    <row r="18" spans="1:31">
      <c r="A18" s="2">
        <f>YEAR(C18)</f>
        <v/>
      </c>
      <c r="B18" s="2">
        <f>MONTH(C18)</f>
        <v/>
      </c>
      <c r="C18" t="s">
        <v>938</v>
      </c>
      <c r="D18" t="s">
        <v>213</v>
      </c>
      <c r="E18" t="s">
        <v>1109</v>
      </c>
      <c r="F18" t="n">
        <v>70.55</v>
      </c>
      <c r="G18" t="n">
        <v>274</v>
      </c>
      <c r="H18" t="n">
        <v>9</v>
      </c>
      <c r="I18" t="n">
        <v>7.84</v>
      </c>
      <c r="J18" t="n">
        <v>21</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row>
    <row r="19" spans="1:31">
      <c r="A19" s="2">
        <f>YEAR(C19)</f>
        <v/>
      </c>
      <c r="B19" s="2">
        <f>MONTH(C19)</f>
        <v/>
      </c>
      <c r="C19" t="s">
        <v>938</v>
      </c>
      <c r="D19" t="s">
        <v>213</v>
      </c>
      <c r="E19" t="s">
        <v>1110</v>
      </c>
      <c r="F19" t="n">
        <v>385</v>
      </c>
      <c r="G19" s="177" t="n">
        <v>1212</v>
      </c>
      <c r="H19" t="n">
        <v>26</v>
      </c>
      <c r="I19" t="n">
        <v>14.81</v>
      </c>
      <c r="J19" t="n">
        <v>80</v>
      </c>
      <c r="K19" t="n">
        <v>10</v>
      </c>
      <c r="L19" t="n">
        <v>7</v>
      </c>
      <c r="M19" t="n">
        <v>0</v>
      </c>
      <c r="N19" t="n">
        <v>0</v>
      </c>
      <c r="O19" t="n">
        <v>0</v>
      </c>
      <c r="P19" t="n">
        <v>1</v>
      </c>
      <c r="Q19" t="n">
        <v>0</v>
      </c>
      <c r="R19" t="n">
        <v>6</v>
      </c>
      <c r="S19" t="n">
        <v>1</v>
      </c>
      <c r="T19" t="n">
        <v>5</v>
      </c>
      <c r="U19" t="n">
        <v>0</v>
      </c>
      <c r="V19" t="n">
        <v>0</v>
      </c>
      <c r="W19" t="n">
        <v>0</v>
      </c>
      <c r="X19" t="n">
        <v>0</v>
      </c>
      <c r="Y19" t="n">
        <v>0</v>
      </c>
      <c r="Z19" t="n">
        <v>2</v>
      </c>
      <c r="AA19" t="n">
        <v>0</v>
      </c>
      <c r="AB19" t="n">
        <v>2</v>
      </c>
      <c r="AC19" t="n">
        <v>0</v>
      </c>
      <c r="AD19" t="n">
        <v>0</v>
      </c>
      <c r="AE19" t="n">
        <v>0</v>
      </c>
    </row>
    <row r="20" spans="1:31">
      <c r="A20" s="2">
        <f>YEAR(C20)</f>
        <v/>
      </c>
      <c r="B20" s="2">
        <f>MONTH(C20)</f>
        <v/>
      </c>
      <c r="C20" t="s">
        <v>943</v>
      </c>
      <c r="D20" t="s">
        <v>213</v>
      </c>
      <c r="E20" t="s">
        <v>1108</v>
      </c>
      <c r="F20" t="n">
        <v>495</v>
      </c>
      <c r="G20" s="177" t="n">
        <v>1360</v>
      </c>
      <c r="H20" t="n">
        <v>35</v>
      </c>
      <c r="I20" t="n">
        <v>14.14</v>
      </c>
      <c r="J20" t="n">
        <v>51</v>
      </c>
      <c r="K20" t="n">
        <v>1</v>
      </c>
      <c r="L20" t="n">
        <v>0</v>
      </c>
      <c r="M20" t="n">
        <v>1</v>
      </c>
      <c r="N20" t="n">
        <v>0</v>
      </c>
      <c r="O20" t="n">
        <v>0</v>
      </c>
      <c r="P20" t="n">
        <v>0</v>
      </c>
      <c r="Q20" t="n">
        <v>0</v>
      </c>
      <c r="R20" t="n">
        <v>7</v>
      </c>
      <c r="S20" t="n">
        <v>1</v>
      </c>
      <c r="T20" t="n">
        <v>4</v>
      </c>
      <c r="U20" t="n">
        <v>0</v>
      </c>
      <c r="V20" t="n">
        <v>0</v>
      </c>
      <c r="W20" t="n">
        <v>2</v>
      </c>
      <c r="X20" t="n">
        <v>0</v>
      </c>
      <c r="Y20" t="n">
        <v>0</v>
      </c>
      <c r="Z20" t="n">
        <v>0</v>
      </c>
      <c r="AA20" t="n">
        <v>0</v>
      </c>
      <c r="AB20" t="n">
        <v>0</v>
      </c>
      <c r="AC20" t="n">
        <v>0</v>
      </c>
      <c r="AD20" t="n">
        <v>0</v>
      </c>
      <c r="AE20" t="n">
        <v>0</v>
      </c>
    </row>
    <row r="21" spans="1:31">
      <c r="A21" s="2">
        <f>YEAR(C21)</f>
        <v/>
      </c>
      <c r="B21" s="2">
        <f>MONTH(C21)</f>
        <v/>
      </c>
      <c r="C21" t="s">
        <v>943</v>
      </c>
      <c r="D21" t="s">
        <v>213</v>
      </c>
      <c r="E21" t="s">
        <v>1109</v>
      </c>
      <c r="F21" s="42" t="n">
        <v>198.4</v>
      </c>
      <c r="G21" s="42" t="n">
        <v>558</v>
      </c>
      <c r="H21" s="42" t="n">
        <v>22</v>
      </c>
      <c r="I21" s="42" t="n">
        <v>9.02</v>
      </c>
      <c r="J21" s="42" t="n">
        <v>70</v>
      </c>
      <c r="K21" s="42" t="n">
        <v>1</v>
      </c>
      <c r="L21" s="42" t="n">
        <v>1</v>
      </c>
      <c r="M21" s="42" t="n">
        <v>0</v>
      </c>
      <c r="N21" s="42" t="n">
        <v>0</v>
      </c>
      <c r="O21" s="42" t="n">
        <v>0</v>
      </c>
      <c r="P21" s="205" t="n">
        <v>0</v>
      </c>
      <c r="Q21" s="205" t="n">
        <v>0</v>
      </c>
      <c r="R21" s="205" t="n">
        <v>2</v>
      </c>
      <c r="S21" s="205" t="n">
        <v>1</v>
      </c>
      <c r="T21" s="205" t="n">
        <v>1</v>
      </c>
      <c r="U21" s="205" t="n">
        <v>0</v>
      </c>
      <c r="V21" s="205" t="n">
        <v>0</v>
      </c>
      <c r="W21" s="205" t="n">
        <v>0</v>
      </c>
      <c r="X21" s="205" t="n">
        <v>0</v>
      </c>
      <c r="Y21" s="205" t="n">
        <v>0</v>
      </c>
      <c r="Z21" s="205" t="n">
        <v>0</v>
      </c>
      <c r="AA21" s="205" t="n">
        <v>0</v>
      </c>
      <c r="AB21" s="205" t="n">
        <v>0</v>
      </c>
      <c r="AC21" s="205" t="n">
        <v>0</v>
      </c>
      <c r="AD21" s="205" t="n">
        <v>0</v>
      </c>
      <c r="AE21" s="205" t="n">
        <v>0</v>
      </c>
    </row>
    <row r="22" spans="1:31">
      <c r="A22" s="2">
        <f>YEAR(C22)</f>
        <v/>
      </c>
      <c r="B22" s="2">
        <f>MONTH(C22)</f>
        <v/>
      </c>
      <c r="C22" t="s">
        <v>943</v>
      </c>
      <c r="D22" t="s">
        <v>213</v>
      </c>
      <c r="E22" t="s">
        <v>1110</v>
      </c>
      <c r="F22" s="42" t="n">
        <v>385</v>
      </c>
      <c r="G22" s="206" t="n">
        <v>1110</v>
      </c>
      <c r="H22" s="42" t="n">
        <v>24</v>
      </c>
      <c r="I22" s="42" t="n">
        <v>16.04</v>
      </c>
      <c r="J22" s="42" t="n">
        <v>54</v>
      </c>
      <c r="K22" s="42" t="n">
        <v>7</v>
      </c>
      <c r="L22" s="42" t="n">
        <v>4</v>
      </c>
      <c r="M22" s="42" t="n">
        <v>3</v>
      </c>
      <c r="N22" s="42" t="n">
        <v>0</v>
      </c>
      <c r="O22" s="42" t="n">
        <v>0</v>
      </c>
      <c r="P22" s="205" t="n">
        <v>0</v>
      </c>
      <c r="Q22" s="205" t="n">
        <v>0</v>
      </c>
      <c r="R22" s="205" t="n">
        <v>2</v>
      </c>
      <c r="S22" s="205" t="n">
        <v>0</v>
      </c>
      <c r="T22" s="205" t="n">
        <v>2</v>
      </c>
      <c r="U22" s="205" t="n">
        <v>0</v>
      </c>
      <c r="V22" s="205" t="n">
        <v>0</v>
      </c>
      <c r="W22" s="205" t="n">
        <v>0</v>
      </c>
      <c r="X22" s="205" t="n">
        <v>0</v>
      </c>
      <c r="Y22" s="205" t="n">
        <v>0</v>
      </c>
      <c r="Z22" s="205" t="n">
        <v>0</v>
      </c>
      <c r="AA22" s="205" t="n">
        <v>0</v>
      </c>
      <c r="AB22" s="205" t="n">
        <v>0</v>
      </c>
      <c r="AC22" s="205" t="n">
        <v>0</v>
      </c>
      <c r="AD22" s="205" t="n">
        <v>0</v>
      </c>
      <c r="AE22" s="205" t="n">
        <v>0</v>
      </c>
    </row>
    <row r="23" spans="1:31">
      <c r="A23" s="2">
        <f>YEAR(C23)</f>
        <v/>
      </c>
      <c r="B23" s="2">
        <f>MONTH(C23)</f>
        <v/>
      </c>
      <c r="C23" t="s">
        <v>960</v>
      </c>
      <c r="D23" t="s">
        <v>213</v>
      </c>
      <c r="E23" t="s">
        <v>1108</v>
      </c>
      <c r="F23" s="42" t="n">
        <v>439.66</v>
      </c>
      <c r="G23" s="206" t="n">
        <v>1620</v>
      </c>
      <c r="H23" s="42" t="n">
        <v>32</v>
      </c>
      <c r="I23" s="42" t="n">
        <v>13.74</v>
      </c>
      <c r="J23" s="42" t="n">
        <v>87</v>
      </c>
      <c r="K23" s="42" t="n">
        <v>9</v>
      </c>
      <c r="L23" s="42" t="n">
        <v>2</v>
      </c>
      <c r="M23" s="42" t="n">
        <v>2</v>
      </c>
      <c r="N23" s="42" t="n">
        <v>0</v>
      </c>
      <c r="O23" s="42" t="n">
        <v>4</v>
      </c>
      <c r="P23" s="205" t="n">
        <v>0</v>
      </c>
      <c r="Q23" s="205" t="n">
        <v>0</v>
      </c>
      <c r="R23" s="205" t="n">
        <v>6</v>
      </c>
      <c r="S23" s="205" t="n">
        <v>1</v>
      </c>
      <c r="T23" s="205" t="n">
        <v>4</v>
      </c>
      <c r="U23" s="205" t="n">
        <v>0</v>
      </c>
      <c r="V23" s="205" t="n">
        <v>0</v>
      </c>
      <c r="W23" s="205" t="n">
        <v>1</v>
      </c>
      <c r="X23" s="205" t="n">
        <v>0</v>
      </c>
      <c r="Y23" s="205" t="n">
        <v>0</v>
      </c>
      <c r="Z23" s="205" t="n">
        <v>0</v>
      </c>
      <c r="AA23" s="205" t="n">
        <v>0</v>
      </c>
      <c r="AB23" s="205" t="n">
        <v>0</v>
      </c>
      <c r="AC23" s="205" t="n">
        <v>0</v>
      </c>
      <c r="AD23" s="205" t="n">
        <v>0</v>
      </c>
      <c r="AE23" s="205" t="n">
        <v>0</v>
      </c>
    </row>
    <row r="24" spans="1:31">
      <c r="A24" s="2">
        <f>YEAR(C24)</f>
        <v/>
      </c>
      <c r="B24" s="2">
        <f>MONTH(C24)</f>
        <v/>
      </c>
      <c r="C24" t="s">
        <v>960</v>
      </c>
      <c r="D24" t="s">
        <v>213</v>
      </c>
      <c r="E24" t="s">
        <v>1109</v>
      </c>
      <c r="F24" s="42" t="n">
        <v>122.04</v>
      </c>
      <c r="G24" s="42" t="n">
        <v>330</v>
      </c>
      <c r="H24" s="42" t="n">
        <v>15</v>
      </c>
      <c r="I24" s="42" t="n">
        <v>8.140000000000001</v>
      </c>
      <c r="J24" s="42" t="n">
        <v>87</v>
      </c>
      <c r="K24" s="42" t="n">
        <v>15</v>
      </c>
      <c r="L24" s="42" t="n">
        <v>13</v>
      </c>
      <c r="M24" s="42" t="n">
        <v>1</v>
      </c>
      <c r="N24" s="42" t="n">
        <v>0</v>
      </c>
      <c r="O24" s="42" t="n">
        <v>1</v>
      </c>
      <c r="P24" s="205" t="n">
        <v>0</v>
      </c>
      <c r="Q24" s="205" t="n">
        <v>0</v>
      </c>
      <c r="R24" s="205" t="n">
        <v>4</v>
      </c>
      <c r="S24" s="205" t="n">
        <v>2</v>
      </c>
      <c r="T24" s="205" t="n">
        <v>2</v>
      </c>
      <c r="U24" s="205" t="n">
        <v>0</v>
      </c>
      <c r="V24" s="205" t="n">
        <v>0</v>
      </c>
      <c r="W24" s="205" t="n">
        <v>0</v>
      </c>
      <c r="X24" s="205" t="n">
        <v>0</v>
      </c>
      <c r="Y24" s="205" t="n">
        <v>0</v>
      </c>
      <c r="Z24" s="205" t="n">
        <v>1</v>
      </c>
      <c r="AA24" s="205" t="n">
        <v>0</v>
      </c>
      <c r="AB24" s="205" t="n">
        <v>1</v>
      </c>
      <c r="AC24" s="205" t="n">
        <v>0</v>
      </c>
      <c r="AD24" s="205" t="n">
        <v>0</v>
      </c>
      <c r="AE24" s="205" t="n">
        <v>0</v>
      </c>
    </row>
    <row r="25" spans="1:31">
      <c r="A25" s="2">
        <f>YEAR(C25)</f>
        <v/>
      </c>
      <c r="B25" s="2">
        <f>MONTH(C25)</f>
        <v/>
      </c>
      <c r="C25" t="s">
        <v>960</v>
      </c>
      <c r="D25" t="s">
        <v>213</v>
      </c>
      <c r="E25" t="s">
        <v>1110</v>
      </c>
      <c r="F25" s="42" t="n">
        <v>385</v>
      </c>
      <c r="G25" s="42" t="n">
        <v>990</v>
      </c>
      <c r="H25" s="42" t="n">
        <v>24</v>
      </c>
      <c r="I25" s="42" t="n">
        <v>16.04</v>
      </c>
      <c r="J25" s="42" t="n">
        <v>57</v>
      </c>
      <c r="K25" s="42" t="n">
        <v>10</v>
      </c>
      <c r="L25" s="42" t="n">
        <v>0</v>
      </c>
      <c r="M25" s="42" t="n">
        <v>2</v>
      </c>
      <c r="N25" s="42" t="n">
        <v>0</v>
      </c>
      <c r="O25" s="42" t="n">
        <v>0</v>
      </c>
      <c r="P25" s="205" t="n">
        <v>1</v>
      </c>
      <c r="Q25" s="205" t="n">
        <v>0</v>
      </c>
      <c r="R25" s="205" t="n">
        <v>4</v>
      </c>
      <c r="S25" s="205" t="n">
        <v>2</v>
      </c>
      <c r="T25" s="205" t="n">
        <v>2</v>
      </c>
      <c r="U25" s="205" t="n">
        <v>0</v>
      </c>
      <c r="V25" s="205" t="n">
        <v>0</v>
      </c>
      <c r="W25" s="205" t="n">
        <v>0</v>
      </c>
      <c r="X25" s="205" t="n">
        <v>0</v>
      </c>
      <c r="Y25" s="205" t="n">
        <v>0</v>
      </c>
      <c r="Z25" s="205" t="n">
        <v>1</v>
      </c>
      <c r="AA25" s="205" t="n">
        <v>0</v>
      </c>
      <c r="AB25" s="205" t="n">
        <v>1</v>
      </c>
      <c r="AC25" s="205" t="n">
        <v>0</v>
      </c>
      <c r="AD25" s="205" t="n">
        <v>0</v>
      </c>
      <c r="AE25" s="205" t="n">
        <v>0</v>
      </c>
    </row>
    <row r="26" spans="1:31">
      <c r="A26" s="2">
        <f>YEAR(C26)</f>
        <v/>
      </c>
      <c r="B26" s="2">
        <f>MONTH(C26)</f>
        <v/>
      </c>
      <c r="C26" t="s">
        <v>852</v>
      </c>
      <c r="D26" t="s">
        <v>213</v>
      </c>
      <c r="E26" t="s">
        <v>1108</v>
      </c>
      <c r="F26" s="42" t="n">
        <v>450</v>
      </c>
      <c r="G26" s="206" t="n">
        <v>1490</v>
      </c>
      <c r="H26" s="42" t="n">
        <v>32</v>
      </c>
      <c r="I26" s="42" t="n">
        <v>14.06</v>
      </c>
      <c r="J26" s="42" t="n">
        <v>100</v>
      </c>
      <c r="K26" s="42" t="n">
        <v>1</v>
      </c>
      <c r="L26" s="42" t="n">
        <v>1</v>
      </c>
      <c r="M26" s="42" t="n">
        <v>0</v>
      </c>
      <c r="N26" s="42" t="n">
        <v>0</v>
      </c>
      <c r="O26" s="42" t="n">
        <v>0</v>
      </c>
      <c r="P26" s="205" t="n">
        <v>0</v>
      </c>
      <c r="Q26" s="205" t="n">
        <v>0</v>
      </c>
      <c r="R26" s="205" t="n">
        <v>5</v>
      </c>
      <c r="S26" s="205" t="n">
        <v>0</v>
      </c>
      <c r="T26" s="205" t="n">
        <v>4</v>
      </c>
      <c r="U26" s="205" t="n">
        <v>0</v>
      </c>
      <c r="V26" s="205" t="n">
        <v>0</v>
      </c>
      <c r="W26" s="205" t="n">
        <v>1</v>
      </c>
      <c r="X26" s="205" t="n">
        <v>0</v>
      </c>
      <c r="Y26" s="205" t="n">
        <v>0</v>
      </c>
      <c r="Z26" s="205" t="n">
        <v>2</v>
      </c>
      <c r="AA26" s="205" t="n">
        <v>0</v>
      </c>
      <c r="AB26" s="205" t="n">
        <v>2</v>
      </c>
      <c r="AC26" s="205" t="n">
        <v>0</v>
      </c>
      <c r="AD26" s="205" t="n">
        <v>0</v>
      </c>
      <c r="AE26" s="205" t="n">
        <v>0</v>
      </c>
    </row>
    <row r="27" spans="1:31">
      <c r="A27" s="2">
        <f>YEAR(C27)</f>
        <v/>
      </c>
      <c r="B27" s="2">
        <f>MONTH(C27)</f>
        <v/>
      </c>
      <c r="C27" t="s">
        <v>852</v>
      </c>
      <c r="D27" t="s">
        <v>213</v>
      </c>
      <c r="E27" t="s">
        <v>1109</v>
      </c>
      <c r="F27" s="42" t="n">
        <v>200</v>
      </c>
      <c r="G27" s="42" t="n">
        <v>620</v>
      </c>
      <c r="H27" s="42" t="n">
        <v>26</v>
      </c>
      <c r="I27" s="42" t="n">
        <v>7.69</v>
      </c>
      <c r="J27" s="42" t="n">
        <v>92</v>
      </c>
      <c r="K27" s="42" t="n">
        <v>12</v>
      </c>
      <c r="L27" s="42" t="n">
        <v>2</v>
      </c>
      <c r="M27" s="42" t="n">
        <v>3</v>
      </c>
      <c r="N27" s="42" t="n">
        <v>0</v>
      </c>
      <c r="O27" s="42" t="n">
        <v>1</v>
      </c>
      <c r="P27" s="205" t="n">
        <v>0</v>
      </c>
      <c r="Q27" s="205" t="n">
        <v>0</v>
      </c>
      <c r="R27" s="205" t="n">
        <v>2</v>
      </c>
      <c r="S27" s="205" t="n">
        <v>0</v>
      </c>
      <c r="T27" s="205" t="n">
        <v>2</v>
      </c>
      <c r="U27" s="205" t="n">
        <v>0</v>
      </c>
      <c r="V27" s="205" t="n">
        <v>0</v>
      </c>
      <c r="W27" s="205" t="n">
        <v>0</v>
      </c>
      <c r="X27" s="205" t="n">
        <v>0</v>
      </c>
      <c r="Y27" s="205" t="n">
        <v>0</v>
      </c>
      <c r="Z27" s="205" t="n">
        <v>1</v>
      </c>
      <c r="AA27" s="205" t="n">
        <v>0</v>
      </c>
      <c r="AB27" s="205" t="n">
        <v>1</v>
      </c>
      <c r="AC27" s="205" t="n">
        <v>0</v>
      </c>
      <c r="AD27" s="205" t="n">
        <v>0</v>
      </c>
      <c r="AE27" s="205" t="n">
        <v>0</v>
      </c>
    </row>
    <row r="28" spans="1:31">
      <c r="A28" s="2">
        <f>YEAR(C28)</f>
        <v/>
      </c>
      <c r="B28" s="2">
        <f>MONTH(C28)</f>
        <v/>
      </c>
      <c r="C28" t="s">
        <v>852</v>
      </c>
      <c r="D28" t="s">
        <v>213</v>
      </c>
      <c r="E28" t="s">
        <v>1110</v>
      </c>
      <c r="F28" s="42" t="n">
        <v>350</v>
      </c>
      <c r="G28" s="206" t="n">
        <v>1014</v>
      </c>
      <c r="H28" s="42" t="n">
        <v>23</v>
      </c>
      <c r="I28" s="42" t="n">
        <v>15.22</v>
      </c>
      <c r="J28" s="42" t="n">
        <v>108</v>
      </c>
      <c r="K28" s="42" t="n">
        <v>0</v>
      </c>
      <c r="L28" s="42" t="n">
        <v>0</v>
      </c>
      <c r="M28" s="42" t="n">
        <v>0</v>
      </c>
      <c r="N28" s="42" t="n">
        <v>0</v>
      </c>
      <c r="O28" s="42" t="n">
        <v>0</v>
      </c>
      <c r="P28" s="205" t="n">
        <v>0</v>
      </c>
      <c r="Q28" s="205" t="n">
        <v>0</v>
      </c>
      <c r="R28" s="205" t="n">
        <v>2</v>
      </c>
      <c r="S28" s="205" t="n">
        <v>0</v>
      </c>
      <c r="T28" s="205" t="n">
        <v>1</v>
      </c>
      <c r="U28" s="205" t="n">
        <v>0</v>
      </c>
      <c r="V28" s="205" t="n">
        <v>0</v>
      </c>
      <c r="W28" s="205" t="n">
        <v>1</v>
      </c>
      <c r="X28" s="205" t="n">
        <v>0</v>
      </c>
      <c r="Y28" s="205" t="n">
        <v>0</v>
      </c>
      <c r="Z28" s="205" t="n">
        <v>0</v>
      </c>
      <c r="AA28" s="205" t="n">
        <v>0</v>
      </c>
      <c r="AB28" s="205" t="n">
        <v>0</v>
      </c>
      <c r="AC28" s="205" t="n">
        <v>0</v>
      </c>
      <c r="AD28" s="205" t="n">
        <v>0</v>
      </c>
      <c r="AE28" s="205" t="n">
        <v>0</v>
      </c>
    </row>
    <row r="29" spans="1:31">
      <c r="A29" s="2">
        <f>YEAR(C29)</f>
        <v/>
      </c>
      <c r="B29" s="2">
        <f>MONTH(C29)</f>
        <v/>
      </c>
      <c r="C29" t="s">
        <v>855</v>
      </c>
      <c r="D29" t="s">
        <v>213</v>
      </c>
      <c r="E29" t="s">
        <v>1108</v>
      </c>
      <c r="F29" s="42" t="n">
        <v>450</v>
      </c>
      <c r="G29" s="206" t="n">
        <v>1545</v>
      </c>
      <c r="H29" s="42" t="n">
        <v>33</v>
      </c>
      <c r="I29" s="42" t="n">
        <v>13.64</v>
      </c>
      <c r="J29" s="42" t="n">
        <v>75</v>
      </c>
      <c r="K29" s="42" t="n">
        <v>7</v>
      </c>
      <c r="L29" s="42" t="n">
        <v>1</v>
      </c>
      <c r="M29" s="42" t="n">
        <v>1</v>
      </c>
      <c r="N29" s="42" t="n">
        <v>0</v>
      </c>
      <c r="O29" s="42" t="n">
        <v>2</v>
      </c>
      <c r="P29" s="205" t="n">
        <v>0</v>
      </c>
      <c r="Q29" s="205" t="n">
        <v>0</v>
      </c>
      <c r="R29" s="205" t="n">
        <v>2</v>
      </c>
      <c r="S29" s="205" t="n">
        <v>0</v>
      </c>
      <c r="T29" s="205" t="n">
        <v>1</v>
      </c>
      <c r="U29" s="205" t="n">
        <v>0</v>
      </c>
      <c r="V29" s="205" t="n">
        <v>0</v>
      </c>
      <c r="W29" s="205" t="n">
        <v>1</v>
      </c>
      <c r="X29" s="205" t="n">
        <v>0</v>
      </c>
      <c r="Y29" s="205" t="n">
        <v>0</v>
      </c>
      <c r="Z29" s="205" t="n">
        <v>0</v>
      </c>
      <c r="AA29" s="205" t="n">
        <v>0</v>
      </c>
      <c r="AB29" s="205" t="n">
        <v>0</v>
      </c>
      <c r="AC29" s="205" t="n">
        <v>0</v>
      </c>
      <c r="AD29" s="205" t="n">
        <v>0</v>
      </c>
      <c r="AE29" s="205" t="n">
        <v>0</v>
      </c>
    </row>
    <row r="30" spans="1:31">
      <c r="A30" s="2">
        <f>YEAR(C30)</f>
        <v/>
      </c>
      <c r="B30" s="2">
        <f>MONTH(C30)</f>
        <v/>
      </c>
      <c r="C30" t="s">
        <v>855</v>
      </c>
      <c r="D30" t="s">
        <v>213</v>
      </c>
      <c r="E30" t="s">
        <v>1109</v>
      </c>
      <c r="F30" s="42" t="n">
        <v>141.26</v>
      </c>
      <c r="G30" s="42" t="n">
        <v>422</v>
      </c>
      <c r="H30" s="42" t="n">
        <v>17</v>
      </c>
      <c r="I30" s="42" t="n">
        <v>8.31</v>
      </c>
      <c r="J30" s="42" t="n">
        <v>33</v>
      </c>
      <c r="K30" s="42" t="n">
        <v>1</v>
      </c>
      <c r="L30" s="42" t="n">
        <v>0</v>
      </c>
      <c r="M30" s="42" t="n">
        <v>1</v>
      </c>
      <c r="N30" s="42" t="n">
        <v>0</v>
      </c>
      <c r="O30" s="42" t="n">
        <v>0</v>
      </c>
      <c r="P30" s="205" t="n">
        <v>0</v>
      </c>
      <c r="Q30" s="205" t="n">
        <v>0</v>
      </c>
      <c r="R30" s="205" t="n">
        <v>2</v>
      </c>
      <c r="S30" s="205" t="n">
        <v>0</v>
      </c>
      <c r="T30" s="205" t="n">
        <v>2</v>
      </c>
      <c r="U30" s="205" t="n">
        <v>0</v>
      </c>
      <c r="V30" s="205" t="n">
        <v>0</v>
      </c>
      <c r="W30" s="205" t="n">
        <v>0</v>
      </c>
      <c r="X30" s="205" t="n">
        <v>0</v>
      </c>
      <c r="Y30" s="205" t="n">
        <v>0</v>
      </c>
      <c r="Z30" s="205" t="n">
        <v>0</v>
      </c>
      <c r="AA30" s="205" t="n">
        <v>0</v>
      </c>
      <c r="AB30" s="205" t="n">
        <v>0</v>
      </c>
      <c r="AC30" s="205" t="n">
        <v>0</v>
      </c>
      <c r="AD30" s="205" t="n">
        <v>0</v>
      </c>
      <c r="AE30" s="205" t="n">
        <v>0</v>
      </c>
    </row>
    <row r="31" spans="1:31">
      <c r="A31" s="2">
        <f>YEAR(C31)</f>
        <v/>
      </c>
      <c r="B31" s="2">
        <f>MONTH(C31)</f>
        <v/>
      </c>
      <c r="C31" t="s">
        <v>855</v>
      </c>
      <c r="D31" t="s">
        <v>213</v>
      </c>
      <c r="E31" t="s">
        <v>1110</v>
      </c>
      <c r="F31" s="42" t="n">
        <v>350</v>
      </c>
      <c r="G31" s="206" t="n">
        <v>1457</v>
      </c>
      <c r="H31" s="42" t="n">
        <v>24</v>
      </c>
      <c r="I31" s="42" t="n">
        <v>14.58</v>
      </c>
      <c r="J31" s="42" t="n">
        <v>67</v>
      </c>
      <c r="K31" s="42" t="n">
        <v>9</v>
      </c>
      <c r="L31" s="42" t="n">
        <v>4</v>
      </c>
      <c r="M31" s="42" t="n">
        <v>2</v>
      </c>
      <c r="N31" s="42" t="n">
        <v>0</v>
      </c>
      <c r="O31" s="42" t="n">
        <v>3</v>
      </c>
      <c r="P31" s="205" t="n">
        <v>0</v>
      </c>
      <c r="Q31" s="205" t="n">
        <v>0</v>
      </c>
      <c r="R31" s="205" t="n">
        <v>4</v>
      </c>
      <c r="S31" s="205" t="n">
        <v>0</v>
      </c>
      <c r="T31" s="205" t="n">
        <v>3</v>
      </c>
      <c r="U31" s="205" t="n">
        <v>0</v>
      </c>
      <c r="V31" s="205" t="n">
        <v>0</v>
      </c>
      <c r="W31" s="205" t="n">
        <v>0</v>
      </c>
      <c r="X31" s="205" t="n">
        <v>1</v>
      </c>
      <c r="Y31" s="205" t="n">
        <v>0</v>
      </c>
      <c r="Z31" s="205" t="n">
        <v>0</v>
      </c>
      <c r="AA31" s="205" t="n">
        <v>0</v>
      </c>
      <c r="AB31" s="205" t="n">
        <v>0</v>
      </c>
      <c r="AC31" s="205" t="n">
        <v>0</v>
      </c>
      <c r="AD31" s="205" t="n">
        <v>0</v>
      </c>
      <c r="AE31" s="205" t="n">
        <v>0</v>
      </c>
    </row>
    <row r="32" spans="1:31">
      <c r="A32" s="2">
        <f>YEAR(C32)</f>
        <v/>
      </c>
      <c r="B32" s="2">
        <f>MONTH(C32)</f>
        <v/>
      </c>
      <c r="C32" t="s">
        <v>970</v>
      </c>
      <c r="D32" t="s">
        <v>213</v>
      </c>
      <c r="E32" t="s">
        <v>1108</v>
      </c>
      <c r="F32" s="42" t="n">
        <v>450</v>
      </c>
      <c r="G32" s="206" t="n">
        <v>1868</v>
      </c>
      <c r="H32" s="42" t="n">
        <v>30</v>
      </c>
      <c r="I32" s="42" t="n">
        <v>15</v>
      </c>
      <c r="J32" s="42" t="n">
        <v>56</v>
      </c>
      <c r="K32" s="42" t="n">
        <v>13</v>
      </c>
      <c r="L32" s="42" t="n">
        <v>0</v>
      </c>
      <c r="M32" s="42" t="n">
        <v>0</v>
      </c>
      <c r="N32" s="42" t="n">
        <v>0</v>
      </c>
      <c r="O32" s="42" t="n">
        <v>0</v>
      </c>
      <c r="P32" s="205" t="n">
        <v>2</v>
      </c>
      <c r="Q32" s="205" t="n">
        <v>0</v>
      </c>
      <c r="R32" s="205" t="n">
        <v>5</v>
      </c>
      <c r="S32" s="205" t="n">
        <v>0</v>
      </c>
      <c r="T32" s="205" t="n">
        <v>4</v>
      </c>
      <c r="U32" s="205" t="n">
        <v>0</v>
      </c>
      <c r="V32" s="205" t="n">
        <v>0</v>
      </c>
      <c r="W32" s="205" t="n">
        <v>1</v>
      </c>
      <c r="X32" s="205" t="n">
        <v>0</v>
      </c>
      <c r="Y32" s="205" t="n">
        <v>0</v>
      </c>
      <c r="Z32" s="205" t="n">
        <v>0</v>
      </c>
      <c r="AA32" s="205" t="n">
        <v>0</v>
      </c>
      <c r="AB32" s="205" t="n">
        <v>0</v>
      </c>
      <c r="AC32" s="205" t="n">
        <v>0</v>
      </c>
      <c r="AD32" s="205" t="n">
        <v>0</v>
      </c>
      <c r="AE32" s="205" t="n">
        <v>0</v>
      </c>
    </row>
    <row r="33" spans="1:31">
      <c r="A33" s="2">
        <f>YEAR(C33)</f>
        <v/>
      </c>
      <c r="B33" s="2">
        <f>MONTH(C33)</f>
        <v/>
      </c>
      <c r="C33" t="s">
        <v>970</v>
      </c>
      <c r="D33" t="s">
        <v>213</v>
      </c>
      <c r="E33" t="s">
        <v>1109</v>
      </c>
      <c r="F33" s="42" t="n">
        <v>37.6</v>
      </c>
      <c r="G33" s="42" t="n">
        <v>207</v>
      </c>
      <c r="H33" s="42" t="n">
        <v>5</v>
      </c>
      <c r="I33" s="42" t="n">
        <v>7.52</v>
      </c>
      <c r="J33" s="42" t="n">
        <v>8</v>
      </c>
      <c r="K33" s="42" t="n">
        <v>2</v>
      </c>
      <c r="L33" s="42" t="n">
        <v>0</v>
      </c>
      <c r="M33" s="42" t="n">
        <v>0</v>
      </c>
      <c r="N33" s="42" t="n">
        <v>0</v>
      </c>
      <c r="O33" s="42" t="n">
        <v>0</v>
      </c>
      <c r="P33" s="205" t="n">
        <v>2</v>
      </c>
      <c r="Q33" s="205" t="n">
        <v>0</v>
      </c>
      <c r="R33" s="205" t="n">
        <v>1</v>
      </c>
      <c r="S33" s="205" t="n">
        <v>0</v>
      </c>
      <c r="T33" s="205" t="n">
        <v>1</v>
      </c>
      <c r="U33" s="205" t="n">
        <v>0</v>
      </c>
      <c r="V33" s="205" t="n">
        <v>0</v>
      </c>
      <c r="W33" s="205" t="n">
        <v>0</v>
      </c>
      <c r="X33" s="205" t="n">
        <v>0</v>
      </c>
      <c r="Y33" s="205" t="n">
        <v>0</v>
      </c>
      <c r="Z33" s="205" t="n">
        <v>0</v>
      </c>
      <c r="AA33" s="205" t="n">
        <v>0</v>
      </c>
      <c r="AB33" s="205" t="n">
        <v>0</v>
      </c>
      <c r="AC33" s="205" t="n">
        <v>0</v>
      </c>
      <c r="AD33" s="205" t="n">
        <v>0</v>
      </c>
      <c r="AE33" s="205" t="n">
        <v>0</v>
      </c>
    </row>
    <row r="34" spans="1:31">
      <c r="A34" s="2">
        <f>YEAR(C34)</f>
        <v/>
      </c>
      <c r="B34" s="2">
        <f>MONTH(C34)</f>
        <v/>
      </c>
      <c r="C34" t="s">
        <v>970</v>
      </c>
      <c r="D34" t="s">
        <v>213</v>
      </c>
      <c r="E34" t="s">
        <v>1110</v>
      </c>
      <c r="F34" s="42" t="n">
        <v>350</v>
      </c>
      <c r="G34" s="206" t="n">
        <v>1468</v>
      </c>
      <c r="H34" s="42" t="n">
        <v>25</v>
      </c>
      <c r="I34" s="42" t="n">
        <v>14</v>
      </c>
      <c r="J34" s="42" t="n">
        <v>60</v>
      </c>
      <c r="K34" s="42" t="n">
        <v>6</v>
      </c>
      <c r="L34" s="42" t="n">
        <v>4</v>
      </c>
      <c r="M34" s="42" t="n">
        <v>1</v>
      </c>
      <c r="N34" s="42" t="n">
        <v>0</v>
      </c>
      <c r="O34" s="42" t="n">
        <v>1</v>
      </c>
      <c r="P34" s="205" t="n">
        <v>0</v>
      </c>
      <c r="Q34" s="205" t="n">
        <v>0</v>
      </c>
      <c r="R34" s="205" t="n">
        <v>4</v>
      </c>
      <c r="S34" s="205" t="n">
        <v>1</v>
      </c>
      <c r="T34" s="205" t="n">
        <v>3</v>
      </c>
      <c r="U34" s="205" t="n">
        <v>0</v>
      </c>
      <c r="V34" s="205" t="n">
        <v>0</v>
      </c>
      <c r="W34" s="205" t="n">
        <v>0</v>
      </c>
      <c r="X34" s="205" t="n">
        <v>0</v>
      </c>
      <c r="Y34" s="205" t="n">
        <v>0</v>
      </c>
      <c r="Z34" s="205" t="n">
        <v>2</v>
      </c>
      <c r="AA34" s="205" t="n">
        <v>0</v>
      </c>
      <c r="AB34" s="205" t="n">
        <v>2</v>
      </c>
      <c r="AC34" s="205" t="n">
        <v>0</v>
      </c>
      <c r="AD34" s="205" t="n">
        <v>0</v>
      </c>
      <c r="AE34" s="205" t="n">
        <v>0</v>
      </c>
    </row>
    <row r="35" spans="1:31">
      <c r="A35" s="2">
        <f>YEAR(C35)</f>
        <v/>
      </c>
      <c r="B35" s="2">
        <f>MONTH(C35)</f>
        <v/>
      </c>
      <c r="C35" t="s">
        <v>973</v>
      </c>
      <c r="D35" t="s">
        <v>213</v>
      </c>
      <c r="E35" t="s">
        <v>1110</v>
      </c>
      <c r="F35" s="42" t="n">
        <v>43.95</v>
      </c>
      <c r="G35" s="42" t="n">
        <v>326</v>
      </c>
      <c r="H35" s="42" t="n">
        <v>4</v>
      </c>
      <c r="I35" s="42" t="n">
        <v>10.99</v>
      </c>
      <c r="J35" s="42" t="n">
        <v>16</v>
      </c>
      <c r="K35" s="42" t="n">
        <v>0</v>
      </c>
      <c r="L35" s="42" t="n">
        <v>0</v>
      </c>
      <c r="M35" s="42" t="n">
        <v>0</v>
      </c>
      <c r="N35" s="42" t="n">
        <v>0</v>
      </c>
      <c r="O35" s="42" t="n">
        <v>0</v>
      </c>
      <c r="P35" s="205" t="n">
        <v>0</v>
      </c>
      <c r="Q35" s="205" t="n">
        <v>0</v>
      </c>
      <c r="R35" s="205" t="n">
        <v>1</v>
      </c>
      <c r="S35" s="205" t="n">
        <v>1</v>
      </c>
      <c r="T35" s="205" t="n">
        <v>0</v>
      </c>
      <c r="U35" s="205" t="n">
        <v>0</v>
      </c>
      <c r="V35" s="205" t="n">
        <v>0</v>
      </c>
      <c r="W35" s="205" t="n">
        <v>0</v>
      </c>
      <c r="X35" s="205" t="n">
        <v>0</v>
      </c>
      <c r="Y35" s="205" t="n">
        <v>0</v>
      </c>
      <c r="Z35" s="205" t="n">
        <v>0</v>
      </c>
      <c r="AA35" s="205" t="n">
        <v>0</v>
      </c>
      <c r="AB35" s="205" t="n">
        <v>0</v>
      </c>
      <c r="AC35" s="205" t="n">
        <v>0</v>
      </c>
      <c r="AD35" s="205" t="n">
        <v>0</v>
      </c>
      <c r="AE35" s="205" t="n">
        <v>0</v>
      </c>
    </row>
    <row r="36" spans="1:31"/>
    <row r="37" spans="1:31"/>
    <row r="38" spans="1:31"/>
    <row r="39" spans="1:31"/>
    <row r="40" spans="1:31"/>
    <row r="41" spans="1:31"/>
    <row r="42" spans="1:31"/>
    <row r="43" spans="1:31"/>
    <row r="44" spans="1:31"/>
    <row r="45" spans="1:31"/>
    <row r="46" spans="1:31"/>
    <row r="47" spans="1:31"/>
    <row r="48" spans="1:31"/>
    <row r="49" spans="1:31"/>
    <row r="50" spans="1:31"/>
    <row r="51" spans="1:31"/>
    <row r="52" spans="1:31"/>
    <row r="53" spans="1:31"/>
    <row r="54" spans="1:31"/>
    <row r="55" spans="1:31"/>
    <row r="56" spans="1:31"/>
    <row r="57" spans="1:31"/>
    <row r="58" spans="1:31"/>
    <row r="59" spans="1:31"/>
    <row r="60" spans="1:31"/>
    <row r="61" spans="1:31"/>
    <row r="62" spans="1:31"/>
    <row r="63" spans="1:31"/>
    <row r="64" spans="1:31"/>
    <row r="65" spans="1:31"/>
    <row r="66" spans="1:31"/>
    <row r="67" spans="1:31"/>
    <row r="68" spans="1:31"/>
    <row r="69" spans="1:31"/>
    <row r="70" spans="1:31"/>
    <row r="71" spans="1:31"/>
    <row r="72" spans="1:31"/>
    <row r="73" spans="1:31"/>
    <row r="74" spans="1:31"/>
    <row r="75" spans="1:31"/>
    <row r="76" spans="1:31"/>
    <row r="77" spans="1:31"/>
    <row r="78" spans="1:31"/>
    <row r="79" spans="1:31"/>
    <row r="80" spans="1:31"/>
    <row r="81" spans="1:31"/>
    <row r="82" spans="1:31"/>
    <row r="83" spans="1:31"/>
    <row r="84" spans="1:31"/>
    <row r="85" spans="1:31"/>
    <row r="86" spans="1:31"/>
    <row r="87" spans="1:31"/>
    <row r="88" spans="1:31"/>
    <row r="89" spans="1:31"/>
    <row r="90" spans="1:31"/>
    <row r="91" spans="1:31"/>
    <row r="92" spans="1:31"/>
    <row r="93" spans="1:31"/>
    <row r="94" spans="1:31"/>
    <row r="95" spans="1:31"/>
    <row r="96" spans="1:31"/>
    <row r="97" spans="1:31"/>
    <row r="98" spans="1:31"/>
    <row r="99" spans="1:31"/>
    <row r="100" spans="1:31"/>
    <row r="101" spans="1:31"/>
    <row r="102" spans="1:31"/>
    <row r="103" spans="1:31"/>
    <row r="104" spans="1:31"/>
    <row r="105" spans="1:31"/>
    <row r="106" spans="1:31"/>
    <row r="107" spans="1:31"/>
    <row r="108" spans="1:31"/>
    <row r="109" spans="1:31"/>
    <row r="110" spans="1:31"/>
    <row r="111" spans="1:31"/>
    <row r="112" spans="1:31"/>
    <row r="113" spans="1:31"/>
    <row r="114" spans="1:31"/>
    <row r="115" spans="1:31"/>
    <row r="116" spans="1:31"/>
    <row r="117" spans="1:31"/>
    <row r="118" spans="1:31"/>
    <row r="119" spans="1:31"/>
    <row r="120" spans="1:31"/>
    <row r="121" spans="1:31"/>
    <row r="122" spans="1:31"/>
    <row r="123" spans="1:31"/>
    <row r="124" spans="1:31"/>
    <row r="125" spans="1:31"/>
    <row r="126" spans="1:31"/>
    <row r="127" spans="1:31"/>
    <row r="128" spans="1:31"/>
    <row r="129" spans="1:31"/>
    <row r="130" spans="1:31"/>
    <row r="131" spans="1:31"/>
    <row r="132" spans="1:31"/>
    <row r="133" spans="1:31"/>
    <row r="134" spans="1:31"/>
    <row r="135" spans="1:31"/>
    <row r="136" spans="1:31"/>
    <row r="137" spans="1:31"/>
    <row r="138" spans="1:31"/>
    <row r="139" spans="1:31"/>
    <row r="140" spans="1:31"/>
    <row r="141" spans="1:31"/>
    <row r="142" spans="1:31"/>
    <row r="143" spans="1:31"/>
    <row r="144" spans="1:31"/>
    <row r="145" spans="1:31"/>
    <row r="146" spans="1:31"/>
    <row r="147" spans="1:31"/>
    <row r="148" spans="1:31"/>
    <row r="149" spans="1:31"/>
    <row r="150" spans="1:31"/>
    <row r="151" spans="1:31"/>
    <row r="152" spans="1:31"/>
    <row r="153" spans="1:31"/>
    <row r="154" spans="1:31"/>
    <row r="155" spans="1:31"/>
    <row r="156" spans="1:31"/>
    <row r="157" spans="1:31"/>
    <row r="158" spans="1:31"/>
    <row r="159" spans="1:31"/>
    <row r="160" spans="1:31"/>
    <row r="161" spans="1:31"/>
    <row r="162" spans="1:31"/>
    <row r="163" spans="1:31"/>
    <row r="164" spans="1:31"/>
    <row r="165" spans="1:31"/>
    <row r="166" spans="1:31"/>
    <row r="167" spans="1:31"/>
    <row r="168" spans="1:31"/>
    <row r="169" spans="1:31"/>
    <row r="170" spans="1:31"/>
    <row r="171" spans="1:31"/>
    <row r="172" spans="1:31"/>
    <row r="173" spans="1:31"/>
    <row r="174" spans="1:31"/>
    <row r="175" spans="1:31"/>
    <row r="176" spans="1:31"/>
    <row r="177" spans="1:31"/>
    <row r="178" spans="1:31"/>
    <row r="179" spans="1:31"/>
    <row r="180" spans="1:31"/>
    <row r="181" spans="1:31"/>
    <row r="182" spans="1:31"/>
    <row r="183" spans="1:31"/>
    <row r="184" spans="1:31"/>
    <row r="185" spans="1:31"/>
    <row r="186" spans="1:31"/>
    <row r="187" spans="1:31"/>
    <row r="188" spans="1:31"/>
    <row r="189" spans="1:31"/>
    <row r="190" spans="1:31"/>
    <row r="191" spans="1:31"/>
    <row r="192" spans="1:31"/>
    <row r="193" spans="1:31"/>
    <row r="194" spans="1:31"/>
    <row r="195" spans="1:31"/>
    <row r="196" spans="1:31"/>
    <row r="197" spans="1:31"/>
    <row r="198" spans="1:31"/>
    <row r="199" spans="1:31"/>
    <row r="200" spans="1:31"/>
    <row r="201" spans="1:31"/>
    <row r="202" spans="1:31"/>
    <row r="203" spans="1:31"/>
    <row r="204" spans="1:31"/>
    <row r="205" spans="1:31"/>
    <row r="206" spans="1:31"/>
    <row r="207" spans="1:31"/>
    <row r="208" spans="1:31"/>
    <row r="209" spans="1:31"/>
    <row r="210" spans="1:31"/>
    <row r="211" spans="1:31"/>
    <row r="212" spans="1:31"/>
    <row r="213" spans="1:31"/>
    <row r="214" spans="1:31"/>
    <row r="215" spans="1:31"/>
    <row r="216" spans="1:31"/>
    <row r="217" spans="1:31"/>
    <row r="218" spans="1:31"/>
    <row r="219" spans="1:31"/>
    <row r="220" spans="1:31"/>
    <row r="221" spans="1:31"/>
    <row r="222" spans="1:31"/>
    <row r="223" spans="1:31"/>
    <row r="224" spans="1:31"/>
    <row r="225" spans="1:31"/>
    <row r="226" spans="1:31"/>
    <row r="227" spans="1:31"/>
    <row r="228" spans="1:31"/>
    <row r="229" spans="1:31"/>
    <row r="230" spans="1:31"/>
    <row r="231" spans="1:31"/>
    <row r="232" spans="1:31"/>
    <row r="233" spans="1:31"/>
    <row r="234" spans="1:31"/>
    <row r="235" spans="1:31"/>
    <row r="236" spans="1:31"/>
    <row r="237" spans="1:31"/>
    <row r="238" spans="1:31"/>
    <row r="239" spans="1:31"/>
    <row r="240" spans="1:31"/>
    <row r="241" spans="1:31"/>
    <row r="242" spans="1:31"/>
    <row r="243" spans="1:31"/>
    <row r="244" spans="1:31"/>
    <row r="245" spans="1:31"/>
    <row r="246" spans="1:31"/>
    <row r="247" spans="1:31"/>
    <row r="248" spans="1:31"/>
  </sheetData>
  <pageMargins bottom="0.75" footer="0.3" header="0.3" left="0.7" right="0.7" top="0.75"/>
  <pageSetup orientation="portrait" paperSize="9"/>
</worksheet>
</file>

<file path=xl/worksheets/sheet18.xml><?xml version="1.0" encoding="utf-8"?>
<worksheet xmlns="http://schemas.openxmlformats.org/spreadsheetml/2006/main">
  <sheetPr codeName="Sheet19">
    <tabColor theme="9" tint="-0.499984740745262"/>
    <outlinePr summaryBelow="1" summaryRight="1"/>
    <pageSetUpPr/>
  </sheetPr>
  <dimension ref="A1:L9"/>
  <sheetViews>
    <sheetView topLeftCell="A7" workbookViewId="0">
      <selection activeCell="E11" sqref="E11"/>
    </sheetView>
  </sheetViews>
  <sheetFormatPr baseColWidth="8" defaultRowHeight="13.5" outlineLevelCol="0"/>
  <cols>
    <col customWidth="1" max="1" min="1" style="164" width="6.125"/>
    <col customWidth="1" max="2" min="2" style="164" width="3.5"/>
    <col customWidth="1" max="3" min="3" style="164" width="10.875"/>
    <col customWidth="1" max="4" min="4" style="164" width="6.5"/>
    <col customWidth="1" max="5" min="5" style="164" width="7.125"/>
    <col customWidth="1" max="6" min="6" style="164" width="19.125"/>
    <col customWidth="1" max="9" min="9" style="164" width="30.125"/>
    <col customWidth="1" max="10" min="10" style="164" width="56.125"/>
    <col customWidth="1" max="11" min="11" style="164" width="14"/>
    <col customWidth="1" max="12" min="12" style="164" width="9.625"/>
  </cols>
  <sheetData>
    <row r="1" spans="1:12">
      <c r="A1" t="s">
        <v>129</v>
      </c>
      <c r="B1" t="s">
        <v>127</v>
      </c>
      <c r="C1" t="s">
        <v>138</v>
      </c>
      <c r="D1" t="s">
        <v>810</v>
      </c>
      <c r="E1" t="s">
        <v>1041</v>
      </c>
      <c r="F1" t="s">
        <v>1042</v>
      </c>
      <c r="G1" t="s">
        <v>1043</v>
      </c>
      <c r="H1" t="s">
        <v>196</v>
      </c>
      <c r="I1" t="s">
        <v>1044</v>
      </c>
      <c r="J1" t="s">
        <v>1045</v>
      </c>
      <c r="K1" t="s">
        <v>1046</v>
      </c>
      <c r="L1" t="s">
        <v>809</v>
      </c>
    </row>
    <row customHeight="1" ht="148.5" r="2" s="164" spans="1:12">
      <c r="A2" s="156">
        <f>YEAR(C2)</f>
        <v/>
      </c>
      <c r="B2" s="156">
        <f>MONTH(C2)</f>
        <v/>
      </c>
      <c r="C2" s="151" t="n">
        <v>43293</v>
      </c>
      <c r="D2" s="152" t="n">
        <v>0.9951388888888889</v>
      </c>
      <c r="E2" s="150" t="s">
        <v>1048</v>
      </c>
      <c r="F2" s="150" t="s">
        <v>213</v>
      </c>
      <c r="G2" s="150" t="s">
        <v>1111</v>
      </c>
      <c r="H2" s="150" t="s">
        <v>151</v>
      </c>
      <c r="I2" s="150" t="s">
        <v>1050</v>
      </c>
      <c r="J2" s="142" t="s">
        <v>1112</v>
      </c>
      <c r="K2" s="105" t="s">
        <v>1072</v>
      </c>
      <c r="L2" s="105" t="s"/>
    </row>
    <row customHeight="1" ht="40.5" r="3" s="164" spans="1:12">
      <c r="A3" s="156">
        <f>YEAR(C3)</f>
        <v/>
      </c>
      <c r="B3" s="156">
        <f>MONTH(C3)</f>
        <v/>
      </c>
      <c r="C3" s="151" t="n">
        <v>43282</v>
      </c>
      <c r="D3" s="152" t="n">
        <v>0.6340277777777777</v>
      </c>
      <c r="E3" s="150" t="s">
        <v>1048</v>
      </c>
      <c r="F3" s="150" t="s">
        <v>213</v>
      </c>
      <c r="G3" s="150" t="s">
        <v>1113</v>
      </c>
      <c r="H3" s="150" t="s">
        <v>151</v>
      </c>
      <c r="I3" s="150" t="s">
        <v>1050</v>
      </c>
      <c r="J3" s="143" t="s">
        <v>1114</v>
      </c>
      <c r="K3" s="54" t="s">
        <v>1072</v>
      </c>
      <c r="L3" s="54" t="s"/>
    </row>
    <row customHeight="1" ht="54" r="4" s="164" spans="1:12">
      <c r="A4" s="156">
        <f>YEAR(C4)</f>
        <v/>
      </c>
      <c r="B4" s="156">
        <f>MONTH(C4)</f>
        <v/>
      </c>
      <c r="C4" s="151" t="n">
        <v>43302</v>
      </c>
      <c r="D4" s="152" t="n">
        <v>0.6847222222222222</v>
      </c>
      <c r="E4" s="150" t="s">
        <v>1048</v>
      </c>
      <c r="F4" s="150" t="s">
        <v>213</v>
      </c>
      <c r="G4" s="150" t="s">
        <v>1115</v>
      </c>
      <c r="H4" s="150" t="s">
        <v>151</v>
      </c>
      <c r="I4" s="150" t="s">
        <v>1050</v>
      </c>
      <c r="J4" s="144" t="s">
        <v>1116</v>
      </c>
      <c r="K4" s="42" t="s">
        <v>1072</v>
      </c>
      <c r="L4" s="42" t="s"/>
    </row>
    <row r="5" spans="1:12">
      <c r="A5" s="156">
        <f>YEAR(C5)</f>
        <v/>
      </c>
      <c r="B5" s="156">
        <f>MONTH(C5)</f>
        <v/>
      </c>
      <c r="C5" s="140" t="n">
        <v>43310</v>
      </c>
      <c r="D5" s="141" t="n">
        <v>0.6895833333333333</v>
      </c>
      <c r="E5" s="54" t="s">
        <v>1048</v>
      </c>
      <c r="F5" s="54" t="s">
        <v>213</v>
      </c>
      <c r="G5" s="54" t="s">
        <v>387</v>
      </c>
      <c r="H5" s="54" t="s">
        <v>151</v>
      </c>
      <c r="I5" s="54" t="s">
        <v>1050</v>
      </c>
      <c r="J5" s="54" t="s">
        <v>1117</v>
      </c>
      <c r="K5" s="54" t="s">
        <v>1052</v>
      </c>
      <c r="L5" s="54" t="s">
        <v>1118</v>
      </c>
    </row>
    <row r="6" spans="1:12">
      <c r="C6" s="140" t="n">
        <v>43318</v>
      </c>
      <c r="D6" s="141" t="n">
        <v>0.5166666666666667</v>
      </c>
      <c r="E6" s="54" t="s">
        <v>1048</v>
      </c>
      <c r="F6" s="54" t="s">
        <v>213</v>
      </c>
      <c r="G6" s="54" t="s">
        <v>1119</v>
      </c>
      <c r="H6" s="54" t="s">
        <v>151</v>
      </c>
      <c r="I6" s="54" t="s">
        <v>1050</v>
      </c>
      <c r="J6" s="54" t="s">
        <v>1120</v>
      </c>
      <c r="K6" s="54" t="s">
        <v>1052</v>
      </c>
      <c r="L6" s="54" t="s">
        <v>1121</v>
      </c>
    </row>
    <row r="7" spans="1:12">
      <c r="C7" s="140" t="n">
        <v>43318</v>
      </c>
      <c r="D7" s="141" t="n">
        <v>0.5159722222222223</v>
      </c>
      <c r="E7" s="54" t="s">
        <v>1048</v>
      </c>
      <c r="F7" s="54" t="s">
        <v>213</v>
      </c>
      <c r="G7" s="54" t="s">
        <v>1119</v>
      </c>
      <c r="H7" s="54" t="s">
        <v>151</v>
      </c>
      <c r="I7" s="54" t="s">
        <v>1050</v>
      </c>
      <c r="J7" s="54" t="s">
        <v>1122</v>
      </c>
      <c r="K7" s="54" t="s">
        <v>1052</v>
      </c>
      <c r="L7" s="54" t="s">
        <v>1123</v>
      </c>
    </row>
    <row r="8" spans="1:12">
      <c r="C8" s="140" t="n">
        <v>43318</v>
      </c>
      <c r="D8" s="141" t="n">
        <v>0.5152777777777777</v>
      </c>
      <c r="E8" s="54" t="s">
        <v>1048</v>
      </c>
      <c r="F8" s="54" t="s">
        <v>213</v>
      </c>
      <c r="G8" s="54" t="s">
        <v>1119</v>
      </c>
      <c r="H8" s="54" t="s">
        <v>151</v>
      </c>
      <c r="I8" s="54" t="s">
        <v>1050</v>
      </c>
      <c r="J8" s="54" t="s">
        <v>1124</v>
      </c>
      <c r="K8" s="54" t="s">
        <v>1052</v>
      </c>
      <c r="L8" s="54" t="s">
        <v>1125</v>
      </c>
    </row>
    <row r="9" spans="1:12">
      <c r="J9" s="153" t="s">
        <v>1126</v>
      </c>
    </row>
  </sheetData>
  <pageMargins bottom="0.75" footer="0.3" header="0.3" left="0.7" right="0.7" top="0.75"/>
</worksheet>
</file>

<file path=xl/worksheets/sheet19.xml><?xml version="1.0" encoding="utf-8"?>
<worksheet xmlns="http://schemas.openxmlformats.org/spreadsheetml/2006/main">
  <sheetPr codeName="Sheet11">
    <tabColor theme="9" tint="-0.499984740745262"/>
    <outlinePr summaryBelow="1" summaryRight="1"/>
    <pageSetUpPr/>
  </sheetPr>
  <dimension ref="A1:M64"/>
  <sheetViews>
    <sheetView workbookViewId="0" zoomScale="98" zoomScaleNormal="98" zoomScalePageLayoutView="98">
      <pane activePane="bottomLeft" state="frozen" topLeftCell="A2" ySplit="1"/>
      <selection activeCell="G30" pane="bottomLeft" sqref="G30"/>
    </sheetView>
  </sheetViews>
  <sheetFormatPr baseColWidth="8" defaultColWidth="11" defaultRowHeight="16.5" outlineLevelCol="0"/>
  <cols>
    <col customWidth="1" max="2" min="1" style="102" width="11.625"/>
    <col customWidth="1" max="3" min="3" style="44" width="14.375"/>
    <col customWidth="1" max="4" min="4" style="227" width="20.125"/>
    <col customWidth="1" max="5" min="5" style="43" width="11.625"/>
    <col customWidth="1" max="6" min="6" style="43" width="16.375"/>
    <col customWidth="1" max="7" min="7" style="227" width="46.875"/>
    <col customWidth="1" max="8" min="8" style="266" width="11.625"/>
    <col customWidth="1" max="9" min="9" style="266" width="11"/>
    <col customWidth="1" max="16384" min="10" style="43" width="11"/>
  </cols>
  <sheetData>
    <row customHeight="1" ht="21.75" r="1" s="164" spans="1:13">
      <c r="A1" s="101" t="s">
        <v>129</v>
      </c>
      <c r="B1" s="101" t="s">
        <v>127</v>
      </c>
      <c r="C1" s="48" t="s">
        <v>136</v>
      </c>
      <c r="D1" s="47" t="s">
        <v>1127</v>
      </c>
      <c r="E1" s="47" t="s">
        <v>1128</v>
      </c>
      <c r="F1" s="47" t="s">
        <v>28</v>
      </c>
      <c r="G1" s="49" t="s">
        <v>1129</v>
      </c>
      <c r="H1" s="47" t="s">
        <v>1130</v>
      </c>
      <c r="I1" s="47" t="s">
        <v>1131</v>
      </c>
      <c r="L1" s="47" t="s">
        <v>1130</v>
      </c>
      <c r="M1" s="47" t="s">
        <v>1131</v>
      </c>
    </row>
    <row r="2" spans="1:13">
      <c r="A2" s="102">
        <f>YEAR(C2)</f>
        <v/>
      </c>
      <c r="B2" s="102">
        <f>MONTH(C2)</f>
        <v/>
      </c>
      <c r="C2" s="44" t="n">
        <v>43190</v>
      </c>
      <c r="D2" s="227" t="s">
        <v>1132</v>
      </c>
      <c r="E2" s="43" t="s">
        <v>38</v>
      </c>
      <c r="F2" s="43" t="s">
        <v>1133</v>
      </c>
      <c r="G2" s="227" t="s">
        <v>1134</v>
      </c>
      <c r="H2" s="266" t="s">
        <v>1135</v>
      </c>
      <c r="I2" s="266" t="s">
        <v>1136</v>
      </c>
      <c r="L2" s="266" t="s">
        <v>1135</v>
      </c>
      <c r="M2" s="266" t="s">
        <v>1137</v>
      </c>
    </row>
    <row r="3" spans="1:13">
      <c r="A3" s="102">
        <f>YEAR(C3)</f>
        <v/>
      </c>
      <c r="B3" s="102">
        <f>MONTH(C3)</f>
        <v/>
      </c>
      <c r="C3" s="44" t="n">
        <v>43193</v>
      </c>
      <c r="D3" s="227" t="s">
        <v>1138</v>
      </c>
      <c r="E3" s="43" t="s">
        <v>38</v>
      </c>
      <c r="F3" s="43" t="s">
        <v>1133</v>
      </c>
      <c r="G3" s="227" t="s">
        <v>1139</v>
      </c>
      <c r="H3" s="266" t="s">
        <v>1135</v>
      </c>
      <c r="I3" s="266" t="s">
        <v>1136</v>
      </c>
      <c r="L3" s="266" t="s">
        <v>1140</v>
      </c>
      <c r="M3" s="266" t="s">
        <v>1141</v>
      </c>
    </row>
    <row r="4" spans="1:13">
      <c r="A4" s="102">
        <f>YEAR(C4)</f>
        <v/>
      </c>
      <c r="B4" s="102">
        <f>MONTH(C4)</f>
        <v/>
      </c>
      <c r="C4" s="44" t="n">
        <v>43193</v>
      </c>
      <c r="D4" s="227" t="s">
        <v>1142</v>
      </c>
      <c r="E4" s="43" t="s">
        <v>40</v>
      </c>
      <c r="F4" s="43" t="s">
        <v>1143</v>
      </c>
      <c r="G4" s="227" t="s">
        <v>1144</v>
      </c>
      <c r="H4" s="266" t="s">
        <v>1145</v>
      </c>
      <c r="I4" s="266" t="s">
        <v>1141</v>
      </c>
      <c r="L4" s="266" t="s">
        <v>1145</v>
      </c>
      <c r="M4" s="266" t="s">
        <v>1146</v>
      </c>
    </row>
    <row r="5" spans="1:13">
      <c r="A5" s="102">
        <f>YEAR(C5)</f>
        <v/>
      </c>
      <c r="B5" s="102">
        <f>MONTH(C5)</f>
        <v/>
      </c>
      <c r="C5" s="44" t="n">
        <v>43200</v>
      </c>
      <c r="D5" s="227" t="s">
        <v>1147</v>
      </c>
      <c r="E5" s="43" t="s">
        <v>40</v>
      </c>
      <c r="F5" s="43" t="s">
        <v>1148</v>
      </c>
      <c r="G5" s="227" t="s">
        <v>1149</v>
      </c>
      <c r="H5" s="266" t="s">
        <v>1135</v>
      </c>
      <c r="I5" s="266" t="s">
        <v>1146</v>
      </c>
      <c r="L5" s="266" t="s">
        <v>1150</v>
      </c>
      <c r="M5" s="266" t="s">
        <v>1136</v>
      </c>
    </row>
    <row r="6" spans="1:13">
      <c r="A6" s="102">
        <f>YEAR(C6)</f>
        <v/>
      </c>
      <c r="B6" s="102">
        <f>MONTH(C6)</f>
        <v/>
      </c>
      <c r="C6" s="44" t="n">
        <v>43201</v>
      </c>
      <c r="D6" s="227" t="s">
        <v>1151</v>
      </c>
      <c r="E6" s="43" t="s">
        <v>40</v>
      </c>
      <c r="F6" s="43" t="s">
        <v>1152</v>
      </c>
      <c r="G6" s="227" t="s">
        <v>1153</v>
      </c>
      <c r="H6" s="266" t="s">
        <v>1140</v>
      </c>
      <c r="I6" s="266" t="s">
        <v>1146</v>
      </c>
      <c r="L6" s="266" t="s">
        <v>1154</v>
      </c>
      <c r="M6" s="266" t="n"/>
    </row>
    <row r="7" spans="1:13">
      <c r="A7" s="102">
        <f>YEAR(C7)</f>
        <v/>
      </c>
      <c r="B7" s="102">
        <f>MONTH(C7)</f>
        <v/>
      </c>
      <c r="C7" s="44" t="n">
        <v>43203</v>
      </c>
      <c r="D7" s="227" t="s">
        <v>1155</v>
      </c>
      <c r="E7" s="43" t="s">
        <v>38</v>
      </c>
      <c r="F7" s="43" t="s">
        <v>1133</v>
      </c>
      <c r="G7" s="227" t="s">
        <v>1156</v>
      </c>
      <c r="H7" s="266" t="s">
        <v>1135</v>
      </c>
      <c r="I7" s="266" t="s">
        <v>1136</v>
      </c>
    </row>
    <row r="8" spans="1:13">
      <c r="A8" s="102">
        <f>YEAR(C8)</f>
        <v/>
      </c>
      <c r="B8" s="102">
        <f>MONTH(C8)</f>
        <v/>
      </c>
      <c r="C8" s="44" t="n">
        <v>43208</v>
      </c>
      <c r="D8" s="227" t="s">
        <v>1157</v>
      </c>
      <c r="E8" s="43" t="s">
        <v>40</v>
      </c>
      <c r="F8" s="43" t="s">
        <v>1158</v>
      </c>
      <c r="G8" s="227" t="s">
        <v>1159</v>
      </c>
      <c r="H8" s="266" t="s">
        <v>1145</v>
      </c>
      <c r="I8" s="266" t="s">
        <v>1141</v>
      </c>
    </row>
    <row r="9" spans="1:13">
      <c r="A9" s="102">
        <f>YEAR(C9)</f>
        <v/>
      </c>
      <c r="B9" s="102">
        <f>MONTH(C9)</f>
        <v/>
      </c>
      <c r="C9" s="44" t="n">
        <v>43210</v>
      </c>
      <c r="D9" s="227" t="s">
        <v>1160</v>
      </c>
      <c r="E9" s="43" t="s">
        <v>30</v>
      </c>
      <c r="F9" s="43" t="s">
        <v>1161</v>
      </c>
      <c r="G9" s="227" t="s">
        <v>1162</v>
      </c>
      <c r="H9" s="266" t="s">
        <v>1135</v>
      </c>
      <c r="I9" s="266" t="s">
        <v>1146</v>
      </c>
    </row>
    <row r="10" spans="1:13">
      <c r="A10" s="102">
        <f>YEAR(C10)</f>
        <v/>
      </c>
      <c r="B10" s="102">
        <f>MONTH(C10)</f>
        <v/>
      </c>
      <c r="C10" s="44" t="n">
        <v>43212</v>
      </c>
      <c r="D10" s="227" t="s">
        <v>1163</v>
      </c>
      <c r="E10" s="43" t="s">
        <v>40</v>
      </c>
      <c r="F10" s="43" t="s">
        <v>36</v>
      </c>
      <c r="G10" s="227" t="s">
        <v>1164</v>
      </c>
      <c r="H10" s="266" t="s">
        <v>1135</v>
      </c>
      <c r="I10" s="266" t="s">
        <v>1146</v>
      </c>
    </row>
    <row r="11" spans="1:13">
      <c r="A11" s="102">
        <f>YEAR(C11)</f>
        <v/>
      </c>
      <c r="B11" s="102">
        <f>MONTH(C11)</f>
        <v/>
      </c>
      <c r="C11" s="44" t="n">
        <v>43214</v>
      </c>
      <c r="D11" s="227" t="s">
        <v>1165</v>
      </c>
      <c r="E11" s="43" t="s">
        <v>29</v>
      </c>
      <c r="F11" s="43" t="s">
        <v>1166</v>
      </c>
      <c r="G11" s="227" t="s">
        <v>1167</v>
      </c>
      <c r="H11" s="266" t="s">
        <v>1135</v>
      </c>
      <c r="I11" s="266" t="s">
        <v>1146</v>
      </c>
    </row>
    <row r="12" spans="1:13">
      <c r="A12" s="102">
        <f>YEAR(C12)</f>
        <v/>
      </c>
      <c r="B12" s="102">
        <f>MONTH(C12)</f>
        <v/>
      </c>
      <c r="C12" s="44" t="n">
        <v>43217</v>
      </c>
      <c r="D12" s="227" t="s">
        <v>1168</v>
      </c>
      <c r="E12" s="43" t="s">
        <v>38</v>
      </c>
      <c r="F12" s="43" t="s">
        <v>1133</v>
      </c>
      <c r="H12" s="266" t="s">
        <v>1135</v>
      </c>
      <c r="I12" s="266" t="s">
        <v>1136</v>
      </c>
    </row>
    <row r="13" spans="1:13">
      <c r="A13" s="102">
        <f>YEAR(C13)</f>
        <v/>
      </c>
      <c r="B13" s="102">
        <f>MONTH(C13)</f>
        <v/>
      </c>
      <c r="C13" s="44" t="n">
        <v>43222</v>
      </c>
      <c r="D13" s="227" t="s">
        <v>1169</v>
      </c>
      <c r="E13" s="43" t="s">
        <v>1170</v>
      </c>
      <c r="F13" s="43" t="s">
        <v>1171</v>
      </c>
      <c r="G13" s="227" t="s">
        <v>1172</v>
      </c>
      <c r="H13" s="266" t="s">
        <v>1154</v>
      </c>
      <c r="I13" s="266" t="s">
        <v>1141</v>
      </c>
    </row>
    <row r="14" spans="1:13">
      <c r="A14" s="102">
        <f>YEAR(C14)</f>
        <v/>
      </c>
      <c r="B14" s="102">
        <f>MONTH(C14)</f>
        <v/>
      </c>
      <c r="C14" s="44" t="n">
        <v>43223</v>
      </c>
      <c r="D14" s="227" t="s">
        <v>1173</v>
      </c>
      <c r="E14" s="43" t="s">
        <v>30</v>
      </c>
      <c r="F14" s="43" t="s">
        <v>1174</v>
      </c>
      <c r="G14" s="227" t="s">
        <v>1175</v>
      </c>
      <c r="H14" s="266" t="s">
        <v>1135</v>
      </c>
      <c r="I14" s="266" t="s">
        <v>1146</v>
      </c>
    </row>
    <row r="15" spans="1:13">
      <c r="A15" s="102">
        <f>YEAR(C15)</f>
        <v/>
      </c>
      <c r="B15" s="102">
        <f>MONTH(C15)</f>
        <v/>
      </c>
      <c r="C15" s="44" t="n">
        <v>43227</v>
      </c>
      <c r="D15" s="227" t="s">
        <v>1176</v>
      </c>
      <c r="E15" s="43" t="s">
        <v>29</v>
      </c>
      <c r="F15" s="43" t="s">
        <v>1177</v>
      </c>
      <c r="G15" s="227" t="s">
        <v>1178</v>
      </c>
      <c r="H15" s="266" t="s">
        <v>1135</v>
      </c>
      <c r="I15" s="266" t="s">
        <v>1146</v>
      </c>
    </row>
    <row r="16" spans="1:13">
      <c r="A16" s="102">
        <f>YEAR(C16)</f>
        <v/>
      </c>
      <c r="B16" s="102">
        <f>MONTH(C16)</f>
        <v/>
      </c>
      <c r="C16" s="44" t="n">
        <v>43236</v>
      </c>
      <c r="D16" s="227" t="s">
        <v>1179</v>
      </c>
      <c r="E16" s="43" t="s">
        <v>29</v>
      </c>
      <c r="F16" s="43" t="s">
        <v>1180</v>
      </c>
      <c r="G16" s="227" t="s">
        <v>1181</v>
      </c>
      <c r="H16" s="266" t="s">
        <v>1135</v>
      </c>
      <c r="I16" s="266" t="s">
        <v>1146</v>
      </c>
    </row>
    <row r="17" spans="1:13">
      <c r="A17" s="102">
        <f>YEAR(C17)</f>
        <v/>
      </c>
      <c r="B17" s="102">
        <f>MONTH(C17)</f>
        <v/>
      </c>
      <c r="C17" s="44" t="n">
        <v>43240</v>
      </c>
      <c r="D17" s="227" t="s">
        <v>1182</v>
      </c>
      <c r="E17" s="43" t="s">
        <v>38</v>
      </c>
      <c r="F17" s="43" t="s">
        <v>1133</v>
      </c>
      <c r="H17" s="266" t="s">
        <v>1135</v>
      </c>
      <c r="I17" s="266" t="s">
        <v>1136</v>
      </c>
    </row>
    <row r="18" spans="1:13">
      <c r="A18" s="102">
        <f>YEAR(C18)</f>
        <v/>
      </c>
      <c r="B18" s="102">
        <f>MONTH(C18)</f>
        <v/>
      </c>
      <c r="C18" s="44" t="n">
        <v>43245</v>
      </c>
      <c r="D18" s="227" t="s">
        <v>1183</v>
      </c>
      <c r="E18" s="43" t="s">
        <v>40</v>
      </c>
      <c r="F18" s="43" t="s">
        <v>36</v>
      </c>
      <c r="H18" s="266" t="s">
        <v>1135</v>
      </c>
      <c r="I18" s="266" t="s">
        <v>1146</v>
      </c>
    </row>
    <row r="19" spans="1:13">
      <c r="A19" s="102">
        <f>YEAR(C19)</f>
        <v/>
      </c>
      <c r="B19" s="102">
        <f>MONTH(C19)</f>
        <v/>
      </c>
      <c r="C19" s="44" t="n">
        <v>43246</v>
      </c>
      <c r="D19" s="227" t="s">
        <v>1184</v>
      </c>
      <c r="E19" s="43" t="s">
        <v>29</v>
      </c>
      <c r="F19" s="43" t="s">
        <v>1180</v>
      </c>
      <c r="H19" s="266" t="s">
        <v>1135</v>
      </c>
      <c r="I19" s="266" t="s">
        <v>1146</v>
      </c>
    </row>
    <row r="20" spans="1:13">
      <c r="A20" s="102">
        <f>YEAR(C20)</f>
        <v/>
      </c>
      <c r="B20" s="102">
        <f>MONTH(C20)</f>
        <v/>
      </c>
      <c r="C20" s="44" t="n">
        <v>43248</v>
      </c>
      <c r="D20" s="227" t="s">
        <v>1185</v>
      </c>
      <c r="E20" s="43" t="s">
        <v>1170</v>
      </c>
      <c r="F20" s="43" t="s">
        <v>1186</v>
      </c>
      <c r="G20" s="227" t="s">
        <v>1187</v>
      </c>
      <c r="H20" s="266" t="s">
        <v>1135</v>
      </c>
      <c r="I20" s="266" t="s">
        <v>1146</v>
      </c>
    </row>
    <row r="21" spans="1:13">
      <c r="A21" s="102">
        <f>YEAR(C21)</f>
        <v/>
      </c>
      <c r="B21" s="102">
        <f>MONTH(C21)</f>
        <v/>
      </c>
      <c r="C21" s="44" t="n">
        <v>43254</v>
      </c>
      <c r="D21" s="227" t="s">
        <v>1188</v>
      </c>
      <c r="E21" s="43" t="s">
        <v>30</v>
      </c>
      <c r="F21" s="43" t="s">
        <v>1133</v>
      </c>
      <c r="G21" s="227" t="s">
        <v>1189</v>
      </c>
      <c r="H21" s="266" t="s">
        <v>1150</v>
      </c>
      <c r="I21" s="266" t="s">
        <v>1137</v>
      </c>
    </row>
    <row r="22" spans="1:13">
      <c r="A22" s="102">
        <f>YEAR(C22)</f>
        <v/>
      </c>
      <c r="B22" s="102">
        <f>MONTH(C22)</f>
        <v/>
      </c>
      <c r="C22" s="44" t="n">
        <v>43258</v>
      </c>
      <c r="D22" s="227" t="s">
        <v>1190</v>
      </c>
      <c r="E22" s="43" t="s">
        <v>30</v>
      </c>
      <c r="F22" s="43" t="s">
        <v>1191</v>
      </c>
      <c r="G22" s="227" t="s">
        <v>1192</v>
      </c>
      <c r="H22" s="266" t="s">
        <v>1135</v>
      </c>
      <c r="I22" s="266" t="s">
        <v>1146</v>
      </c>
    </row>
    <row r="23" spans="1:13">
      <c r="A23" s="102">
        <f>YEAR(C23)</f>
        <v/>
      </c>
      <c r="B23" s="102">
        <f>MONTH(C23)</f>
        <v/>
      </c>
      <c r="C23" s="44" t="n">
        <v>43260</v>
      </c>
      <c r="D23" s="227" t="s">
        <v>1193</v>
      </c>
      <c r="E23" s="43" t="s">
        <v>1170</v>
      </c>
      <c r="F23" s="43" t="s">
        <v>1133</v>
      </c>
      <c r="G23" s="227" t="s">
        <v>1194</v>
      </c>
      <c r="H23" s="266" t="s">
        <v>1154</v>
      </c>
      <c r="I23" s="266" t="s">
        <v>1146</v>
      </c>
    </row>
    <row r="24" spans="1:13">
      <c r="A24" s="102">
        <f>YEAR(C24)</f>
        <v/>
      </c>
      <c r="B24" s="102">
        <f>MONTH(C24)</f>
        <v/>
      </c>
      <c r="C24" s="44" t="n">
        <v>43261</v>
      </c>
      <c r="D24" s="227" t="s">
        <v>1195</v>
      </c>
      <c r="E24" s="43" t="s">
        <v>29</v>
      </c>
      <c r="F24" s="43" t="s">
        <v>1196</v>
      </c>
      <c r="G24" s="227" t="s">
        <v>1197</v>
      </c>
      <c r="H24" s="266" t="s">
        <v>1150</v>
      </c>
      <c r="I24" s="266" t="s">
        <v>1137</v>
      </c>
    </row>
    <row r="25" spans="1:13">
      <c r="A25" s="102">
        <f>YEAR(C25)</f>
        <v/>
      </c>
      <c r="B25" s="102">
        <f>MONTH(C25)</f>
        <v/>
      </c>
      <c r="C25" s="44" t="n">
        <v>43263</v>
      </c>
      <c r="D25" s="227" t="s">
        <v>1198</v>
      </c>
      <c r="E25" s="43" t="s">
        <v>38</v>
      </c>
      <c r="G25" s="227" t="s">
        <v>1199</v>
      </c>
      <c r="H25" s="266" t="s">
        <v>1135</v>
      </c>
      <c r="I25" s="266" t="s">
        <v>1136</v>
      </c>
    </row>
    <row r="26" spans="1:13">
      <c r="A26" s="102">
        <f>YEAR(C26)</f>
        <v/>
      </c>
      <c r="B26" s="102">
        <f>MONTH(C26)</f>
        <v/>
      </c>
      <c r="C26" s="44" t="n">
        <v>43264</v>
      </c>
      <c r="D26" s="227" t="s">
        <v>1200</v>
      </c>
      <c r="E26" s="43" t="s">
        <v>1170</v>
      </c>
      <c r="F26" s="43" t="s">
        <v>1201</v>
      </c>
      <c r="G26" s="227" t="s">
        <v>1202</v>
      </c>
      <c r="H26" s="266" t="s">
        <v>1145</v>
      </c>
      <c r="I26" s="266" t="s">
        <v>1141</v>
      </c>
    </row>
    <row r="27" spans="1:13">
      <c r="A27" s="102">
        <f>YEAR(C27)</f>
        <v/>
      </c>
      <c r="B27" s="102">
        <f>MONTH(C27)</f>
        <v/>
      </c>
      <c r="C27" s="44" t="n">
        <v>43265</v>
      </c>
      <c r="D27" s="227" t="s">
        <v>1203</v>
      </c>
      <c r="E27" s="43" t="s">
        <v>40</v>
      </c>
      <c r="F27" s="43" t="s">
        <v>1204</v>
      </c>
      <c r="G27" s="227" t="s">
        <v>1205</v>
      </c>
      <c r="H27" s="266" t="s">
        <v>1145</v>
      </c>
      <c r="I27" s="266" t="s">
        <v>1141</v>
      </c>
    </row>
    <row r="28" spans="1:13">
      <c r="A28" s="102">
        <f>YEAR(C28)</f>
        <v/>
      </c>
      <c r="B28" s="102">
        <f>MONTH(C28)</f>
        <v/>
      </c>
      <c r="C28" s="44" t="n">
        <v>43266</v>
      </c>
      <c r="D28" s="227" t="s">
        <v>1206</v>
      </c>
      <c r="E28" s="43" t="s">
        <v>1170</v>
      </c>
      <c r="F28" s="43" t="s">
        <v>1207</v>
      </c>
      <c r="G28" s="227" t="s">
        <v>1208</v>
      </c>
      <c r="H28" s="266" t="s">
        <v>1154</v>
      </c>
      <c r="I28" s="266" t="s">
        <v>1141</v>
      </c>
    </row>
    <row r="29" spans="1:13">
      <c r="A29" s="102">
        <f>YEAR(C29)</f>
        <v/>
      </c>
      <c r="B29" s="102">
        <f>MONTH(C29)</f>
        <v/>
      </c>
      <c r="C29" s="44" t="n">
        <v>43268</v>
      </c>
      <c r="D29" s="227" t="s">
        <v>1209</v>
      </c>
      <c r="E29" s="43" t="s">
        <v>1170</v>
      </c>
      <c r="F29" s="43" t="s">
        <v>1210</v>
      </c>
      <c r="G29" s="227" t="s">
        <v>1211</v>
      </c>
      <c r="H29" s="266" t="s">
        <v>1135</v>
      </c>
      <c r="I29" s="266" t="s">
        <v>1146</v>
      </c>
    </row>
    <row r="30" spans="1:13">
      <c r="A30" s="102">
        <f>YEAR(C30)</f>
        <v/>
      </c>
      <c r="B30" s="102">
        <f>MONTH(C30)</f>
        <v/>
      </c>
      <c r="C30" s="44" t="n">
        <v>43268</v>
      </c>
      <c r="D30" s="227" t="s">
        <v>1212</v>
      </c>
      <c r="E30" s="43" t="s">
        <v>29</v>
      </c>
      <c r="F30" s="43" t="s">
        <v>1213</v>
      </c>
      <c r="G30" s="227" t="s">
        <v>1214</v>
      </c>
      <c r="H30" s="266" t="s">
        <v>1150</v>
      </c>
      <c r="I30" s="266" t="s">
        <v>1137</v>
      </c>
    </row>
    <row r="31" spans="1:13">
      <c r="A31" s="102">
        <f>YEAR(C31)</f>
        <v/>
      </c>
      <c r="B31" s="102">
        <f>MONTH(C31)</f>
        <v/>
      </c>
      <c r="C31" s="44" t="n">
        <v>43275</v>
      </c>
      <c r="D31" s="227" t="s">
        <v>1215</v>
      </c>
      <c r="E31" s="43" t="s">
        <v>30</v>
      </c>
      <c r="F31" s="43" t="s">
        <v>1216</v>
      </c>
      <c r="G31" s="227" t="s">
        <v>1217</v>
      </c>
      <c r="H31" s="266" t="s">
        <v>1150</v>
      </c>
      <c r="I31" s="266" t="s">
        <v>1137</v>
      </c>
    </row>
    <row r="32" spans="1:13">
      <c r="A32" s="102">
        <f>YEAR(C32)</f>
        <v/>
      </c>
      <c r="B32" s="102">
        <f>MONTH(C32)</f>
        <v/>
      </c>
      <c r="C32" s="44" t="n">
        <v>43275</v>
      </c>
      <c r="D32" s="227" t="s">
        <v>559</v>
      </c>
      <c r="E32" s="43" t="s">
        <v>30</v>
      </c>
      <c r="F32" s="43" t="s">
        <v>1133</v>
      </c>
      <c r="G32" s="227" t="s">
        <v>1218</v>
      </c>
      <c r="H32" s="266" t="s">
        <v>1135</v>
      </c>
      <c r="I32" s="266" t="s">
        <v>1136</v>
      </c>
    </row>
    <row r="33" spans="1:13">
      <c r="A33" s="102">
        <f>YEAR(C33)</f>
        <v/>
      </c>
      <c r="B33" s="102">
        <f>MONTH(C33)</f>
        <v/>
      </c>
      <c r="C33" s="44" t="n">
        <v>43275</v>
      </c>
      <c r="D33" s="227" t="s">
        <v>505</v>
      </c>
      <c r="E33" s="43" t="s">
        <v>1170</v>
      </c>
      <c r="F33" s="43" t="s">
        <v>1171</v>
      </c>
      <c r="G33" s="227" t="s">
        <v>1202</v>
      </c>
      <c r="H33" s="266" t="s">
        <v>1150</v>
      </c>
      <c r="I33" s="266" t="s">
        <v>1137</v>
      </c>
    </row>
    <row r="34" spans="1:13">
      <c r="A34" s="102">
        <f>YEAR(C34)</f>
        <v/>
      </c>
      <c r="B34" s="102">
        <f>MONTH(C34)</f>
        <v/>
      </c>
      <c r="C34" s="44" t="n">
        <v>43276</v>
      </c>
      <c r="D34" s="227" t="s">
        <v>1219</v>
      </c>
      <c r="E34" s="43" t="s">
        <v>1170</v>
      </c>
      <c r="F34" s="43" t="s">
        <v>1220</v>
      </c>
      <c r="G34" s="227" t="s">
        <v>1221</v>
      </c>
      <c r="H34" s="266" t="s">
        <v>1150</v>
      </c>
      <c r="I34" s="266" t="s">
        <v>1137</v>
      </c>
    </row>
    <row r="35" spans="1:13">
      <c r="A35" s="102">
        <f>YEAR(C35)</f>
        <v/>
      </c>
      <c r="B35" s="102">
        <f>MONTH(C35)</f>
        <v/>
      </c>
      <c r="C35" s="44" t="n">
        <v>43276</v>
      </c>
      <c r="D35" s="227" t="s">
        <v>529</v>
      </c>
      <c r="E35" s="43" t="s">
        <v>30</v>
      </c>
      <c r="F35" s="43" t="s">
        <v>1222</v>
      </c>
      <c r="G35" s="227" t="s">
        <v>1223</v>
      </c>
      <c r="H35" s="266" t="s">
        <v>1135</v>
      </c>
      <c r="I35" s="266" t="s">
        <v>1146</v>
      </c>
    </row>
    <row r="36" spans="1:13">
      <c r="A36" s="102">
        <f>YEAR(C36)</f>
        <v/>
      </c>
      <c r="B36" s="102">
        <f>MONTH(C36)</f>
        <v/>
      </c>
      <c r="C36" s="44" t="n">
        <v>43279</v>
      </c>
      <c r="D36" s="227" t="s">
        <v>1224</v>
      </c>
      <c r="E36" s="43" t="s">
        <v>29</v>
      </c>
      <c r="F36" s="43" t="s">
        <v>1225</v>
      </c>
      <c r="G36" s="227" t="s">
        <v>1226</v>
      </c>
      <c r="H36" s="266" t="s">
        <v>1135</v>
      </c>
      <c r="I36" s="266" t="s">
        <v>1146</v>
      </c>
    </row>
    <row r="37" spans="1:13">
      <c r="A37" s="102">
        <f>YEAR(C37)</f>
        <v/>
      </c>
      <c r="B37" s="102">
        <f>MONTH(C37)</f>
        <v/>
      </c>
      <c r="C37" s="44" t="n">
        <v>43279</v>
      </c>
      <c r="D37" s="227" t="s">
        <v>532</v>
      </c>
      <c r="E37" s="43" t="s">
        <v>40</v>
      </c>
      <c r="F37" s="43" t="s">
        <v>1227</v>
      </c>
      <c r="G37" s="227" t="s">
        <v>1228</v>
      </c>
      <c r="H37" s="266" t="s">
        <v>1135</v>
      </c>
      <c r="I37" s="266" t="s">
        <v>1146</v>
      </c>
    </row>
    <row r="38" spans="1:13">
      <c r="A38" s="102">
        <f>YEAR(C38)</f>
        <v/>
      </c>
      <c r="B38" s="102">
        <f>MONTH(C38)</f>
        <v/>
      </c>
      <c r="C38" s="44" t="n">
        <v>43280</v>
      </c>
      <c r="D38" s="227" t="s">
        <v>1229</v>
      </c>
      <c r="E38" s="43" t="s">
        <v>29</v>
      </c>
      <c r="F38" s="43" t="s">
        <v>1230</v>
      </c>
      <c r="G38" s="227" t="s">
        <v>1231</v>
      </c>
      <c r="H38" s="266" t="s">
        <v>1145</v>
      </c>
      <c r="I38" s="266" t="s">
        <v>1141</v>
      </c>
    </row>
    <row r="39" spans="1:13">
      <c r="A39" s="102">
        <f>YEAR(C39)</f>
        <v/>
      </c>
      <c r="B39" s="102">
        <f>MONTH(C39)</f>
        <v/>
      </c>
      <c r="C39" s="44" t="n">
        <v>43280</v>
      </c>
      <c r="D39" s="227" t="s">
        <v>535</v>
      </c>
      <c r="E39" s="43" t="s">
        <v>29</v>
      </c>
      <c r="F39" s="43" t="s">
        <v>1232</v>
      </c>
      <c r="G39" s="227" t="s">
        <v>1233</v>
      </c>
      <c r="H39" s="266" t="s">
        <v>1135</v>
      </c>
      <c r="I39" s="266" t="s">
        <v>1146</v>
      </c>
    </row>
    <row r="40" spans="1:13">
      <c r="A40" s="102">
        <f>YEAR(C40)</f>
        <v/>
      </c>
      <c r="B40" s="102">
        <f>MONTH(C40)</f>
        <v/>
      </c>
      <c r="C40" s="44" t="n">
        <v>43281</v>
      </c>
      <c r="D40" s="227" t="s">
        <v>1234</v>
      </c>
      <c r="E40" s="43" t="s">
        <v>29</v>
      </c>
      <c r="F40" s="43" t="s">
        <v>1230</v>
      </c>
      <c r="G40" s="227" t="s">
        <v>1235</v>
      </c>
      <c r="H40" s="266" t="s">
        <v>1135</v>
      </c>
      <c r="I40" s="266" t="s">
        <v>1146</v>
      </c>
    </row>
    <row r="41" spans="1:13">
      <c r="A41" s="102">
        <f>YEAR(C41)</f>
        <v/>
      </c>
      <c r="B41" s="102">
        <f>MONTH(C41)</f>
        <v/>
      </c>
      <c r="C41" s="44" t="n">
        <v>43283</v>
      </c>
      <c r="D41" s="227" t="s">
        <v>1236</v>
      </c>
      <c r="E41" s="43" t="s">
        <v>29</v>
      </c>
      <c r="F41" s="43" t="s">
        <v>29</v>
      </c>
      <c r="G41" s="227" t="s">
        <v>1237</v>
      </c>
      <c r="H41" s="266" t="s">
        <v>1154</v>
      </c>
      <c r="I41" s="266" t="s">
        <v>1137</v>
      </c>
    </row>
    <row r="42" spans="1:13">
      <c r="A42" s="102">
        <f>YEAR(C42)</f>
        <v/>
      </c>
      <c r="B42" s="102">
        <f>MONTH(C42)</f>
        <v/>
      </c>
      <c r="C42" s="44" t="n">
        <v>43284</v>
      </c>
      <c r="D42" s="227" t="s">
        <v>505</v>
      </c>
      <c r="E42" s="43" t="s">
        <v>38</v>
      </c>
      <c r="F42" s="43" t="s">
        <v>38</v>
      </c>
      <c r="G42" s="227" t="s">
        <v>1238</v>
      </c>
      <c r="H42" s="266" t="s">
        <v>1154</v>
      </c>
      <c r="I42" s="266" t="s">
        <v>1137</v>
      </c>
    </row>
    <row r="43" spans="1:13">
      <c r="A43" s="102">
        <f>YEAR(C43)</f>
        <v/>
      </c>
      <c r="B43" s="102">
        <f>MONTH(C43)</f>
        <v/>
      </c>
      <c r="C43" s="44" t="n">
        <v>43284</v>
      </c>
      <c r="D43" s="227" t="s">
        <v>1239</v>
      </c>
      <c r="E43" s="43" t="s">
        <v>30</v>
      </c>
      <c r="F43" s="43" t="s">
        <v>1191</v>
      </c>
      <c r="G43" s="227" t="s">
        <v>1240</v>
      </c>
      <c r="H43" s="266" t="s">
        <v>1145</v>
      </c>
      <c r="I43" s="266" t="s">
        <v>1141</v>
      </c>
    </row>
    <row r="44" spans="1:13">
      <c r="A44" s="102">
        <f>YEAR(C44)</f>
        <v/>
      </c>
      <c r="B44" s="102">
        <f>MONTH(C44)</f>
        <v/>
      </c>
      <c r="C44" s="44" t="n">
        <v>43285</v>
      </c>
      <c r="D44" s="227" t="s">
        <v>547</v>
      </c>
      <c r="E44" s="43" t="s">
        <v>1170</v>
      </c>
      <c r="F44" s="43" t="s">
        <v>1241</v>
      </c>
      <c r="G44" s="227" t="s">
        <v>1242</v>
      </c>
      <c r="H44" s="266" t="s">
        <v>1135</v>
      </c>
      <c r="I44" s="266" t="s">
        <v>1146</v>
      </c>
    </row>
    <row r="45" spans="1:13">
      <c r="A45" s="102">
        <f>YEAR(C45)</f>
        <v/>
      </c>
      <c r="B45" s="102">
        <f>MONTH(C45)</f>
        <v/>
      </c>
      <c r="C45" s="44" t="n">
        <v>43285</v>
      </c>
      <c r="D45" s="227" t="s">
        <v>390</v>
      </c>
      <c r="E45" s="43" t="s">
        <v>42</v>
      </c>
      <c r="F45" s="43" t="s">
        <v>1243</v>
      </c>
      <c r="G45" s="227" t="s">
        <v>1244</v>
      </c>
      <c r="H45" s="266" t="s">
        <v>1135</v>
      </c>
      <c r="I45" s="266" t="s">
        <v>1146</v>
      </c>
    </row>
    <row r="46" spans="1:13">
      <c r="A46" s="102">
        <f>YEAR(C46)</f>
        <v/>
      </c>
      <c r="B46" s="102">
        <f>MONTH(C46)</f>
        <v/>
      </c>
      <c r="C46" s="44" t="n">
        <v>43287</v>
      </c>
      <c r="D46" s="227" t="s">
        <v>541</v>
      </c>
      <c r="E46" s="43" t="s">
        <v>40</v>
      </c>
      <c r="F46" s="43" t="s">
        <v>1245</v>
      </c>
      <c r="G46" s="227" t="s">
        <v>1246</v>
      </c>
      <c r="H46" s="266" t="s">
        <v>1135</v>
      </c>
      <c r="I46" s="266" t="s">
        <v>1136</v>
      </c>
    </row>
    <row r="47" spans="1:13">
      <c r="A47" s="102">
        <f>YEAR(C47)</f>
        <v/>
      </c>
      <c r="B47" s="102">
        <f>MONTH(C47)</f>
        <v/>
      </c>
      <c r="C47" s="44" t="n">
        <v>43286</v>
      </c>
      <c r="D47" s="227" t="s">
        <v>1247</v>
      </c>
      <c r="E47" s="43" t="s">
        <v>30</v>
      </c>
      <c r="F47" s="43" t="s">
        <v>1174</v>
      </c>
      <c r="G47" s="227" t="s">
        <v>1248</v>
      </c>
      <c r="H47" s="266" t="s">
        <v>1154</v>
      </c>
      <c r="I47" s="266" t="s">
        <v>1141</v>
      </c>
    </row>
    <row r="48" spans="1:13">
      <c r="A48" s="102">
        <f>YEAR(C48)</f>
        <v/>
      </c>
      <c r="B48" s="102">
        <f>MONTH(C48)</f>
        <v/>
      </c>
      <c r="C48" s="44" t="n">
        <v>43286</v>
      </c>
      <c r="D48" s="227" t="s">
        <v>538</v>
      </c>
      <c r="E48" s="43" t="s">
        <v>49</v>
      </c>
      <c r="F48" s="43" t="s">
        <v>85</v>
      </c>
      <c r="G48" s="227" t="s">
        <v>1249</v>
      </c>
      <c r="H48" s="266" t="s">
        <v>1135</v>
      </c>
      <c r="I48" s="266" t="s">
        <v>1146</v>
      </c>
    </row>
    <row r="49" spans="1:13">
      <c r="A49" s="102">
        <f>YEAR(C49)</f>
        <v/>
      </c>
      <c r="B49" s="102">
        <f>MONTH(C49)</f>
        <v/>
      </c>
      <c r="C49" s="44" t="n">
        <v>43287</v>
      </c>
      <c r="D49" s="227" t="s">
        <v>1250</v>
      </c>
      <c r="E49" s="43" t="s">
        <v>29</v>
      </c>
      <c r="F49" s="43" t="s">
        <v>1251</v>
      </c>
      <c r="G49" s="227" t="s">
        <v>1252</v>
      </c>
      <c r="H49" s="266" t="s">
        <v>1135</v>
      </c>
      <c r="I49" s="266" t="s">
        <v>1146</v>
      </c>
    </row>
    <row r="50" spans="1:13">
      <c r="A50" s="102">
        <f>YEAR(C50)</f>
        <v/>
      </c>
      <c r="B50" s="102">
        <f>MONTH(C50)</f>
        <v/>
      </c>
      <c r="C50" s="44" t="n">
        <v>43287</v>
      </c>
      <c r="D50" s="227" t="s">
        <v>487</v>
      </c>
      <c r="E50" s="43" t="s">
        <v>30</v>
      </c>
      <c r="F50" s="43" t="s">
        <v>1191</v>
      </c>
      <c r="H50" s="266" t="s">
        <v>1135</v>
      </c>
      <c r="I50" s="266" t="s">
        <v>1146</v>
      </c>
    </row>
    <row r="51" spans="1:13">
      <c r="A51" s="102">
        <f>YEAR(C51)</f>
        <v/>
      </c>
      <c r="B51" s="102">
        <f>MONTH(C51)</f>
        <v/>
      </c>
      <c r="C51" s="44" t="n">
        <v>43300</v>
      </c>
      <c r="D51" s="227" t="s">
        <v>544</v>
      </c>
      <c r="E51" s="43" t="s">
        <v>1170</v>
      </c>
      <c r="F51" s="43" t="s">
        <v>84</v>
      </c>
      <c r="G51" s="227" t="s">
        <v>1253</v>
      </c>
      <c r="H51" s="266" t="s">
        <v>1135</v>
      </c>
      <c r="I51" s="266" t="s">
        <v>1136</v>
      </c>
    </row>
    <row r="52" spans="1:13">
      <c r="A52" s="102">
        <f>YEAR(C52)</f>
        <v/>
      </c>
      <c r="B52" s="102">
        <f>MONTH(C52)</f>
        <v/>
      </c>
      <c r="C52" s="44" t="n">
        <v>43300</v>
      </c>
      <c r="D52" s="227" t="s">
        <v>550</v>
      </c>
      <c r="E52" s="43" t="s">
        <v>1170</v>
      </c>
      <c r="F52" s="43" t="s">
        <v>84</v>
      </c>
      <c r="G52" s="227" t="s">
        <v>1253</v>
      </c>
      <c r="H52" s="266" t="s">
        <v>1135</v>
      </c>
      <c r="I52" s="266" t="s">
        <v>1136</v>
      </c>
    </row>
    <row r="53" spans="1:13">
      <c r="A53" s="102">
        <f>YEAR(C53)</f>
        <v/>
      </c>
      <c r="B53" s="102">
        <f>MONTH(C53)</f>
        <v/>
      </c>
      <c r="C53" s="44" t="n">
        <v>43290</v>
      </c>
      <c r="D53" s="227" t="s">
        <v>1254</v>
      </c>
      <c r="E53" s="43" t="s">
        <v>30</v>
      </c>
      <c r="F53" s="43" t="s">
        <v>1255</v>
      </c>
      <c r="G53" s="227" t="s">
        <v>1256</v>
      </c>
      <c r="H53" s="266" t="s">
        <v>1140</v>
      </c>
      <c r="I53" s="266" t="s">
        <v>1141</v>
      </c>
    </row>
    <row r="54" spans="1:13">
      <c r="A54" s="102">
        <f>YEAR(C54)</f>
        <v/>
      </c>
      <c r="B54" s="102">
        <f>MONTH(C54)</f>
        <v/>
      </c>
      <c r="C54" s="44" t="n">
        <v>43300</v>
      </c>
      <c r="D54" s="227" t="s">
        <v>553</v>
      </c>
      <c r="E54" s="43" t="s">
        <v>29</v>
      </c>
      <c r="F54" s="43" t="s">
        <v>38</v>
      </c>
      <c r="G54" s="227" t="s">
        <v>1257</v>
      </c>
      <c r="H54" s="266" t="s">
        <v>1135</v>
      </c>
      <c r="I54" s="266" t="s">
        <v>1136</v>
      </c>
    </row>
    <row r="55" spans="1:13">
      <c r="A55" s="102">
        <f>YEAR(C55)</f>
        <v/>
      </c>
      <c r="B55" s="102">
        <f>MONTH(C55)</f>
        <v/>
      </c>
      <c r="C55" s="44" t="n">
        <v>43294</v>
      </c>
      <c r="D55" s="227" t="s">
        <v>1258</v>
      </c>
      <c r="E55" s="43" t="s">
        <v>1170</v>
      </c>
      <c r="F55" s="43" t="s">
        <v>46</v>
      </c>
      <c r="G55" s="227" t="s">
        <v>1259</v>
      </c>
      <c r="H55" s="266" t="s">
        <v>1135</v>
      </c>
      <c r="I55" s="266" t="s">
        <v>1146</v>
      </c>
    </row>
    <row r="56" spans="1:13">
      <c r="A56" s="102">
        <f>YEAR(C56)</f>
        <v/>
      </c>
      <c r="B56" s="102">
        <f>MONTH(C56)</f>
        <v/>
      </c>
      <c r="C56" s="44" t="n">
        <v>43300</v>
      </c>
      <c r="D56" s="227" t="s">
        <v>556</v>
      </c>
      <c r="E56" s="43" t="s">
        <v>40</v>
      </c>
      <c r="F56" s="43" t="s">
        <v>1260</v>
      </c>
      <c r="G56" s="227" t="s">
        <v>1261</v>
      </c>
      <c r="H56" s="266" t="s">
        <v>1135</v>
      </c>
      <c r="I56" s="266" t="s">
        <v>1136</v>
      </c>
    </row>
    <row r="57" spans="1:13">
      <c r="A57" s="102">
        <f>YEAR(C57)</f>
        <v/>
      </c>
      <c r="B57" s="102">
        <f>MONTH(C57)</f>
        <v/>
      </c>
      <c r="C57" s="44" t="n">
        <v>43295</v>
      </c>
      <c r="D57" s="227" t="s">
        <v>1262</v>
      </c>
      <c r="E57" s="43" t="s">
        <v>38</v>
      </c>
      <c r="F57" s="43" t="s">
        <v>38</v>
      </c>
      <c r="G57" s="227" t="s">
        <v>1263</v>
      </c>
      <c r="H57" s="266" t="s">
        <v>1145</v>
      </c>
      <c r="I57" s="266" t="s">
        <v>1146</v>
      </c>
    </row>
    <row r="58" spans="1:13">
      <c r="A58" s="102">
        <f>YEAR(C58)</f>
        <v/>
      </c>
      <c r="B58" s="102">
        <f>MONTH(C58)</f>
        <v/>
      </c>
      <c r="C58" s="44" t="n">
        <v>43296</v>
      </c>
      <c r="D58" s="227" t="s">
        <v>1264</v>
      </c>
      <c r="E58" s="43" t="s">
        <v>30</v>
      </c>
      <c r="F58" s="43" t="s">
        <v>1191</v>
      </c>
      <c r="H58" s="266" t="s">
        <v>1145</v>
      </c>
      <c r="I58" s="266" t="s">
        <v>1141</v>
      </c>
    </row>
    <row r="59" spans="1:13">
      <c r="A59" s="102">
        <f>YEAR(C59)</f>
        <v/>
      </c>
      <c r="B59" s="102">
        <f>MONTH(C59)</f>
        <v/>
      </c>
      <c r="C59" s="44" t="n">
        <v>43296</v>
      </c>
      <c r="D59" s="227" t="s">
        <v>1265</v>
      </c>
      <c r="E59" s="43" t="s">
        <v>30</v>
      </c>
      <c r="F59" s="43" t="s">
        <v>1266</v>
      </c>
      <c r="G59" s="227" t="s">
        <v>1267</v>
      </c>
      <c r="H59" s="266" t="s">
        <v>1154</v>
      </c>
      <c r="I59" s="266" t="s">
        <v>1137</v>
      </c>
    </row>
    <row r="60" spans="1:13">
      <c r="A60" s="102">
        <f>YEAR(C60)</f>
        <v/>
      </c>
      <c r="B60" s="102">
        <f>MONTH(C60)</f>
        <v/>
      </c>
      <c r="C60" s="44" t="n">
        <v>43300</v>
      </c>
      <c r="D60" s="227" t="s">
        <v>559</v>
      </c>
      <c r="E60" s="43" t="s">
        <v>30</v>
      </c>
      <c r="F60" s="43" t="s">
        <v>1268</v>
      </c>
      <c r="G60" s="227" t="s">
        <v>1269</v>
      </c>
      <c r="H60" s="266" t="s">
        <v>1135</v>
      </c>
      <c r="I60" s="266" t="s">
        <v>1136</v>
      </c>
    </row>
    <row r="61" spans="1:13">
      <c r="A61" s="102">
        <f>YEAR(C61)</f>
        <v/>
      </c>
      <c r="B61" s="102">
        <f>MONTH(C61)</f>
        <v/>
      </c>
      <c r="C61" s="44" t="n">
        <v>43300</v>
      </c>
      <c r="D61" s="227" t="s">
        <v>562</v>
      </c>
      <c r="E61" s="43" t="s">
        <v>49</v>
      </c>
      <c r="F61" s="43" t="s">
        <v>85</v>
      </c>
      <c r="G61" s="227" t="s">
        <v>1270</v>
      </c>
      <c r="H61" s="266" t="s">
        <v>1135</v>
      </c>
      <c r="I61" s="266" t="s">
        <v>1136</v>
      </c>
    </row>
    <row r="62" spans="1:13">
      <c r="A62" s="102">
        <f>YEAR(C62)</f>
        <v/>
      </c>
      <c r="B62" s="102">
        <f>MONTH(C62)</f>
        <v/>
      </c>
      <c r="C62" s="44" t="n">
        <v>43300</v>
      </c>
      <c r="D62" s="227" t="s">
        <v>1271</v>
      </c>
      <c r="E62" s="43" t="s">
        <v>42</v>
      </c>
      <c r="F62" s="43" t="s">
        <v>1272</v>
      </c>
      <c r="G62" s="227" t="s">
        <v>1273</v>
      </c>
      <c r="H62" s="266" t="s">
        <v>1135</v>
      </c>
      <c r="I62" s="266" t="s">
        <v>1136</v>
      </c>
    </row>
    <row r="63" spans="1:13">
      <c r="A63" s="102">
        <f>YEAR(C63)</f>
        <v/>
      </c>
      <c r="B63" s="102">
        <f>MONTH(C63)</f>
        <v/>
      </c>
      <c r="C63" s="44" t="n">
        <v>43299</v>
      </c>
      <c r="D63" s="227" t="s">
        <v>278</v>
      </c>
      <c r="E63" s="43" t="s">
        <v>29</v>
      </c>
      <c r="F63" s="43" t="s">
        <v>1274</v>
      </c>
      <c r="G63" s="227" t="s">
        <v>1275</v>
      </c>
      <c r="H63" s="266" t="s">
        <v>1150</v>
      </c>
      <c r="I63" s="266" t="s">
        <v>1137</v>
      </c>
    </row>
    <row r="64" spans="1:13">
      <c r="A64" s="102">
        <f>YEAR(C64)</f>
        <v/>
      </c>
      <c r="B64" s="102">
        <f>MONTH(C64)</f>
        <v/>
      </c>
      <c r="C64" s="44" t="n">
        <v>43300</v>
      </c>
      <c r="D64" s="227" t="s">
        <v>1276</v>
      </c>
      <c r="E64" s="43" t="s">
        <v>1170</v>
      </c>
      <c r="F64" s="43" t="s">
        <v>1220</v>
      </c>
      <c r="G64" s="227" t="s">
        <v>1277</v>
      </c>
      <c r="H64" s="266" t="s">
        <v>1154</v>
      </c>
      <c r="I64" s="266" t="s">
        <v>1137</v>
      </c>
    </row>
  </sheetData>
  <dataValidations count="2">
    <dataValidation allowBlank="0" showErrorMessage="1" showInputMessage="1" sqref="H23:H1048576" type="list">
      <formula1>$L$2:$L$6</formula1>
    </dataValidation>
    <dataValidation allowBlank="0" showErrorMessage="1" showInputMessage="1" sqref="I23:I1048576" type="list">
      <formula1>$M$2:$M$5</formula1>
    </dataValidation>
  </dataValidation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郑弯弯</dc:creator>
  <dcterms:created xmlns:dcterms="http://purl.org/dc/terms/" xmlns:xsi="http://www.w3.org/2001/XMLSchema-instance" xsi:type="dcterms:W3CDTF">2017-08-25T07:10:00Z</dcterms:created>
  <dcterms:modified xmlns:dcterms="http://purl.org/dc/terms/" xmlns:xsi="http://www.w3.org/2001/XMLSchema-instance" xsi:type="dcterms:W3CDTF">2018-09-17T05:14:30Z</dcterms:modified>
  <cp:lastModifiedBy>johnny leaf</cp:lastModifiedBy>
  <cp:lastPrinted>2018-07-15T15:33:52Z</cp:lastPrinted>
</cp:coreProperties>
</file>