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2.xml"/>
  <Override ContentType="application/vnd.openxmlformats-officedocument.spreadsheetml.pivotCacheRecords+xml" PartName="/xl/pivotCache/pivotCacheRecords3.xml"/>
  <Override ContentType="application/vnd.openxmlformats-officedocument.spreadsheetml.pivotCacheDefinition+xml" PartName="/xl/pivotCache/pivotCacheDefinition3.xml"/>
  <Override ContentType="application/vnd.openxmlformats-officedocument.spreadsheetml.pivotTable+xml" PartName="/xl/pivotTables/pivotTable3.xml"/>
  <Override ContentType="application/vnd.openxmlformats-officedocument.spreadsheetml.pivotCacheRecords+xml" PartName="/xl/pivotCache/pivotCacheRecords4.xml"/>
  <Override ContentType="application/vnd.openxmlformats-officedocument.spreadsheetml.pivotCacheDefinition+xml" PartName="/xl/pivotCache/pivotCacheDefinition4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CacheRecords+xml" PartName="/xl/pivotCache/pivotCacheRecords5.xml"/>
  <Override ContentType="application/vnd.openxmlformats-officedocument.spreadsheetml.pivotCacheDefinition+xml" PartName="/xl/pivotCache/pivotCacheDefinition5.xml"/>
  <Override ContentType="application/vnd.openxmlformats-officedocument.spreadsheetml.pivotTable+xml" PartName="/xl/pivotTables/pivotTable6.xml"/>
  <Override ContentType="application/vnd.openxmlformats-officedocument.spreadsheetml.pivotCacheRecords+xml" PartName="/xl/pivotCache/pivotCacheRecords6.xml"/>
  <Override ContentType="application/vnd.openxmlformats-officedocument.spreadsheetml.pivotCacheDefinition+xml" PartName="/xl/pivotCache/pivotCacheDefinition6.xml"/>
  <Override ContentType="application/vnd.openxmlformats-officedocument.spreadsheetml.pivotTable+xml" PartName="/xl/pivotTables/pivotTable7.xml"/>
  <Override ContentType="application/vnd.openxmlformats-officedocument.spreadsheetml.pivotCacheRecords+xml" PartName="/xl/pivotCache/pivotCacheRecords7.xml"/>
  <Override ContentType="application/vnd.openxmlformats-officedocument.spreadsheetml.pivotCacheDefinition+xml" PartName="/xl/pivotCache/pivotCacheDefinition7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2.xml"/>
  <Override ContentType="application/vnd.openxmlformats-officedocument.spreadsheetml.pivotCacheRecords+xml" PartName="/xl/pivotCache/pivotCacheRecords8.xml"/>
  <Override ContentType="application/vnd.openxmlformats-officedocument.spreadsheetml.pivotCacheDefinition+xml" PartName="/xl/pivotCache/pivotCacheDefinition8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14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5" autoFilterDateGrouping="1" firstSheet="0" minimized="0" showHorizontalScroll="1" showSheetTabs="1" showVerticalScroll="1" tabRatio="938" visibility="visible" windowHeight="16200" windowWidth="27405" xWindow="165" yWindow="465"/>
  </bookViews>
  <sheets>
    <sheet xmlns:r="http://schemas.openxmlformats.org/officeDocument/2006/relationships" name="关键指标" sheetId="1" state="visible" r:id="rId1"/>
    <sheet xmlns:r="http://schemas.openxmlformats.org/officeDocument/2006/relationships" name="关键指标-竞对" sheetId="2" state="visible" r:id="rId2"/>
    <sheet xmlns:r="http://schemas.openxmlformats.org/officeDocument/2006/relationships" name="关键指标-咨询转化" sheetId="3" state="visible" r:id="rId3"/>
    <sheet xmlns:r="http://schemas.openxmlformats.org/officeDocument/2006/relationships" name="销售-团购（线上）" sheetId="4" state="visible" r:id="rId4"/>
    <sheet xmlns:r="http://schemas.openxmlformats.org/officeDocument/2006/relationships" name="实际消费分布（线下）" sheetId="5" state="visible" r:id="rId5"/>
    <sheet xmlns:r="http://schemas.openxmlformats.org/officeDocument/2006/relationships" name="体验报告" sheetId="6" state="visible" r:id="rId6"/>
    <sheet xmlns:r="http://schemas.openxmlformats.org/officeDocument/2006/relationships" name="CPC" sheetId="7" state="hidden" r:id="rId7"/>
    <sheet xmlns:r="http://schemas.openxmlformats.org/officeDocument/2006/relationships" name="透视表" sheetId="8" state="visible" r:id="rId8"/>
    <sheet xmlns:r="http://schemas.openxmlformats.org/officeDocument/2006/relationships" name="竞对数据" sheetId="9" state="visible" r:id="rId9"/>
    <sheet xmlns:r="http://schemas.openxmlformats.org/officeDocument/2006/relationships" name="流量" sheetId="10" state="visible" r:id="rId10"/>
    <sheet xmlns:r="http://schemas.openxmlformats.org/officeDocument/2006/relationships" name="咨询明细" sheetId="11" state="visible" r:id="rId11"/>
    <sheet xmlns:r="http://schemas.openxmlformats.org/officeDocument/2006/relationships" name="预约数据" sheetId="12" state="visible" r:id="rId12"/>
    <sheet xmlns:r="http://schemas.openxmlformats.org/officeDocument/2006/relationships" name="消费数据明细（线上）" sheetId="13" state="visible" r:id="rId13"/>
    <sheet xmlns:r="http://schemas.openxmlformats.org/officeDocument/2006/relationships" name="线下明细" sheetId="14" state="visible" r:id="rId14"/>
    <sheet xmlns:r="http://schemas.openxmlformats.org/officeDocument/2006/relationships" name="口碑数据" sheetId="15" state="visible" r:id="rId15"/>
    <sheet xmlns:r="http://schemas.openxmlformats.org/officeDocument/2006/relationships" name="回复口碑" sheetId="16" state="visible" r:id="rId16"/>
    <sheet xmlns:r="http://schemas.openxmlformats.org/officeDocument/2006/relationships" name="CPC数据" sheetId="17" state="hidden" r:id="rId17"/>
  </sheets>
  <definedNames>
    <definedName hidden="1" localSheetId="15" name="_xlnm._FilterDatabase">回复口碑!$C$1:$C$1</definedName>
    <definedName hidden="1" localSheetId="11" name="_xlnm._FilterDatabase">预约数据!$A$224:$I$235</definedName>
    <definedName hidden="1" localSheetId="10" name="_xlnm._FilterDatabase">咨询明细!$A$1:$G$99</definedName>
    <definedName hidden="1" localSheetId="10" name="_xlnm._FilterDatabase">咨询明细!$A$1:$G$99</definedName>
  </definedNames>
  <calcPr calcId="162913" fullCalcOnLoad="1"/>
  <pivotCaches>
    <pivotCache xmlns:r="http://schemas.openxmlformats.org/officeDocument/2006/relationships" cacheId="1" r:id="rId18"/>
    <pivotCache xmlns:r="http://schemas.openxmlformats.org/officeDocument/2006/relationships" cacheId="5" r:id="rId19"/>
    <pivotCache xmlns:r="http://schemas.openxmlformats.org/officeDocument/2006/relationships" cacheId="6" r:id="rId20"/>
    <pivotCache xmlns:r="http://schemas.openxmlformats.org/officeDocument/2006/relationships" cacheId="0" r:id="rId21"/>
    <pivotCache xmlns:r="http://schemas.openxmlformats.org/officeDocument/2006/relationships" cacheId="2" r:id="rId22"/>
    <pivotCache xmlns:r="http://schemas.openxmlformats.org/officeDocument/2006/relationships" cacheId="4" r:id="rId23"/>
    <pivotCache xmlns:r="http://schemas.openxmlformats.org/officeDocument/2006/relationships" cacheId="3" r:id="rId24"/>
    <pivotCache xmlns:r="http://schemas.openxmlformats.org/officeDocument/2006/relationships" cacheId="7" r:id="rId25"/>
  </pivotCaches>
</workbook>
</file>

<file path=xl/sharedStrings.xml><?xml version="1.0" encoding="utf-8"?>
<sst xmlns="http://schemas.openxmlformats.org/spreadsheetml/2006/main" uniqueCount="996">
  <si>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</si>
  <si>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</si>
  <si>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</si>
  <si>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</si>
  <si>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</si>
  <si>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</si>
  <si>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</si>
  <si>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</si>
  <si>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</si>
  <si>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</si>
  <si>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</si>
  <si>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</si>
  <si>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</si>
  <si>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</si>
  <si>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</si>
  <si>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</si>
  <si>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</si>
  <si>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</si>
  <si>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</si>
  <si>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</si>
  <si>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</si>
  <si>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</si>
  <si>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</t>
  </si>
  <si>
    <t>案例数（新增）</t>
  </si>
  <si>
    <t>1、门店流量小幅度下降7%，星级为4.5星。但距离同行优秀水平还有一定差距，流量为点评渠道客资来源，请着重关注（建议考虑投放推广通，提升平台曝光，扩大流量）
2、当前咨询122个，到院18人，目前咨询15.1%，已经超出同行水平的3倍多。当前咨询回复不及时，后续也并无追踪客户的动作，建议尽快调整咨询话术。
3、共16个体验报告，截止当前沉淀7封，体验报告80%为脱毛项目，建议配合当季热卖水光针、肉毒素等项目沉淀体验报告
4、共22个案例，截止当前上线1个，建议案例多关联皮肤管理类项目，迎合机构轻医美的定位。</t>
  </si>
  <si>
    <t>本页数据排名均为时间节点的近7天排名数据</t>
  </si>
  <si>
    <t>此为数据为排名名次，数据越小排名越高</t>
  </si>
  <si>
    <t>德尔美客</t>
  </si>
  <si>
    <t>下瓦房</t>
  </si>
  <si>
    <t>河西区</t>
  </si>
  <si>
    <t>天津市</t>
  </si>
  <si>
    <t>排名差值</t>
  </si>
  <si>
    <t>曝光指数</t>
  </si>
  <si>
    <t>人气指数</t>
  </si>
  <si>
    <t>人均页面浏览</t>
  </si>
  <si>
    <t>交易指数</t>
  </si>
  <si>
    <t>当前在天津市曝光不足，建议多参加平台活动，将目前线上版块缺失内容补充完善（案例、体验报告、特色活动）,可以进行CPC的投放测试。</t>
  </si>
  <si>
    <t>当前在天津市缺乏曝光，建议多参加平台活动，以及投放推广通，增大在天津市的曝光，引入流量。</t>
  </si>
  <si>
    <t>标红为下降数据</t>
  </si>
  <si>
    <t>咨询Total</t>
  </si>
  <si>
    <t>客户来源</t>
  </si>
  <si>
    <t>咨询项目</t>
  </si>
  <si>
    <t>脱毛</t>
  </si>
  <si>
    <t>祛斑</t>
  </si>
  <si>
    <t>水光针</t>
  </si>
  <si>
    <t xml:space="preserve">400电话　</t>
  </si>
  <si>
    <t>总数</t>
  </si>
  <si>
    <t>美体塑形</t>
  </si>
  <si>
    <t>已接</t>
  </si>
  <si>
    <t>肉毒素</t>
  </si>
  <si>
    <t>未接</t>
  </si>
  <si>
    <t>玻尿酸</t>
  </si>
  <si>
    <t>预约按钮</t>
  </si>
  <si>
    <t>眼部整形</t>
  </si>
  <si>
    <t>门店</t>
  </si>
  <si>
    <t>嫩肤</t>
  </si>
  <si>
    <t>医生</t>
  </si>
  <si>
    <t>埋线</t>
  </si>
  <si>
    <t>会员消息</t>
  </si>
  <si>
    <t>其他</t>
  </si>
  <si>
    <t xml:space="preserve">1、截止当前，122个咨询，咨询的数量较上月有较大的提升，到院率仅为14.8%，会员消息目前仍有回复不及时现象，咨询的话术不亲切，未利用微信转化工具等问题。建议尽快调整。
2、后台订单中心400电话一直未记载客户的咨询情况，建议尽快对接咨询，便于后续客户的跟踪回访。
3、当前客户咨询较多项目未脱毛，建议脱毛产品可打包年卡销售，9月案例、体验报告往水光针、美白嫩肤等皮肤类项目方向打造。
</t>
  </si>
  <si>
    <t>小腿脱毛</t>
  </si>
  <si>
    <t>自体脂肪填充</t>
  </si>
  <si>
    <t>祛痣</t>
  </si>
  <si>
    <t>半永久</t>
  </si>
  <si>
    <t>鼻部整形</t>
  </si>
  <si>
    <t>面部轮廓</t>
  </si>
  <si>
    <t>消费</t>
  </si>
  <si>
    <t>线上消费量</t>
  </si>
  <si>
    <t>线上消费额</t>
  </si>
  <si>
    <t>[2018.05.09]小腿脱毛6[68.00元][14194169]</t>
  </si>
  <si>
    <t>[2018.05.09]小腿脱毛6  净滑的长腿才是美腿[68.00元][14194169]</t>
  </si>
  <si>
    <t>[2018.04.12]腋下脱毛唇部2选1  做女人要精致[12.00元][14190772]</t>
  </si>
  <si>
    <t>[2018.05.09]小臂脱毛6  光滑美肌再亲近也不尴尬[68.00元][14189063]</t>
  </si>
  <si>
    <t>[2018.05.09]小臂脱毛6[68.00元][31203419]</t>
  </si>
  <si>
    <t>[2018.04.12]光子祛斑嫩肤 赠无针水光[699.00元][30642575]</t>
  </si>
  <si>
    <t>[2018.04.12]德玛莎水光针肌肤储水的法器[599.00元][14188862]</t>
  </si>
  <si>
    <t>[2018.04.12]腋下脱毛唇部脱毛  2选1[12.00元][30641187]</t>
  </si>
  <si>
    <t>[2018.04.12]进口保妥适除皱[1668.00元][30640915]</t>
  </si>
  <si>
    <t>[2018.05.09]小臂脱毛6[68.00元][14189063]</t>
  </si>
  <si>
    <t>[2018.04.12]韩国伊婉C玻尿酸[1080.00元][30640373]</t>
  </si>
  <si>
    <t>[2018.04.12]衡力单部位除皱[380.00元][14198654]</t>
  </si>
  <si>
    <t>[2018.05.09]小腿脱毛6[68.00元][31203334]</t>
  </si>
  <si>
    <t>上月销量TOP3团购：小腿脱毛、小臂脱毛
本月销量TOP3团购：小腿脱毛、小臂脱毛
1、当前16个体验报告，80%为脱毛项目。目前卖的团单均为脱毛项目。建议之后的体验报告沉淀可配合当季主打的皮肤项目。可发起免费体验项目，分批次分时段到店体验，沉淀口碑。
2、目前脱毛项目热卖，线下可配置脱毛项目卡或者全年包干的活动，进行开发。</t>
  </si>
  <si>
    <t>实际消费量</t>
  </si>
  <si>
    <t>实际消费额</t>
  </si>
  <si>
    <t>1、截止线下开发一笔1999脱毛项目，建议复盘点评用户到店消费流程，评估为客户质量问题，还是开发有待提高（咨询话术、服务流程）
2、目前脱毛项目热卖，线下可配置脱毛项目卡或者全年包干的活动，进行开发。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</si>
  <si>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</si>
  <si>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</si>
  <si>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</si>
  <si>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</si>
  <si>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</si>
  <si>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</si>
  <si>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</si>
  <si>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</si>
  <si>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</si>
  <si>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</si>
  <si>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</si>
  <si>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</si>
  <si>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</si>
  <si>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</si>
  <si>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>1、共16个体验报告，截止当前沉淀7封，体验报告80%为脱毛项目，建议配合当季热卖水光针、肉毒素等项目沉淀体验报告
2、共22个案例，截止当前上线1个，建议案例多关联皮肤管理类项目，迎合机构轻医美的定位。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</si>
  <si>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</si>
  <si>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</si>
  <si>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</si>
  <si>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</si>
  <si>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</si>
  <si>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</si>
  <si>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</si>
  <si>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</si>
  <si>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</si>
  <si>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</si>
  <si>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</si>
  <si>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</si>
  <si>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</si>
  <si>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</si>
  <si>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</si>
  <si>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</si>
  <si>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</si>
  <si>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</si>
  <si>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</si>
  <si>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</si>
  <si>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年</t>
  </si>
  <si>
    <t>(多项)</t>
  </si>
  <si>
    <t>列标签</t>
  </si>
  <si>
    <t>月</t>
  </si>
  <si>
    <t>计数项:售价（元）</t>
  </si>
  <si>
    <t>求和项:成交价</t>
  </si>
  <si>
    <t>日期</t>
  </si>
  <si>
    <t>(全部)</t>
  </si>
  <si>
    <t>日</t>
  </si>
  <si>
    <t>7月</t>
  </si>
  <si>
    <t>8月</t>
  </si>
  <si>
    <t>行标签</t>
  </si>
  <si>
    <t>浏览量</t>
  </si>
  <si>
    <t>访客数</t>
  </si>
  <si>
    <t>平均停留时长</t>
  </si>
  <si>
    <t>跳失率</t>
  </si>
  <si>
    <t>计数项:姓名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</si>
  <si>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</si>
  <si>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</si>
  <si>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</si>
  <si>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</si>
  <si>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</si>
  <si>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</si>
  <si>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</si>
  <si>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</si>
  <si>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</si>
  <si>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</si>
  <si>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总计</t>
  </si>
  <si>
    <t>门店预约</t>
  </si>
  <si>
    <t>上月流量</t>
  </si>
  <si>
    <t>咨询明细-上月</t>
  </si>
  <si>
    <t>上月口碑回复</t>
  </si>
  <si>
    <t>上月CPC</t>
  </si>
  <si>
    <t>预约</t>
  </si>
  <si>
    <t>当月</t>
  </si>
  <si>
    <t>上月</t>
  </si>
  <si>
    <t>1星</t>
  </si>
  <si>
    <t>计数项:客户标签</t>
  </si>
  <si>
    <t>2星</t>
  </si>
  <si>
    <t>技师预约</t>
  </si>
  <si>
    <t>3星</t>
  </si>
  <si>
    <t>4星</t>
  </si>
  <si>
    <t>项目预约</t>
  </si>
  <si>
    <t>项目</t>
  </si>
  <si>
    <t>环比</t>
  </si>
  <si>
    <t>当月天数</t>
  </si>
  <si>
    <t>上月天数</t>
  </si>
  <si>
    <t>竞对分析</t>
  </si>
  <si>
    <t>4.1-4.15</t>
  </si>
  <si>
    <t>4月</t>
  </si>
  <si>
    <t>5月</t>
  </si>
  <si>
    <t>6.1-6.13</t>
  </si>
  <si>
    <t>6月</t>
  </si>
  <si>
    <t>截止4.15</t>
  </si>
  <si>
    <t>案例</t>
  </si>
  <si>
    <t>星级</t>
  </si>
  <si>
    <t>4.5星</t>
  </si>
  <si>
    <t>浏览量/次</t>
  </si>
  <si>
    <t>访客数/人</t>
  </si>
  <si>
    <t>平均停留时长/秒</t>
  </si>
  <si>
    <t>姓名</t>
  </si>
  <si>
    <t>首次沟通时间</t>
  </si>
  <si>
    <t>最后沟通时间</t>
  </si>
  <si>
    <t>客户标签</t>
  </si>
  <si>
    <t>所属门店</t>
  </si>
  <si>
    <t>Weixin_0699027013</t>
  </si>
  <si>
    <t>2018-09-12 11:26:35</t>
  </si>
  <si>
    <t>2018-09-12 12:16:11</t>
  </si>
  <si>
    <t>无</t>
  </si>
  <si>
    <t>德尔美客袖彦堂医疗美容</t>
  </si>
  <si>
    <t>MyAngel2007</t>
  </si>
  <si>
    <t>2018-09-05 22:49:07</t>
  </si>
  <si>
    <t>2018-09-12 10:46:53</t>
  </si>
  <si>
    <t>_qqx561384002900</t>
  </si>
  <si>
    <t>2018-09-11 11:08:11</t>
  </si>
  <si>
    <t>2018-09-11 11:13:11</t>
  </si>
  <si>
    <t>Allison635</t>
  </si>
  <si>
    <t>2018-09-11 10:10:46</t>
  </si>
  <si>
    <t>2018-09-11 10:23:44</t>
  </si>
  <si>
    <t>tdZ937974605</t>
  </si>
  <si>
    <t>2018-09-09 23:17:56</t>
  </si>
  <si>
    <t>2018-09-09 23:22:01</t>
  </si>
  <si>
    <t>阿咪宝宝1521</t>
  </si>
  <si>
    <t>2018-09-09 18:54:17</t>
  </si>
  <si>
    <t>2018-09-09 19:44:55</t>
  </si>
  <si>
    <t>v草莓味少女v</t>
  </si>
  <si>
    <t>2018-09-08 23:29:07</t>
  </si>
  <si>
    <t>2018-09-09 10:40:20</t>
  </si>
  <si>
    <t>_qqm361367389133</t>
  </si>
  <si>
    <t>2018-07-15 20:59:46</t>
  </si>
  <si>
    <t>2018-09-08 16:12:51</t>
  </si>
  <si>
    <t>臣妾吃不饱啊</t>
  </si>
  <si>
    <t>2018-09-07 10:48:28</t>
  </si>
  <si>
    <t>2018-09-07 14:11:53</t>
  </si>
  <si>
    <t>syja159357</t>
  </si>
  <si>
    <t>2018-09-06 19:26:51</t>
  </si>
  <si>
    <t>2018-09-07 10:53:56</t>
  </si>
  <si>
    <t>张梅8897</t>
  </si>
  <si>
    <t>2018-09-06 15:10:09</t>
  </si>
  <si>
    <t>2018-09-06 15:13:57</t>
  </si>
  <si>
    <t>闫晓薇</t>
  </si>
  <si>
    <t>2018-08-02 21:39:09</t>
  </si>
  <si>
    <t>2018-09-06 12:35:03</t>
  </si>
  <si>
    <t>dpuser_2290269068</t>
  </si>
  <si>
    <t>2018-09-05 15:44:46</t>
  </si>
  <si>
    <t>2018-09-05 15:46:20</t>
  </si>
  <si>
    <t>Jessica_973382</t>
  </si>
  <si>
    <t>2018-09-04 07:44:44</t>
  </si>
  <si>
    <t>2018-09-04 10:55:28</t>
  </si>
  <si>
    <t>SlH301099966</t>
  </si>
  <si>
    <t>2018-09-03 08:20:58</t>
  </si>
  <si>
    <t>2018-09-03 08:29:40</t>
  </si>
  <si>
    <t>徐同學Deer*</t>
  </si>
  <si>
    <t>2018-09-01 20:51:11</t>
  </si>
  <si>
    <t>2018-09-02 12:11:42</t>
  </si>
  <si>
    <t>dpuser_5588178763</t>
  </si>
  <si>
    <t>2018-08-30 09:24:25</t>
  </si>
  <si>
    <t>2018-08-31 10:21:24</t>
  </si>
  <si>
    <t>AGa912397376</t>
  </si>
  <si>
    <t>2018-08-29 17:48:23</t>
  </si>
  <si>
    <t>2018-08-29 18:07:39</t>
  </si>
  <si>
    <t>谁打动我的心jing</t>
  </si>
  <si>
    <t>2018-07-27 04:47:54</t>
  </si>
  <si>
    <t>2018-08-29 12:39:57</t>
  </si>
  <si>
    <t>xyE630283559</t>
  </si>
  <si>
    <t>2018-08-28 15:56:28</t>
  </si>
  <si>
    <t>2018-08-28 15:59:00</t>
  </si>
  <si>
    <t>爸比娃娃</t>
  </si>
  <si>
    <t>2018-08-26 19:32:24</t>
  </si>
  <si>
    <t>2018-08-26 19:33:26</t>
  </si>
  <si>
    <t>你若安好_1897</t>
  </si>
  <si>
    <t>2018-08-10 16:36:38</t>
  </si>
  <si>
    <t>2018-08-26 09:33:28</t>
  </si>
  <si>
    <t>迷迷瞪瞪_1026</t>
  </si>
  <si>
    <t>2018-08-25 18:25:11</t>
  </si>
  <si>
    <t>2018-08-25 18:45:15</t>
  </si>
  <si>
    <t>dpuser_3869713890</t>
  </si>
  <si>
    <t>2018-08-25 16:41:40</t>
  </si>
  <si>
    <t>2018-08-25 17:01:42</t>
  </si>
  <si>
    <t>广告</t>
  </si>
  <si>
    <t>zbs1846314924</t>
  </si>
  <si>
    <t>2018-08-25 00:05:02</t>
  </si>
  <si>
    <t>2018-08-25 16:13:20</t>
  </si>
  <si>
    <t>Her-Majesty</t>
  </si>
  <si>
    <t>2018-08-25 13:21:55</t>
  </si>
  <si>
    <t>2018-08-25 13:33:12</t>
  </si>
  <si>
    <t>kpp134398460</t>
  </si>
  <si>
    <t>2018-08-19 08:39:06</t>
  </si>
  <si>
    <t>2018-08-24 19:38:33</t>
  </si>
  <si>
    <t>西敏_suphia999</t>
  </si>
  <si>
    <t>2018-08-23 23:19:59</t>
  </si>
  <si>
    <t>2018-08-24 12:19:28</t>
  </si>
  <si>
    <t>要好好给别人</t>
  </si>
  <si>
    <t>2018-08-23 15:40:10</t>
  </si>
  <si>
    <t>2018-08-24 09:42:43</t>
  </si>
  <si>
    <t>bdS158420655</t>
  </si>
  <si>
    <t>2018-08-17 11:36:37</t>
  </si>
  <si>
    <t>2018-08-23 08:33:32</t>
  </si>
  <si>
    <t>爱你的哦米咖</t>
  </si>
  <si>
    <t>2018-08-22 20:19:56</t>
  </si>
  <si>
    <t>2018-08-22 20:25:40</t>
  </si>
  <si>
    <t>dpuser_8693025330</t>
  </si>
  <si>
    <t>2018-08-22 18:28:55</t>
  </si>
  <si>
    <t>2018-08-22 18:38:38</t>
  </si>
  <si>
    <t>jia0125</t>
  </si>
  <si>
    <t>2018-08-22 10:37:19</t>
  </si>
  <si>
    <t>2018-08-22 16:32:08</t>
  </si>
  <si>
    <t>dpuser_6318953789</t>
  </si>
  <si>
    <t>2018-08-22 14:59:07</t>
  </si>
  <si>
    <t>2018-08-22 15:05:03</t>
  </si>
  <si>
    <t>韩小茹茹</t>
  </si>
  <si>
    <t>2018-08-22 13:12:08</t>
  </si>
  <si>
    <t>2018-08-22 13:19:09</t>
  </si>
  <si>
    <t>mgalgggg</t>
  </si>
  <si>
    <t>2018-08-20 16:55:53</t>
  </si>
  <si>
    <t>2018-08-20 17:01:19</t>
  </si>
  <si>
    <t>呼噜噜6424</t>
  </si>
  <si>
    <t>2018-08-20 09:29:18</t>
  </si>
  <si>
    <t>2018-08-20 09:32:03</t>
  </si>
  <si>
    <t>TiM703557758</t>
  </si>
  <si>
    <t>2018-08-20 07:27:27</t>
  </si>
  <si>
    <t>2018-08-20 07:50:43</t>
  </si>
  <si>
    <t>zAP626857855</t>
  </si>
  <si>
    <t>2018-08-17 11:02:56</t>
  </si>
  <si>
    <t>2018-08-19 09:22:39</t>
  </si>
  <si>
    <t>dpuser_18322595786</t>
  </si>
  <si>
    <t>2018-08-15 16:54:24</t>
  </si>
  <si>
    <t>2018-08-16 17:36:51</t>
  </si>
  <si>
    <t>Chh202017945</t>
  </si>
  <si>
    <t>2018-08-14 23:35:21</t>
  </si>
  <si>
    <t>2018-08-15 09:32:24</t>
  </si>
  <si>
    <t>WWk791587285</t>
  </si>
  <si>
    <t>2018-08-15 07:35:34</t>
  </si>
  <si>
    <t>2018-08-15 07:52:51</t>
  </si>
  <si>
    <t>Fjt504501196</t>
  </si>
  <si>
    <t>2018-08-14 19:09:55</t>
  </si>
  <si>
    <t>2018-08-14 19:15:50</t>
  </si>
  <si>
    <t>zhangzhang76216</t>
  </si>
  <si>
    <t>2018-08-14 17:29:50</t>
  </si>
  <si>
    <t>2018-08-14 17:35:34</t>
  </si>
  <si>
    <t>小小小可爱～</t>
  </si>
  <si>
    <t>2018-08-13 23:52:44</t>
  </si>
  <si>
    <t>2018-08-14 15:31:56</t>
  </si>
  <si>
    <t>我没有昵称-哈哈</t>
  </si>
  <si>
    <t>2018-06-25 15:58:33</t>
  </si>
  <si>
    <t>2018-08-13 12:38:16</t>
  </si>
  <si>
    <t>GZE606832747</t>
  </si>
  <si>
    <t>2018-08-12 21:45:29</t>
  </si>
  <si>
    <t>2018-08-12 22:00:26</t>
  </si>
  <si>
    <t>NxK527293743</t>
  </si>
  <si>
    <t>2018-08-12 17:13:01</t>
  </si>
  <si>
    <t>2018-08-12 17:14:17</t>
  </si>
  <si>
    <t>二凉i</t>
  </si>
  <si>
    <t>2018-08-12 08:51:13</t>
  </si>
  <si>
    <t>2018-08-12 14:41:06</t>
  </si>
  <si>
    <t>dpuser_6684662851</t>
  </si>
  <si>
    <t>2018-08-12 10:58:09</t>
  </si>
  <si>
    <t>2018-08-12 11:08:04</t>
  </si>
  <si>
    <t>快乐的雨2013</t>
  </si>
  <si>
    <t>2018-08-10 14:51:59</t>
  </si>
  <si>
    <t>2018-08-10 16:12:49</t>
  </si>
  <si>
    <t>八戒爱美妞</t>
  </si>
  <si>
    <t>2018-08-09 20:16:35</t>
  </si>
  <si>
    <t>2018-08-10 10:03:54</t>
  </si>
  <si>
    <t>啊啊啊哈哈哈哈</t>
  </si>
  <si>
    <t>2018-07-16 22:25:41</t>
  </si>
  <si>
    <t>2018-08-08 16:05:26</t>
  </si>
  <si>
    <t>神仙姐姐丶Mocci</t>
  </si>
  <si>
    <t>2018-08-08 15:22:17</t>
  </si>
  <si>
    <t>2018-08-08 15:36:33</t>
  </si>
  <si>
    <t>Hush_2099</t>
  </si>
  <si>
    <t>2018-08-07 23:33:01</t>
  </si>
  <si>
    <t>2018-08-08 08:38:24</t>
  </si>
  <si>
    <t>Qzone_8118728776</t>
  </si>
  <si>
    <t>2018-08-07 18:59:38</t>
  </si>
  <si>
    <t>2018-08-07 20:07:52</t>
  </si>
  <si>
    <t>芒果夹鸡腿</t>
  </si>
  <si>
    <t>2018-08-06 23:50:39</t>
  </si>
  <si>
    <t>2018-08-07 06:34:33</t>
  </si>
  <si>
    <t>A_l_amitie</t>
  </si>
  <si>
    <t>2018-08-06 11:15:36</t>
  </si>
  <si>
    <t>2018-08-06 11:20:18</t>
  </si>
  <si>
    <t>YT16</t>
  </si>
  <si>
    <t>2018-08-05 09:28:40</t>
  </si>
  <si>
    <t>2018-08-05 09:36:49</t>
  </si>
  <si>
    <t>小狗好可恶</t>
  </si>
  <si>
    <t>2018-08-01 20:53:15</t>
  </si>
  <si>
    <t>2018-08-04 16:18:15</t>
  </si>
  <si>
    <t>埃及猎神hanson</t>
  </si>
  <si>
    <t>2018-05-17 10:47:03</t>
  </si>
  <si>
    <t>2018-08-04 16:06:35</t>
  </si>
  <si>
    <t>Chx319625711</t>
  </si>
  <si>
    <t>2018-08-03 22:21:50</t>
  </si>
  <si>
    <t>2018-08-04 11:25:23</t>
  </si>
  <si>
    <t>高凌凌</t>
  </si>
  <si>
    <t>2018-08-04 04:32:54</t>
  </si>
  <si>
    <t>2018-08-04 09:46:24</t>
  </si>
  <si>
    <t>b了个哥</t>
  </si>
  <si>
    <t>2018-08-04 00:36:42</t>
  </si>
  <si>
    <t>2018-08-04 06:05:39</t>
  </si>
  <si>
    <t>A.瘾_8144</t>
  </si>
  <si>
    <t>2018-08-03 12:31:13</t>
  </si>
  <si>
    <t>2018-08-03 12:36:43</t>
  </si>
  <si>
    <t>穿马甲的婧婧</t>
  </si>
  <si>
    <t>2018-07-31 09:37:46</t>
  </si>
  <si>
    <t>2018-08-02 11:35:02</t>
  </si>
  <si>
    <t>安之若素2228</t>
  </si>
  <si>
    <t>2018-08-01 01:14:35</t>
  </si>
  <si>
    <t>2018-08-01 11:01:18</t>
  </si>
  <si>
    <t>hwr749733751</t>
  </si>
  <si>
    <t>2018-07-29 22:07:08</t>
  </si>
  <si>
    <t>2018-07-30 17:58:52</t>
  </si>
  <si>
    <t>Queenie大美欣</t>
  </si>
  <si>
    <t>2018-07-29 16:52:23</t>
  </si>
  <si>
    <t>2018-07-29 16:53:42</t>
  </si>
  <si>
    <t>会玲414</t>
  </si>
  <si>
    <t>2018-07-29 15:29:03</t>
  </si>
  <si>
    <t>2018-07-29 15:32:56</t>
  </si>
  <si>
    <t>很多承诺只剩如果。</t>
  </si>
  <si>
    <t>2018-07-28 23:12:08</t>
  </si>
  <si>
    <t>2018-07-29 09:21:53</t>
  </si>
  <si>
    <t>EAA828644007</t>
  </si>
  <si>
    <t>2018-07-28 12:04:54</t>
  </si>
  <si>
    <t>2018-07-28 15:17:10</t>
  </si>
  <si>
    <t>金磊442233</t>
  </si>
  <si>
    <t>2018-07-28 11:07:26</t>
  </si>
  <si>
    <t>2018-07-28 14:48:27</t>
  </si>
  <si>
    <t>gIY169990491</t>
  </si>
  <si>
    <t>2018-07-27 12:33:26</t>
  </si>
  <si>
    <t>2018-07-27 12:37:14</t>
  </si>
  <si>
    <t>KJh230055518</t>
  </si>
  <si>
    <t>2018-07-26 22:09:58</t>
  </si>
  <si>
    <t>2018-07-27 09:48:47</t>
  </si>
  <si>
    <t>流年负青春</t>
  </si>
  <si>
    <t>2018-07-21 21:16:13</t>
  </si>
  <si>
    <t>2018-07-21 21:30:21</t>
  </si>
  <si>
    <t>呵呵</t>
  </si>
  <si>
    <t>2018-07-21 15:53:23</t>
  </si>
  <si>
    <t>2018-07-21 16:22:38</t>
  </si>
  <si>
    <t>楽楽是小仙女</t>
  </si>
  <si>
    <t>2018-07-18 10:10:06</t>
  </si>
  <si>
    <t>2018-07-21 13:22:52</t>
  </si>
  <si>
    <t>再靠近一点点Ts</t>
  </si>
  <si>
    <t>2018-07-20 16:48:15</t>
  </si>
  <si>
    <t>2018-07-20 16:55:35</t>
  </si>
  <si>
    <t>cbu909837277</t>
  </si>
  <si>
    <t>2018-06-23 09:20:50</t>
  </si>
  <si>
    <t>2018-07-20 15:26:41</t>
  </si>
  <si>
    <t>媛</t>
  </si>
  <si>
    <t>2018-07-18 19:58:54</t>
  </si>
  <si>
    <t>2018-07-18 20:09:22</t>
  </si>
  <si>
    <t>GDC791236001</t>
  </si>
  <si>
    <t>2018-07-18 08:17:57</t>
  </si>
  <si>
    <t>2018-07-18 08:44:38</t>
  </si>
  <si>
    <t>烟鬼兔</t>
  </si>
  <si>
    <t>2018-07-17 16:27:47</t>
  </si>
  <si>
    <t>2018-07-17 16:31:44</t>
  </si>
  <si>
    <t>.Ada～</t>
  </si>
  <si>
    <t>2018-07-16 15:29:22</t>
  </si>
  <si>
    <t>2018-07-17 10:24:49</t>
  </si>
  <si>
    <t>一切为了孩子！</t>
  </si>
  <si>
    <t>2018-07-15 18:03:08</t>
  </si>
  <si>
    <t>2018-07-15 18:05:06</t>
  </si>
  <si>
    <t>仙人掌姑娘zx</t>
  </si>
  <si>
    <t>2018-07-15 02:12:54</t>
  </si>
  <si>
    <t>2018-07-15 13:38:58</t>
  </si>
  <si>
    <t>浮生</t>
  </si>
  <si>
    <t>2018-07-14 20:37:18</t>
  </si>
  <si>
    <t>2018-07-14 20:41:48</t>
  </si>
  <si>
    <t>dpuser_7246064704</t>
  </si>
  <si>
    <t>2018-07-14 18:04:23</t>
  </si>
  <si>
    <t>2018-07-14 18:08:17</t>
  </si>
  <si>
    <t>快乐女孩_400</t>
  </si>
  <si>
    <t>2018-07-14 16:59:43</t>
  </si>
  <si>
    <t>2018-07-14 17:05:59</t>
  </si>
  <si>
    <t>bXi724421415</t>
  </si>
  <si>
    <t>2018-07-14 09:41:27</t>
  </si>
  <si>
    <t>2018-07-14 09:56:52</t>
  </si>
  <si>
    <t>OQq588717141</t>
  </si>
  <si>
    <t>2018-07-12 15:45:21</t>
  </si>
  <si>
    <t>luluxuhan</t>
  </si>
  <si>
    <t>2018-06-27 16:35:10</t>
  </si>
  <si>
    <t>2018-07-10 14:17:49</t>
  </si>
  <si>
    <t>珊儿.199</t>
  </si>
  <si>
    <t>2018-07-08 23:22:09</t>
  </si>
  <si>
    <t>2018-07-09 11:18:39</t>
  </si>
  <si>
    <t>挽晚_3596</t>
  </si>
  <si>
    <t>2018-07-05 10:50:44</t>
  </si>
  <si>
    <t>2018-07-08 17:24:13</t>
  </si>
  <si>
    <t>kMH322860400</t>
  </si>
  <si>
    <t>2018-07-07 23:30:55</t>
  </si>
  <si>
    <t>2018-07-08 16:46:29</t>
  </si>
  <si>
    <t>懿宸_7724</t>
  </si>
  <si>
    <t>2018-07-06 12:54:10</t>
  </si>
  <si>
    <t>2018-07-08 14:37:44</t>
  </si>
  <si>
    <t>Xxl367132929</t>
  </si>
  <si>
    <t>2018-07-07 20:11:53</t>
  </si>
  <si>
    <t>2018-07-07 20:23:36</t>
  </si>
  <si>
    <t>ASO880077378</t>
  </si>
  <si>
    <t>2018-07-06 17:25:59</t>
  </si>
  <si>
    <t>2018-07-06 17:36:26</t>
  </si>
  <si>
    <t>Ksk854891474</t>
  </si>
  <si>
    <t>2018-07-04 17:56:47</t>
  </si>
  <si>
    <t>2018-07-05 23:07:41</t>
  </si>
  <si>
    <t>rzwangruobing</t>
  </si>
  <si>
    <t>2018-07-04 10:35:59</t>
  </si>
  <si>
    <t>2018-07-04 10:39:02</t>
  </si>
  <si>
    <t>番茄_你个西红柿</t>
  </si>
  <si>
    <t>2018-07-04 10:26:14</t>
  </si>
  <si>
    <t>2018-07-04 10:27:21</t>
  </si>
  <si>
    <t>开心快乐6575</t>
  </si>
  <si>
    <t>2018-06-28 16:17:10</t>
  </si>
  <si>
    <t>眼袋</t>
  </si>
  <si>
    <t>sGp696505780</t>
  </si>
  <si>
    <t>2018-06-24 09:45:25</t>
  </si>
  <si>
    <t>2018-06-28 11:12:08</t>
  </si>
  <si>
    <t>墨迹是伤</t>
  </si>
  <si>
    <t>2018-06-27 14:42:30</t>
  </si>
  <si>
    <t>2018-06-27 15:11:36</t>
  </si>
  <si>
    <t>RememberEmily</t>
  </si>
  <si>
    <t>2018-06-27 10:51:19</t>
  </si>
  <si>
    <t>2018-06-27 11:03:40</t>
  </si>
  <si>
    <t>xiaozhaoqing</t>
  </si>
  <si>
    <t>2018-06-25 10:28:03</t>
  </si>
  <si>
    <t>2018-06-25 10:35:30</t>
  </si>
  <si>
    <t>久酒_990</t>
  </si>
  <si>
    <t>2018-06-24 09:13:44</t>
  </si>
  <si>
    <t>2018-06-24 11:02:31</t>
  </si>
  <si>
    <t>iaM248106264媛媛</t>
  </si>
  <si>
    <t>2018-06-23 14:52:59</t>
  </si>
  <si>
    <t>2018-06-23 15:18:07</t>
  </si>
  <si>
    <t>SCm596448728</t>
  </si>
  <si>
    <t>2018-06-23 15:01:18</t>
  </si>
  <si>
    <t>2018-06-23 15:05:25</t>
  </si>
  <si>
    <t>mlyq1108</t>
  </si>
  <si>
    <t>2018-06-22 11:12:52</t>
  </si>
  <si>
    <t>2018-06-22 11:27:57</t>
  </si>
  <si>
    <t>tvo970196859</t>
  </si>
  <si>
    <t>2018-06-22 11:04:59</t>
  </si>
  <si>
    <t>2018-06-22 11:27:07</t>
  </si>
  <si>
    <t>勿忘初心wym</t>
  </si>
  <si>
    <t>2018-06-19 18:06:30</t>
  </si>
  <si>
    <t>2018-06-21 14:19:05</t>
  </si>
  <si>
    <t>liutong1230</t>
  </si>
  <si>
    <t>2018-06-18 12:33:11</t>
  </si>
  <si>
    <t>2018-06-18 12:47:54</t>
  </si>
  <si>
    <t>Nxg608076113</t>
  </si>
  <si>
    <t>2018-06-15 14:31:53</t>
  </si>
  <si>
    <t>2018-06-15 14:41:42</t>
  </si>
  <si>
    <t>w果w果w果s</t>
  </si>
  <si>
    <t>2018-06-12 18:53:47</t>
  </si>
  <si>
    <t>2018-06-12 19:22:16</t>
  </si>
  <si>
    <t>nice_6059</t>
  </si>
  <si>
    <t>2018-06-11 16:55:49</t>
  </si>
  <si>
    <t>2018-06-11 17:02:36</t>
  </si>
  <si>
    <t>QCX135042444</t>
  </si>
  <si>
    <t>2018-06-09 10:48:08</t>
  </si>
  <si>
    <t>2018-06-09 10:55:45</t>
  </si>
  <si>
    <t>SsF636486903</t>
  </si>
  <si>
    <t>2018-06-07 15:16:51</t>
  </si>
  <si>
    <t>2018-06-07 15:21:14</t>
  </si>
  <si>
    <t>皮肤修复</t>
  </si>
  <si>
    <t>UTM934073871</t>
  </si>
  <si>
    <t>2018-06-01 19:22:40</t>
  </si>
  <si>
    <t>2018-06-04 22:11:11</t>
  </si>
  <si>
    <t>JVL4876014</t>
  </si>
  <si>
    <t>2018-05-29 00:15:01</t>
  </si>
  <si>
    <t>2018-05-29 07:25:06</t>
  </si>
  <si>
    <t>MwR951767027</t>
  </si>
  <si>
    <t>2018-05-27 23:05:42</t>
  </si>
  <si>
    <t>2018-05-27 23:07:29</t>
  </si>
  <si>
    <t>人丑就该多读书_2949</t>
  </si>
  <si>
    <t>2018-05-24 15:14:39</t>
  </si>
  <si>
    <t>2018-05-26 20:00:01</t>
  </si>
  <si>
    <t>nzP381029689</t>
  </si>
  <si>
    <t>2018-05-26 12:28:09</t>
  </si>
  <si>
    <t>2018-05-26 15:27:00</t>
  </si>
  <si>
    <t>浅朵儿@</t>
  </si>
  <si>
    <t>2018-05-25 12:05:44</t>
  </si>
  <si>
    <t>2018-05-25 12:09:31</t>
  </si>
  <si>
    <t>庞旖旎</t>
  </si>
  <si>
    <t>2018-05-19 10:24:21</t>
  </si>
  <si>
    <t>2018-05-19 10:36:52</t>
  </si>
  <si>
    <t>Yem364866331</t>
  </si>
  <si>
    <t>2018-05-18 09:06:26</t>
  </si>
  <si>
    <t>2018-05-18 10:19:42</t>
  </si>
  <si>
    <t>neB742961253</t>
  </si>
  <si>
    <t>2018-05-15 09:56:16</t>
  </si>
  <si>
    <t>2018-05-15 09:57:25</t>
  </si>
  <si>
    <t>haru_8129</t>
  </si>
  <si>
    <t>2018-04-20 17:21:15</t>
  </si>
  <si>
    <t>2018-05-12 23:13:14</t>
  </si>
  <si>
    <t>DAh439359967</t>
  </si>
  <si>
    <t>2018-05-08 02:05:44</t>
  </si>
  <si>
    <t>2018-05-08 14:43:27</t>
  </si>
  <si>
    <t>媛_521221</t>
  </si>
  <si>
    <t>2018-05-05 09:58:14</t>
  </si>
  <si>
    <t>2018-05-05 10:12:45</t>
  </si>
  <si>
    <t>芷叔_</t>
  </si>
  <si>
    <t>2018-05-04 14:25:52</t>
  </si>
  <si>
    <t>2018-05-04 16:20:39</t>
  </si>
  <si>
    <t>芥末小姐G</t>
  </si>
  <si>
    <t>2018-04-30 15:11:50</t>
  </si>
  <si>
    <t>2018-04-30 15:12:39</t>
  </si>
  <si>
    <t>两只大老虎01</t>
  </si>
  <si>
    <t>2018-04-27 16:05:11</t>
  </si>
  <si>
    <t>2018-04-27 16:12:55</t>
  </si>
  <si>
    <t>HRt738828018</t>
  </si>
  <si>
    <t>2018-04-18 01:06:22</t>
  </si>
  <si>
    <t>2018-04-23 08:44:29</t>
  </si>
  <si>
    <t>时间</t>
  </si>
  <si>
    <t>订单来源</t>
  </si>
  <si>
    <t>客户姓名</t>
  </si>
  <si>
    <t>联系方式</t>
  </si>
  <si>
    <t>顾客留言</t>
  </si>
  <si>
    <t>订单状态</t>
  </si>
  <si>
    <t>2018-09-13</t>
  </si>
  <si>
    <t>11:16:32</t>
  </si>
  <si>
    <t>400用户</t>
  </si>
  <si>
    <t>136****0842</t>
  </si>
  <si>
    <t>已预约</t>
  </si>
  <si>
    <t>2018-09-12</t>
  </si>
  <si>
    <t>18:38:21</t>
  </si>
  <si>
    <t>182****9981</t>
  </si>
  <si>
    <t>16:45:48</t>
  </si>
  <si>
    <t>138****2066</t>
  </si>
  <si>
    <t>2018-09-11</t>
  </si>
  <si>
    <t>14:59:10</t>
  </si>
  <si>
    <t>176****9190</t>
  </si>
  <si>
    <t>10:22:27</t>
  </si>
  <si>
    <t>咨询用户</t>
  </si>
  <si>
    <t>182****3073</t>
  </si>
  <si>
    <t>18202273073李小萌</t>
  </si>
  <si>
    <t>新订单</t>
  </si>
  <si>
    <t>2018-09-10</t>
  </si>
  <si>
    <t>14:10:23</t>
  </si>
  <si>
    <t>136****8454</t>
  </si>
  <si>
    <t>11:23:36</t>
  </si>
  <si>
    <t>136****5687</t>
  </si>
  <si>
    <t>2018-09-09</t>
  </si>
  <si>
    <t>23:21:22</t>
  </si>
  <si>
    <t>185****8287</t>
  </si>
  <si>
    <t>赵星星18526658287</t>
  </si>
  <si>
    <t>10:14:46</t>
  </si>
  <si>
    <t>189****1887</t>
  </si>
  <si>
    <t>翁可欣18920261887</t>
  </si>
  <si>
    <t>08:37:45</t>
  </si>
  <si>
    <t>186****8731</t>
  </si>
  <si>
    <t>2018-09-08</t>
  </si>
  <si>
    <t>16:12:10</t>
  </si>
  <si>
    <t>138****1973</t>
  </si>
  <si>
    <t>邢亮13821751973</t>
  </si>
  <si>
    <t>14:44:58</t>
  </si>
  <si>
    <t>137****6115</t>
  </si>
  <si>
    <t>14:24:28</t>
  </si>
  <si>
    <t>13:51:15</t>
  </si>
  <si>
    <t>11:43:59</t>
  </si>
  <si>
    <t>137****7004</t>
  </si>
  <si>
    <t>预约明天下午2点小臂脱毛</t>
  </si>
  <si>
    <t>2018-09-07</t>
  </si>
  <si>
    <t>18:41:28</t>
  </si>
  <si>
    <t>137****1000</t>
  </si>
  <si>
    <t>18:26:30</t>
  </si>
  <si>
    <t>158****9503</t>
  </si>
  <si>
    <t>2018-09-06</t>
  </si>
  <si>
    <t>20:27:30</t>
  </si>
  <si>
    <t>131****7569</t>
  </si>
  <si>
    <t>于娜13102117569</t>
  </si>
  <si>
    <t>18:19:56</t>
  </si>
  <si>
    <t>176****6332</t>
  </si>
  <si>
    <t>2018-09-05</t>
  </si>
  <si>
    <t>16:01:32</t>
  </si>
  <si>
    <t>14:18:21</t>
  </si>
  <si>
    <t>155****0502</t>
  </si>
  <si>
    <t>12:22:10</t>
  </si>
  <si>
    <t>177****1405</t>
  </si>
  <si>
    <t>10:24:37</t>
  </si>
  <si>
    <t>2018-09-04</t>
  </si>
  <si>
    <t>14:44:51</t>
  </si>
  <si>
    <t>185****4664</t>
  </si>
  <si>
    <t>10:48:32</t>
  </si>
  <si>
    <t>136****2110</t>
  </si>
  <si>
    <t>09:43:44</t>
  </si>
  <si>
    <t>135****3966</t>
  </si>
  <si>
    <t>09:30:51</t>
  </si>
  <si>
    <t>022****0378</t>
  </si>
  <si>
    <t>2018-09-03</t>
  </si>
  <si>
    <t>14:50:35</t>
  </si>
  <si>
    <t>2018-09-02</t>
  </si>
  <si>
    <t>11:05:20</t>
  </si>
  <si>
    <t>10:30:14</t>
  </si>
  <si>
    <t>138****4897</t>
  </si>
  <si>
    <t>2018-08-31</t>
  </si>
  <si>
    <t>13:32:14</t>
  </si>
  <si>
    <t>021****7608</t>
  </si>
  <si>
    <t>2018-08-24</t>
  </si>
  <si>
    <t>12:01:10</t>
  </si>
  <si>
    <t>135****2517</t>
  </si>
  <si>
    <t>13502182517</t>
  </si>
  <si>
    <t>2018-08-30</t>
  </si>
  <si>
    <t>17:28:35</t>
  </si>
  <si>
    <t>10:58:14</t>
  </si>
  <si>
    <t>2018-08-29</t>
  </si>
  <si>
    <t>12:35:21</t>
  </si>
  <si>
    <t>189****9927</t>
  </si>
  <si>
    <t>18920399927</t>
  </si>
  <si>
    <t>12:35:20</t>
  </si>
  <si>
    <t>08:39:57</t>
  </si>
  <si>
    <t>133****7722</t>
  </si>
  <si>
    <t>2018-08-28</t>
  </si>
  <si>
    <t>16:02:25</t>
  </si>
  <si>
    <t>10:12:01</t>
  </si>
  <si>
    <t>176****2676</t>
  </si>
  <si>
    <t>2018-08-27</t>
  </si>
  <si>
    <t>10:20:27</t>
  </si>
  <si>
    <t>189****9006</t>
  </si>
  <si>
    <t>2018-08-26</t>
  </si>
  <si>
    <t>17:32:55</t>
  </si>
  <si>
    <t>131****8367</t>
  </si>
  <si>
    <t>15:52:40</t>
  </si>
  <si>
    <t>159****0211</t>
  </si>
  <si>
    <t>10:36:27</t>
  </si>
  <si>
    <t>08:44:46</t>
  </si>
  <si>
    <t>135****7322</t>
  </si>
  <si>
    <t>2018-08-25</t>
  </si>
  <si>
    <t>18:43:50</t>
  </si>
  <si>
    <t>188****8932</t>
  </si>
  <si>
    <t>18822388932</t>
  </si>
  <si>
    <t>14:05:59</t>
  </si>
  <si>
    <t>13:08:55</t>
  </si>
  <si>
    <t>151****0460</t>
  </si>
  <si>
    <t>12:47:21</t>
  </si>
  <si>
    <t>156****0460</t>
  </si>
  <si>
    <t>15:07:37</t>
  </si>
  <si>
    <t>158****4769</t>
  </si>
  <si>
    <t>13:55:47</t>
  </si>
  <si>
    <t>2018-08-23</t>
  </si>
  <si>
    <t>16:47:25</t>
  </si>
  <si>
    <t>15:08:34</t>
  </si>
  <si>
    <t>159****9307</t>
  </si>
  <si>
    <t>12:40:19</t>
  </si>
  <si>
    <t>2018-08-01</t>
  </si>
  <si>
    <t>22:59:24</t>
  </si>
  <si>
    <t>135****3047</t>
  </si>
  <si>
    <t>2018-08-14</t>
  </si>
  <si>
    <t>11:35:52</t>
  </si>
  <si>
    <t>187****0102</t>
  </si>
  <si>
    <t>于琎18722470102</t>
  </si>
  <si>
    <t>2018-08-22</t>
  </si>
  <si>
    <t>10:47:35</t>
  </si>
  <si>
    <t>189****9690</t>
  </si>
  <si>
    <t>刘佳18920669690</t>
  </si>
  <si>
    <t>2018-08-21</t>
  </si>
  <si>
    <t>17:18:14</t>
  </si>
  <si>
    <t>176****2092</t>
  </si>
  <si>
    <t>17694802092</t>
  </si>
  <si>
    <t>15:29:17</t>
  </si>
  <si>
    <t>12:33:50</t>
  </si>
  <si>
    <t>12:22:40</t>
  </si>
  <si>
    <t>138****7123</t>
  </si>
  <si>
    <t>10:26:21</t>
  </si>
  <si>
    <t>2018-08-20</t>
  </si>
  <si>
    <t>12:32:48</t>
  </si>
  <si>
    <t>177****2280</t>
  </si>
  <si>
    <t>11:42:40</t>
  </si>
  <si>
    <t>11:22:41</t>
  </si>
  <si>
    <t>07:30:43</t>
  </si>
  <si>
    <t>178****7815</t>
  </si>
  <si>
    <t>17862307815</t>
  </si>
  <si>
    <t>2018-08-19</t>
  </si>
  <si>
    <t>20:52:44</t>
  </si>
  <si>
    <t>酷天津购买的无针水光，周末去可以吗</t>
  </si>
  <si>
    <t>16:34:18</t>
  </si>
  <si>
    <t>08:57:21</t>
  </si>
  <si>
    <t>151****6643</t>
  </si>
  <si>
    <t>08:56:54</t>
  </si>
  <si>
    <t>脱毛体验</t>
  </si>
  <si>
    <t>2018-08-18</t>
  </si>
  <si>
    <t>15:58:44</t>
  </si>
  <si>
    <t>135****2029</t>
  </si>
  <si>
    <t>15:24:45</t>
  </si>
  <si>
    <t>2018-08-17</t>
  </si>
  <si>
    <t>17:20:47</t>
  </si>
  <si>
    <t>136****3851</t>
  </si>
  <si>
    <t>11:37:37</t>
  </si>
  <si>
    <t>178****5015</t>
  </si>
  <si>
    <t>2018-08-08</t>
  </si>
  <si>
    <t>16:04:58</t>
  </si>
  <si>
    <t>158****2506</t>
  </si>
  <si>
    <t>李15822112506</t>
  </si>
  <si>
    <t>2018-08-16</t>
  </si>
  <si>
    <t>14:09:45</t>
  </si>
  <si>
    <t>13:47:09</t>
  </si>
  <si>
    <t>2018-08-15</t>
  </si>
  <si>
    <t>16:17:16</t>
  </si>
  <si>
    <t>176****9404</t>
  </si>
  <si>
    <t>09:31:24</t>
  </si>
  <si>
    <t>187****8730</t>
  </si>
  <si>
    <t>18791588730</t>
  </si>
  <si>
    <t>08:49:50</t>
  </si>
  <si>
    <t>153****1276</t>
  </si>
  <si>
    <t>19:14:52</t>
  </si>
  <si>
    <t>166****7763</t>
  </si>
  <si>
    <t>16602677763</t>
  </si>
  <si>
    <t>19:09:49</t>
  </si>
  <si>
    <t>2018-08-13</t>
  </si>
  <si>
    <t>15:56:29</t>
  </si>
  <si>
    <t>157****4746</t>
  </si>
  <si>
    <t>2018-08-12</t>
  </si>
  <si>
    <t>21:59:08</t>
  </si>
  <si>
    <t>136****7565</t>
  </si>
  <si>
    <t>wxy13672157565</t>
  </si>
  <si>
    <t>17:34:35</t>
  </si>
  <si>
    <t>11:22:20</t>
  </si>
  <si>
    <t>176****4143</t>
  </si>
  <si>
    <t>2018-08-11</t>
  </si>
  <si>
    <t>11:37:57</t>
  </si>
  <si>
    <t>11:34:16</t>
  </si>
  <si>
    <t>11:08:31</t>
  </si>
  <si>
    <t>131****2776</t>
  </si>
  <si>
    <t>2018-08-10</t>
  </si>
  <si>
    <t>16:47:06</t>
  </si>
  <si>
    <t>132****6665</t>
  </si>
  <si>
    <t>2018-08-09</t>
  </si>
  <si>
    <t>20:16:35</t>
  </si>
  <si>
    <t>159****1211</t>
  </si>
  <si>
    <t>你好想去你们哪做项目方便vx15989141211了解一下谢谢</t>
  </si>
  <si>
    <t>10:14:11</t>
  </si>
  <si>
    <t>138****8071</t>
  </si>
  <si>
    <t>16:17:53</t>
  </si>
  <si>
    <t>177****4082</t>
  </si>
  <si>
    <t>11:16:53</t>
  </si>
  <si>
    <t>09:59:01</t>
  </si>
  <si>
    <t>053****3818</t>
  </si>
  <si>
    <t>2018-08-07</t>
  </si>
  <si>
    <t>16:43:02</t>
  </si>
  <si>
    <t>12:21:26</t>
  </si>
  <si>
    <t>2018-08-06</t>
  </si>
  <si>
    <t>23:50:38</t>
  </si>
  <si>
    <t>185****3770</t>
  </si>
  <si>
    <t>看网上你们评价不错，想去你们那里做果酸和水光针项目，能家威18566593770做事前沟通吗？</t>
  </si>
  <si>
    <t>15:54:39</t>
  </si>
  <si>
    <t>15:53:38</t>
  </si>
  <si>
    <t>10:10:07</t>
  </si>
  <si>
    <t>186****3118</t>
  </si>
  <si>
    <t>09:11:40</t>
  </si>
  <si>
    <t>136****6745</t>
  </si>
  <si>
    <t>2018-08-05</t>
  </si>
  <si>
    <t>14:35:42</t>
  </si>
  <si>
    <t>14:12:59</t>
  </si>
  <si>
    <t>186****1011</t>
  </si>
  <si>
    <t>09:35:20</t>
  </si>
  <si>
    <t>152****1022</t>
  </si>
  <si>
    <t>李雨桐15202261022</t>
  </si>
  <si>
    <t>10:59:26</t>
  </si>
  <si>
    <t>2018-08-04</t>
  </si>
  <si>
    <t>11:25:08</t>
  </si>
  <si>
    <t>181****5510</t>
  </si>
  <si>
    <t>2018-08-03</t>
  </si>
  <si>
    <t>19:02:45</t>
  </si>
  <si>
    <t>18:59:16</t>
  </si>
  <si>
    <t>2018-08-02</t>
  </si>
  <si>
    <t>16:33:26</t>
  </si>
  <si>
    <t>158****1997</t>
  </si>
  <si>
    <t>11:33:09</t>
  </si>
  <si>
    <t>186****6986</t>
  </si>
  <si>
    <t>11:31:22</t>
  </si>
  <si>
    <t>11:29:18</t>
  </si>
  <si>
    <t>09:50:20</t>
  </si>
  <si>
    <t>15:12:07</t>
  </si>
  <si>
    <t>139****7853</t>
  </si>
  <si>
    <t>11:15:51</t>
  </si>
  <si>
    <t>10:58:22</t>
  </si>
  <si>
    <t>10:40:27</t>
  </si>
  <si>
    <t>成交价</t>
  </si>
  <si>
    <t>序列号</t>
  </si>
  <si>
    <t>用户手机号</t>
  </si>
  <si>
    <t>消费时间</t>
  </si>
  <si>
    <t>套餐信息</t>
  </si>
  <si>
    <t>售价（元）</t>
  </si>
  <si>
    <t>商家优惠金额（元）</t>
  </si>
  <si>
    <t>结算价（元）</t>
  </si>
  <si>
    <t>分店名</t>
  </si>
  <si>
    <t>验券帐号</t>
  </si>
  <si>
    <t>185xxxx8287</t>
  </si>
  <si>
    <t>2018/09/10</t>
  </si>
  <si>
    <t>10:32:42</t>
  </si>
  <si>
    <t>[预付][2018.04.12]衡力瘦脸针瘦脸不受气[880.00元][14199597]</t>
  </si>
  <si>
    <t>deermeike</t>
  </si>
  <si>
    <t>137xxxx7004</t>
  </si>
  <si>
    <t>2018/09/09</t>
  </si>
  <si>
    <t>13:59:02</t>
  </si>
  <si>
    <t>177xxxx1405</t>
  </si>
  <si>
    <t>2018/09/05</t>
  </si>
  <si>
    <t>13:57:38</t>
  </si>
  <si>
    <t>[预付][2018.05.09]小腿脱毛6净滑的长腿才是美腿[68.00元][14194169]</t>
  </si>
  <si>
    <t>136xxxx0842</t>
  </si>
  <si>
    <t>2018/09/02</t>
  </si>
  <si>
    <t>15:15:08</t>
  </si>
  <si>
    <t>[预付][2018.05.09]小臂脱毛6光滑美肌再亲近也不尴尬[68.00元][14189063]</t>
  </si>
  <si>
    <t>138xxxx2066</t>
  </si>
  <si>
    <t>2018/09/01</t>
  </si>
  <si>
    <t>11:20:20</t>
  </si>
  <si>
    <t>136xxxx9990</t>
  </si>
  <si>
    <t>2018/08/30</t>
  </si>
  <si>
    <t>16:26:35</t>
  </si>
  <si>
    <t>16:24:58</t>
  </si>
  <si>
    <t>[2018.04.12]光子祛斑嫩肤赠无针水光[699.00元][30642575]</t>
  </si>
  <si>
    <t>16:06:53</t>
  </si>
  <si>
    <t>189xxxx9006</t>
  </si>
  <si>
    <t>2018/08/27</t>
  </si>
  <si>
    <t>15:45:14</t>
  </si>
  <si>
    <t>[2018.04.12]腋下脱毛唇部脱毛2选1[12.00元][30641187]</t>
  </si>
  <si>
    <t>159xxxx0211</t>
  </si>
  <si>
    <t>2018/08/26</t>
  </si>
  <si>
    <t>16:59:22</t>
  </si>
  <si>
    <t>16:59:00</t>
  </si>
  <si>
    <t>[预付][2018.04.12]腋下脱毛唇部2选1做女人要精致[12.00元][14190772]</t>
  </si>
  <si>
    <t>136xxxx2110</t>
  </si>
  <si>
    <t>16:04:55</t>
  </si>
  <si>
    <t>16:04:42</t>
  </si>
  <si>
    <t>135xxxx7322</t>
  </si>
  <si>
    <t>09:41:08</t>
  </si>
  <si>
    <t>[预付][2018.04.12]德玛莎水光针肌肤储水的法器[599.00元][14188862]</t>
  </si>
  <si>
    <t>138xxxx7123</t>
  </si>
  <si>
    <t>2018/08/24</t>
  </si>
  <si>
    <t>15:13:31</t>
  </si>
  <si>
    <t>187xxxx0102</t>
  </si>
  <si>
    <t>2018/08/21</t>
  </si>
  <si>
    <t>12:38:45</t>
  </si>
  <si>
    <t>138xxxx8520</t>
  </si>
  <si>
    <t>2018/08/20</t>
  </si>
  <si>
    <t>11:48:11</t>
  </si>
  <si>
    <t>11:47:54</t>
  </si>
  <si>
    <t>185xxxx4664</t>
  </si>
  <si>
    <t>2018/08/16</t>
  </si>
  <si>
    <t>17:03:58</t>
  </si>
  <si>
    <t>137xxxx1000</t>
  </si>
  <si>
    <t>2018/08/01</t>
  </si>
  <si>
    <t>12:23:00</t>
  </si>
  <si>
    <t>176xxxx4143</t>
  </si>
  <si>
    <t>2018/08/14</t>
  </si>
  <si>
    <t>15:16:28</t>
  </si>
  <si>
    <t>132xxxx6665</t>
  </si>
  <si>
    <t>2018/08/11</t>
  </si>
  <si>
    <t>14:54:24</t>
  </si>
  <si>
    <t>[预付][2018.04.12]衡力单部位除皱消除女人年龄的魔皱[380.00元][14198654]</t>
  </si>
  <si>
    <t>131xxxx2776</t>
  </si>
  <si>
    <t>13:45:41</t>
  </si>
  <si>
    <t>138xxxx3285</t>
  </si>
  <si>
    <t>2018/08/06</t>
  </si>
  <si>
    <t>10:26:24</t>
  </si>
  <si>
    <t>185xxxx0038</t>
  </si>
  <si>
    <t>2018/08/05</t>
  </si>
  <si>
    <t>15:43:34</t>
  </si>
  <si>
    <t>152xxxx1022</t>
  </si>
  <si>
    <t>11:21:25</t>
  </si>
  <si>
    <t>分类</t>
  </si>
  <si>
    <t>项目明细</t>
  </si>
  <si>
    <t>价格</t>
  </si>
  <si>
    <t>瘦脸针＋瘦肩针升级</t>
  </si>
  <si>
    <t>吸脂</t>
  </si>
  <si>
    <t>面部吸脂</t>
  </si>
  <si>
    <t>脱毛大部位</t>
  </si>
  <si>
    <t>TIME</t>
  </si>
  <si>
    <t>城市</t>
  </si>
  <si>
    <t>评价门店</t>
  </si>
  <si>
    <t>用户昵称</t>
  </si>
  <si>
    <t>评分</t>
  </si>
  <si>
    <t>评价内容</t>
  </si>
  <si>
    <t>是否消费评价</t>
  </si>
  <si>
    <t>19:56:00</t>
  </si>
  <si>
    <t>天津</t>
  </si>
  <si>
    <t>sofiash2008</t>
  </si>
  <si>
    <t>{"效果":4,"环境":5,"服务":4}</t>
  </si>
  <si>
    <t>店面很好找就在大沽南路恒华大厦底商，装修环境很好，干净明亮，比一般私人小店看着舒适很多，设备也很专业，技师操作专业，期待效果！</t>
  </si>
  <si>
    <t>否</t>
  </si>
  <si>
    <t>19:44:34</t>
  </si>
  <si>
    <t>monster</t>
  </si>
  <si>
    <t>{"效果":5,"环境":5,"服务":5}</t>
  </si>
  <si>
    <t>前台很热情的招呼我  医院环境干净 温馨 给我做治疗的小哥哥 很细心 周到 \uD83D\uDE03</t>
  </si>
  <si>
    <t>13:01:14</t>
  </si>
  <si>
    <t>栾..</t>
  </si>
  <si>
    <t>环境～\n在下瓦房地铁口附近，恒华底商地点很好找，门脸和内部装修以蓝白色系为主，看起来很清爽，环境不错。\n服务～\n前台小姐姐服务态度很好，服务流程也是标准化的，进门先填了一下基本信息表，小姐姐还介绍了一下这家美容机构，据说是全国连锁的品牌，也是迪丽热巴等明星御用的，感觉有点高端。\n团购的脱毛项目也是非常的划算，虽然服务过程中会推销下产品但是点到即止，不会令人生厌。</t>
  </si>
  <si>
    <t>是</t>
  </si>
  <si>
    <t>2018-08-26 15:39:28</t>
  </si>
  <si>
    <t>12:30:34</t>
  </si>
  <si>
    <t>晶晶的美好时代</t>
  </si>
  <si>
    <t>首先进店 简直是太干净了要不要这么干净 从接待 直接到最后的皮肤科可以说是穿戴整齐 一尘不染的 给个满分[微笑]小姐姐很悉心的给你讲一些医学美容和保养知识 很高兴无意中找到一个这么好的美容机构 温馨提示 离下瓦房地铁站D口 出来100米就到 就到了恒华大厦 很好找 爱美的妹子可以行动了^_^</t>
  </si>
  <si>
    <t>2018-08-18 08:26:26</t>
  </si>
  <si>
    <t>13:13:04</t>
  </si>
  <si>
    <t>离家比较近过来很方便，旁边也有地铁和公交站，交通十分便利，来做的脱毛，因为我小腿毛有些粗，第一次做完，再长出来好多了，很多地方都不再长了，很棒</t>
  </si>
  <si>
    <t>2018-07-19 17:29:27</t>
  </si>
  <si>
    <t>17:09:07</t>
  </si>
  <si>
    <t>dpuser_2543158438</t>
  </si>
  <si>
    <t>发现了这家机构决定来试试，地点在恒华大厦的底商，位置非常好找，来了之后发现店内环境很不错，店里小姐姐都非常热情，服务也非常专业，技术、仪器都很不错，体验之后效果也比较明显。</t>
  </si>
  <si>
    <t>16:01:13</t>
  </si>
  <si>
    <t>dpuser_97478567991</t>
  </si>
  <si>
    <t>电话预约的，到这里前台的小姐姐超级好。而且地址也方便照。做褪毛的医生也非常好 在聊天的时候说了很多注意事项之类的。感觉效果不错，下次还会再来的</t>
  </si>
  <si>
    <t>2018-08-14 15:13:19</t>
  </si>
  <si>
    <t>14:30:13</t>
  </si>
  <si>
    <t>小巴狗纸</t>
  </si>
  <si>
    <t>小臂脱毛～\n环境不错，干净卫生，机器先进，用材是一次性的，提前预约，很快做完了，工作人员很耐心。之前有朋友做过，看着效果不错，才来尝试的，希望能有一条干净的手臂，坚持做6次还是值得的。</t>
  </si>
  <si>
    <t>03:53:54</t>
  </si>
  <si>
    <t>真^_^^_^^_^</t>
  </si>
  <si>
    <t>环境不错 非常专业 我是去脱毛的 有活动1000包干 效果挺好的</t>
  </si>
  <si>
    <t>2018-05-01 10:47:05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</si>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</sst>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>
  <numFmts count="3">
    <numFmt formatCode="#,##0_ " numFmtId="164"/>
    <numFmt formatCode="0.0%" numFmtId="165"/>
    <numFmt formatCode="0.0" numFmtId="166"/>
  </numFmts>
  <fonts count="40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3"/>
      <color theme="1"/>
      <sz val="11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3"/>
      <b val="1"/>
      <i val="1"/>
      <sz val="11"/>
    </font>
    <font>
      <name val="微软雅黑"/>
      <charset val="134"/>
      <family val="3"/>
      <b val="1"/>
      <i val="1"/>
      <sz val="18"/>
    </font>
    <font>
      <name val="微软雅黑"/>
      <charset val="134"/>
      <family val="3"/>
      <b val="1"/>
      <sz val="20"/>
    </font>
    <font>
      <name val="微软雅黑"/>
      <charset val="134"/>
      <family val="3"/>
      <b val="1"/>
      <sz val="18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000000"/>
      <sz val="12"/>
    </font>
    <font>
      <name val="宋体"/>
      <charset val="134"/>
      <family val="3"/>
      <color theme="11"/>
      <sz val="11"/>
      <u val="single"/>
      <scheme val="minor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000000"/>
      <sz val="11"/>
    </font>
    <font>
      <name val="微软雅黑"/>
      <charset val="134"/>
      <family val="2"/>
      <b val="1"/>
      <sz val="10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sz val="11"/>
    </font>
    <font>
      <name val="微软雅黑"/>
      <charset val="134"/>
      <family val="2"/>
      <sz val="12"/>
    </font>
    <font>
      <name val="微软雅黑"/>
      <charset val="134"/>
      <family val="2"/>
      <color rgb="FF151515"/>
      <sz val="12"/>
    </font>
    <font>
      <name val="微软雅黑"/>
      <charset val="134"/>
      <family val="2"/>
      <color rgb="FFFF0000"/>
      <sz val="11"/>
    </font>
    <font>
      <name val="微软雅黑"/>
      <charset val="134"/>
      <family val="2"/>
      <color rgb="FF17B92A"/>
      <sz val="11"/>
    </font>
    <font>
      <name val="微软雅黑"/>
      <charset val="134"/>
      <family val="2"/>
      <b val="1"/>
      <color rgb="FF000000"/>
      <sz val="12"/>
    </font>
    <font>
      <name val="微软雅黑"/>
      <charset val="134"/>
      <family val="2"/>
      <b val="1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theme="1"/>
      <sz val="12"/>
    </font>
    <font>
      <name val="微软雅黑"/>
      <charset val="134"/>
      <family val="2"/>
      <b val="1"/>
      <color theme="1"/>
      <sz val="14"/>
    </font>
    <font>
      <name val="Segoe UI"/>
      <family val="2"/>
      <b val="1"/>
      <color theme="1"/>
      <sz val="11"/>
    </font>
    <font>
      <name val="Segoe UI"/>
      <family val="2"/>
      <color theme="1"/>
      <sz val="11"/>
    </font>
    <font>
      <name val="微软雅黑"/>
      <charset val="134"/>
      <family val="2"/>
      <color rgb="FF151515"/>
      <sz val="11"/>
    </font>
    <font>
      <name val="微软雅黑"/>
      <charset val="134"/>
      <family val="2"/>
      <b val="1"/>
      <color rgb="FF33CC33"/>
      <sz val="10"/>
    </font>
    <font>
      <name val="宋体"/>
      <charset val="134"/>
      <family val="3"/>
      <color rgb="FF33CC33"/>
      <sz val="11"/>
      <scheme val="minor"/>
    </font>
    <font>
      <name val="微软雅黑"/>
      <charset val="134"/>
      <family val="2"/>
      <color rgb="FF33CC33"/>
      <sz val="11"/>
    </font>
    <font>
      <name val="微软雅黑"/>
      <charset val="134"/>
      <family val="2"/>
      <color rgb="FFFF0000"/>
      <sz val="12"/>
    </font>
    <font>
      <name val="PingFangSC-Regular"/>
      <family val="1"/>
      <color theme="1"/>
      <sz val="12"/>
    </font>
    <font>
      <name val="PingFangSC-Regular"/>
      <charset val="134"/>
      <family val="1"/>
      <color theme="1"/>
      <sz val="12"/>
    </font>
    <font>
      <name val="微软雅黑"/>
      <charset val="134"/>
      <family val="2"/>
      <b val="1"/>
      <color theme="1"/>
      <sz val="11"/>
    </font>
  </fonts>
  <fills count="1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applyAlignment="1" borderId="0" fillId="0" fontId="0" numFmtId="0">
      <alignment vertical="center"/>
    </xf>
    <xf applyAlignment="1" borderId="0" fillId="0" fontId="6" numFmtId="0">
      <alignment vertical="center"/>
    </xf>
    <xf applyAlignment="1" borderId="0" fillId="0" fontId="19" numFmtId="0">
      <alignment vertical="center"/>
    </xf>
    <xf applyAlignment="1" borderId="0" fillId="0" fontId="7" numFmtId="0">
      <alignment vertical="center"/>
    </xf>
    <xf applyAlignment="1" borderId="0" fillId="0" fontId="4" numFmtId="0">
      <alignment vertical="center" wrapText="1"/>
    </xf>
    <xf applyAlignment="1" borderId="0" fillId="0" fontId="8" numFmtId="0">
      <alignment vertical="center"/>
    </xf>
    <xf applyAlignment="1" borderId="0" fillId="0" fontId="9" numFmtId="0">
      <alignment vertical="center"/>
    </xf>
    <xf applyAlignment="1" borderId="0" fillId="0" fontId="13" numFmtId="0">
      <alignment vertical="center"/>
    </xf>
    <xf applyAlignment="1" borderId="0" fillId="0" fontId="13" numFmtId="0">
      <alignment vertical="center"/>
    </xf>
    <xf applyAlignment="1" borderId="0" fillId="0" fontId="13" numFmtId="0">
      <alignment vertical="center"/>
    </xf>
  </cellStyleXfs>
  <cellXfs count="210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18" numFmtId="14" pivotButton="0" quotePrefix="0" xfId="0">
      <alignment vertical="center"/>
    </xf>
    <xf applyAlignment="1" borderId="0" fillId="0" fontId="18" numFmtId="0" pivotButton="0" quotePrefix="0" xfId="0">
      <alignment horizontal="left" vertical="center"/>
    </xf>
    <xf applyAlignment="1" borderId="0" fillId="0" fontId="18" numFmtId="0" pivotButton="0" quotePrefix="0" xfId="0">
      <alignment vertical="center"/>
    </xf>
    <xf applyAlignment="1" borderId="3" fillId="0" fontId="20" numFmtId="0" pivotButton="0" quotePrefix="0" xfId="0">
      <alignment horizontal="center" vertical="center" wrapText="1"/>
    </xf>
    <xf applyAlignment="1" borderId="3" fillId="4" fontId="16" numFmtId="0" pivotButton="0" quotePrefix="0" xfId="0">
      <alignment horizontal="center" readingOrder="1" vertical="center" wrapText="1"/>
    </xf>
    <xf applyAlignment="1" borderId="2" fillId="0" fontId="21" numFmtId="9" pivotButton="0" quotePrefix="0" xfId="0">
      <alignment horizontal="center" vertical="center" wrapText="1"/>
    </xf>
    <xf applyAlignment="1" borderId="12" fillId="4" fontId="12" numFmtId="0" pivotButton="0" quotePrefix="0" xfId="0">
      <alignment horizontal="center" readingOrder="1" vertical="center" wrapText="1"/>
    </xf>
    <xf applyAlignment="1" borderId="8" fillId="4" fontId="12" numFmtId="0" pivotButton="0" quotePrefix="0" xfId="0">
      <alignment horizontal="center" readingOrder="1" vertical="center" wrapText="1"/>
    </xf>
    <xf applyAlignment="1" borderId="3" fillId="4" fontId="12" numFmtId="0" pivotButton="0" quotePrefix="0" xfId="0">
      <alignment horizontal="center" readingOrder="1" vertical="center" wrapText="1"/>
    </xf>
    <xf applyAlignment="1" borderId="9" fillId="0" fontId="21" numFmtId="2" pivotButton="0" quotePrefix="0" xfId="0">
      <alignment horizontal="center" vertical="center" wrapText="1"/>
    </xf>
    <xf applyAlignment="1" borderId="3" fillId="7" fontId="12" numFmtId="0" pivotButton="0" quotePrefix="0" xfId="0">
      <alignment horizontal="center" readingOrder="1" vertical="center" wrapText="1"/>
    </xf>
    <xf applyAlignment="1" borderId="12" fillId="7" fontId="12" numFmtId="0" pivotButton="0" quotePrefix="0" xfId="0">
      <alignment horizontal="center" readingOrder="1" vertical="center" wrapText="1"/>
    </xf>
    <xf applyAlignment="1" borderId="3" fillId="0" fontId="23" numFmtId="0" pivotButton="0" quotePrefix="0" xfId="0">
      <alignment horizontal="center" readingOrder="1" vertical="center" wrapText="1"/>
    </xf>
    <xf applyAlignment="1" borderId="3" fillId="0" fontId="24" numFmtId="0" pivotButton="0" quotePrefix="0" xfId="0">
      <alignment horizontal="center" readingOrder="1" vertical="center" wrapText="1"/>
    </xf>
    <xf applyAlignment="1" borderId="3" fillId="0" fontId="26" numFmtId="9" pivotButton="0" quotePrefix="0" xfId="0">
      <alignment horizontal="center" vertical="center" wrapText="1"/>
    </xf>
    <xf applyAlignment="1" borderId="3" fillId="0" fontId="26" numFmtId="0" pivotButton="0" quotePrefix="0" xfId="0">
      <alignment horizontal="center" vertical="center" wrapText="1"/>
    </xf>
    <xf applyAlignment="1" borderId="3" fillId="0" fontId="27" numFmtId="0" pivotButton="0" quotePrefix="0" xfId="0">
      <alignment horizontal="center" readingOrder="1" vertical="center" wrapText="1"/>
    </xf>
    <xf applyAlignment="1" borderId="2" fillId="8" fontId="22" numFmtId="0" pivotButton="0" quotePrefix="0" xfId="0">
      <alignment horizontal="center" readingOrder="1" vertical="center" wrapText="1"/>
    </xf>
    <xf applyAlignment="1" borderId="0" fillId="0" fontId="28" numFmtId="0" pivotButton="0" quotePrefix="0" xfId="0">
      <alignment vertical="center"/>
    </xf>
    <xf applyAlignment="1" borderId="0" fillId="0" fontId="29" numFmtId="0" pivotButton="0" quotePrefix="0" xfId="0">
      <alignment vertical="center"/>
    </xf>
    <xf applyAlignment="1" borderId="13" fillId="9" fontId="30" numFmtId="0" pivotButton="0" quotePrefix="0" xfId="0">
      <alignment horizontal="center" vertical="center" wrapText="1"/>
    </xf>
    <xf applyAlignment="1" borderId="13" fillId="0" fontId="31" numFmtId="14" pivotButton="0" quotePrefix="0" xfId="0">
      <alignment horizontal="center" vertical="center" wrapText="1"/>
    </xf>
    <xf applyAlignment="1" borderId="10" fillId="8" fontId="22" numFmtId="0" pivotButton="0" quotePrefix="0" xfId="0">
      <alignment horizontal="center" readingOrder="1" vertical="center" wrapText="1"/>
    </xf>
    <xf applyAlignment="1" borderId="0" fillId="0" fontId="21" numFmtId="0" pivotButton="0" quotePrefix="0" xfId="0">
      <alignment horizontal="center" vertical="center" wrapText="1"/>
    </xf>
    <xf applyAlignment="1" borderId="0" fillId="0" fontId="21" numFmtId="0" pivotButton="0" quotePrefix="0" xfId="0">
      <alignment vertical="center" wrapText="1"/>
    </xf>
    <xf applyAlignment="1" borderId="13" fillId="0" fontId="31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left" vertical="center"/>
    </xf>
    <xf applyAlignment="1" borderId="1" fillId="8" fontId="22" numFmtId="0" pivotButton="0" quotePrefix="0" xfId="0">
      <alignment horizontal="center" readingOrder="1" vertical="center" wrapText="1"/>
    </xf>
    <xf applyAlignment="1" borderId="1" fillId="0" fontId="11" numFmtId="0" pivotButton="0" quotePrefix="0" xfId="0">
      <alignment horizontal="left" vertical="center"/>
    </xf>
    <xf applyAlignment="1" borderId="1" fillId="0" fontId="3" numFmtId="14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" fillId="0" fontId="3" numFmtId="3" pivotButton="0" quotePrefix="0" xfId="0">
      <alignment horizontal="left"/>
    </xf>
    <xf applyAlignment="1" borderId="1" fillId="0" fontId="3" numFmtId="0" pivotButton="0" quotePrefix="0" xfId="0">
      <alignment horizontal="center" vertical="center"/>
    </xf>
    <xf applyAlignment="1" borderId="7" fillId="0" fontId="26" numFmtId="0" pivotButton="0" quotePrefix="0" xfId="0">
      <alignment horizontal="center" vertical="center" wrapText="1"/>
    </xf>
    <xf applyAlignment="1" borderId="7" fillId="0" fontId="26" numFmtId="9" pivotButton="0" quotePrefix="0" xfId="0">
      <alignment horizontal="center" vertical="center" wrapText="1"/>
    </xf>
    <xf applyAlignment="1" borderId="15" fillId="6" fontId="25" numFmtId="0" pivotButton="0" quotePrefix="0" xfId="0">
      <alignment horizontal="center" readingOrder="1" vertical="center" wrapText="1"/>
    </xf>
    <xf applyAlignment="1" borderId="7" fillId="0" fontId="27" numFmtId="0" pivotButton="0" quotePrefix="0" xfId="0">
      <alignment horizontal="center" readingOrder="1" vertical="center" wrapText="1"/>
    </xf>
    <xf applyAlignment="1" borderId="2" fillId="5" fontId="21" numFmtId="9" pivotButton="0" quotePrefix="0" xfId="0">
      <alignment horizontal="center" vertical="center" wrapText="1"/>
    </xf>
    <xf applyAlignment="1" borderId="24" fillId="8" fontId="22" numFmtId="0" pivotButton="0" quotePrefix="0" xfId="0">
      <alignment horizontal="center" readingOrder="1" vertical="center" wrapText="1"/>
    </xf>
    <xf applyAlignment="1" borderId="20" fillId="0" fontId="21" numFmtId="0" pivotButton="0" quotePrefix="0" xfId="0">
      <alignment horizontal="right" vertical="center" wrapText="1"/>
    </xf>
    <xf applyAlignment="1" borderId="21" fillId="0" fontId="21" numFmtId="0" pivotButton="0" quotePrefix="0" xfId="0">
      <alignment horizontal="center" vertical="center" wrapText="1"/>
    </xf>
    <xf applyAlignment="1" borderId="21" fillId="0" fontId="21" numFmtId="1" pivotButton="0" quotePrefix="0" xfId="0">
      <alignment horizontal="center" vertical="center" wrapText="1"/>
    </xf>
    <xf applyAlignment="1" borderId="21" fillId="0" fontId="21" numFmtId="9" pivotButton="0" quotePrefix="0" xfId="0">
      <alignment horizontal="center" vertical="center" wrapText="1"/>
    </xf>
    <xf applyAlignment="1" borderId="19" fillId="8" fontId="22" numFmtId="0" pivotButton="0" quotePrefix="0" xfId="0">
      <alignment horizontal="center" readingOrder="1" vertical="center" wrapText="1"/>
    </xf>
    <xf applyAlignment="1" borderId="27" fillId="0" fontId="21" numFmtId="0" pivotButton="0" quotePrefix="0" xfId="0">
      <alignment horizontal="right" vertical="center" wrapText="1"/>
    </xf>
    <xf applyAlignment="1" borderId="28" fillId="0" fontId="21" numFmtId="0" pivotButton="0" quotePrefix="0" xfId="0">
      <alignment horizontal="center" vertical="center" wrapText="1"/>
    </xf>
    <xf applyAlignment="1" borderId="29" fillId="0" fontId="21" numFmtId="9" pivotButton="0" quotePrefix="0" xfId="0">
      <alignment horizontal="center" vertical="center" wrapText="1"/>
    </xf>
    <xf applyAlignment="1" borderId="1" fillId="8" fontId="32" numFmtId="0" pivotButton="0" quotePrefix="0" xfId="0">
      <alignment horizontal="center" readingOrder="1" vertical="center" wrapText="1"/>
    </xf>
    <xf applyAlignment="1" borderId="0" fillId="11" fontId="3" numFmtId="0" pivotButton="0" quotePrefix="0" xfId="0">
      <alignment horizontal="left" vertical="center"/>
    </xf>
    <xf applyAlignment="1" borderId="0" fillId="12" fontId="3" numFmtId="0" pivotButton="0" quotePrefix="0" xfId="0">
      <alignment horizontal="left" vertical="center"/>
    </xf>
    <xf applyAlignment="1" borderId="0" fillId="13" fontId="3" numFmtId="0" pivotButton="0" quotePrefix="0" xfId="0">
      <alignment horizontal="left" vertical="center"/>
    </xf>
    <xf applyAlignment="1" borderId="0" fillId="7" fontId="3" numFmtId="0" pivotButton="0" quotePrefix="0" xfId="0">
      <alignment horizontal="left" vertical="center"/>
    </xf>
    <xf applyAlignment="1" borderId="0" fillId="7" fontId="16" numFmtId="0" pivotButton="0" quotePrefix="0" xfId="0">
      <alignment horizontal="left" readingOrder="1" vertical="center" wrapText="1"/>
    </xf>
    <xf applyAlignment="1" borderId="0" fillId="0" fontId="20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left" vertical="center"/>
    </xf>
    <xf applyAlignment="1" borderId="1" fillId="0" fontId="23" numFmtId="0" pivotButton="0" quotePrefix="0" xfId="0">
      <alignment horizontal="center" vertical="center" wrapText="1"/>
    </xf>
    <xf applyAlignment="1" borderId="1" fillId="10" fontId="29" numFmtId="0" pivotButton="0" quotePrefix="0" xfId="0">
      <alignment horizontal="center" vertical="center"/>
    </xf>
    <xf applyAlignment="1" borderId="1" fillId="0" fontId="15" numFmtId="14" pivotButton="0" quotePrefix="0" xfId="0">
      <alignment horizontal="center" vertical="center"/>
    </xf>
    <xf applyAlignment="1" borderId="1" fillId="0" fontId="15" numFmtId="21" pivotButton="0" quotePrefix="0" xfId="0">
      <alignment horizontal="center" vertical="center"/>
    </xf>
    <xf applyAlignment="1" borderId="1" fillId="0" fontId="15" numFmtId="0" pivotButton="0" quotePrefix="0" xfId="0">
      <alignment horizontal="center" vertical="center"/>
    </xf>
    <xf applyAlignment="1" borderId="1" fillId="2" fontId="15" numFmtId="0" pivotButton="0" quotePrefix="0" xfId="0">
      <alignment horizontal="center" vertical="center"/>
    </xf>
    <xf applyAlignment="1" borderId="1" fillId="0" fontId="3" numFmtId="14" pivotButton="0" quotePrefix="0" xfId="0">
      <alignment horizontal="center" vertical="center"/>
    </xf>
    <xf applyAlignment="1" borderId="1" fillId="0" fontId="3" numFmtId="21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34" numFmtId="0" pivotButton="0" quotePrefix="0" xfId="0">
      <alignment horizontal="center" vertical="center"/>
    </xf>
    <xf applyAlignment="1" borderId="0" fillId="5" fontId="2" numFmtId="0" pivotButton="0" quotePrefix="0" xfId="0">
      <alignment vertical="center"/>
    </xf>
    <xf applyAlignment="1" borderId="1" fillId="5" fontId="2" numFmtId="0" pivotButton="0" quotePrefix="0" xfId="0">
      <alignment vertical="center"/>
    </xf>
    <xf applyAlignment="1" borderId="1" fillId="0" fontId="2" numFmtId="0" pivotButton="0" quotePrefix="0" xfId="0">
      <alignment vertical="center"/>
    </xf>
    <xf applyAlignment="1" borderId="1" fillId="6" fontId="16" numFmtId="0" pivotButton="0" quotePrefix="0" xfId="0">
      <alignment horizontal="center" readingOrder="1" vertical="center" wrapText="1"/>
    </xf>
    <xf applyAlignment="1" borderId="1" fillId="7" fontId="20" numFmtId="0" pivotButton="0" quotePrefix="0" xfId="0">
      <alignment horizontal="center" vertical="center" wrapText="1"/>
    </xf>
    <xf applyAlignment="1" borderId="1" fillId="7" fontId="21" numFmtId="9" pivotButton="0" quotePrefix="0" xfId="0">
      <alignment horizontal="center" vertical="center" wrapText="1"/>
    </xf>
    <xf applyAlignment="1" borderId="19" fillId="6" fontId="16" numFmtId="0" pivotButton="0" quotePrefix="0" xfId="0">
      <alignment horizontal="center" readingOrder="1" vertical="center" wrapText="1"/>
    </xf>
    <xf applyAlignment="1" borderId="18" fillId="0" fontId="2" numFmtId="0" pivotButton="0" quotePrefix="0" xfId="0">
      <alignment horizontal="left" vertical="center"/>
    </xf>
    <xf applyAlignment="1" borderId="19" fillId="0" fontId="20" numFmtId="0" pivotButton="0" quotePrefix="0" xfId="0">
      <alignment horizontal="center" vertical="center" wrapText="1"/>
    </xf>
    <xf applyAlignment="1" borderId="1" fillId="6" fontId="12" numFmtId="0" pivotButton="0" quotePrefix="0" xfId="0">
      <alignment horizontal="center" readingOrder="1" vertical="center" wrapText="1"/>
    </xf>
    <xf applyAlignment="1" borderId="1" fillId="7" fontId="21" numFmtId="0" pivotButton="0" quotePrefix="0" xfId="0">
      <alignment horizontal="center" vertical="center" wrapText="1"/>
    </xf>
    <xf applyAlignment="1" borderId="19" fillId="6" fontId="12" numFmtId="0" pivotButton="0" quotePrefix="0" xfId="0">
      <alignment horizontal="center" readingOrder="1" vertical="center" wrapText="1"/>
    </xf>
    <xf applyAlignment="1" borderId="19" fillId="7" fontId="21" numFmtId="0" pivotButton="0" quotePrefix="0" xfId="0">
      <alignment horizontal="center" vertical="center" wrapText="1"/>
    </xf>
    <xf applyAlignment="1" borderId="1" fillId="0" fontId="20" numFmtId="9" pivotButton="0" quotePrefix="0" xfId="0">
      <alignment horizontal="center" vertical="center" wrapText="1"/>
    </xf>
    <xf applyAlignment="1" borderId="3" fillId="0" fontId="16" numFmtId="0" pivotButton="0" quotePrefix="0" xfId="0">
      <alignment horizontal="center" readingOrder="1" vertical="center" wrapText="1"/>
    </xf>
    <xf applyAlignment="1" borderId="1" fillId="0" fontId="23" numFmtId="0" pivotButton="0" quotePrefix="0" xfId="0">
      <alignment horizontal="center" readingOrder="1" vertical="center" wrapText="1"/>
    </xf>
    <xf applyAlignment="1" borderId="1" fillId="0" fontId="2" numFmtId="14" pivotButton="0" quotePrefix="0" xfId="0">
      <alignment horizontal="center" vertical="center"/>
    </xf>
    <xf applyAlignment="1" borderId="1" fillId="0" fontId="2" numFmtId="20" pivotButton="0" quotePrefix="0" xfId="0">
      <alignment horizontal="center" vertical="center"/>
    </xf>
    <xf applyAlignment="1" borderId="0" fillId="7" fontId="2" numFmtId="0" pivotButton="0" quotePrefix="0" xfId="0">
      <alignment vertical="center"/>
    </xf>
    <xf applyAlignment="1" borderId="0" fillId="0" fontId="11" numFmtId="0" pivotButton="0" quotePrefix="0" xfId="0">
      <alignment horizontal="left" vertical="center"/>
    </xf>
    <xf applyAlignment="1" borderId="5" fillId="0" fontId="27" numFmtId="0" pivotButton="0" quotePrefix="0" xfId="0">
      <alignment horizontal="center" readingOrder="1" vertical="center" wrapText="1"/>
    </xf>
    <xf applyAlignment="1" borderId="5" fillId="0" fontId="26" numFmtId="0" pivotButton="0" quotePrefix="0" xfId="0">
      <alignment horizontal="center" vertical="center" wrapText="1"/>
    </xf>
    <xf applyAlignment="1" borderId="6" fillId="0" fontId="26" numFmtId="9" pivotButton="0" quotePrefix="0" xfId="0">
      <alignment horizontal="center" vertical="center" wrapText="1"/>
    </xf>
    <xf applyAlignment="1" borderId="5" fillId="0" fontId="20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1" fillId="2" fontId="2" numFmtId="0" pivotButton="0" quotePrefix="0" xfId="0">
      <alignment horizontal="left" vertical="center"/>
    </xf>
    <xf applyAlignment="1" borderId="1" fillId="0" fontId="2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33" numFmtId="0" pivotButton="0" quotePrefix="0" xfId="0">
      <alignment horizontal="center" vertical="center" wrapText="1"/>
    </xf>
    <xf applyAlignment="1" borderId="1" fillId="0" fontId="17" numFmtId="0" pivotButton="0" quotePrefix="0" xfId="0">
      <alignment horizontal="center" vertical="center" wrapText="1"/>
    </xf>
    <xf applyAlignment="1" borderId="1" fillId="0" fontId="35" numFmtId="0" pivotButton="0" quotePrefix="0" xfId="0">
      <alignment horizontal="center"/>
    </xf>
    <xf applyAlignment="1" borderId="1" fillId="0" fontId="2" numFmtId="0" pivotButton="0" quotePrefix="0" xfId="0">
      <alignment horizontal="left"/>
    </xf>
    <xf applyAlignment="1" borderId="1" fillId="0" fontId="2" numFmtId="14" pivotButton="0" quotePrefix="0" xfId="0">
      <alignment horizontal="left"/>
    </xf>
    <xf applyAlignment="1" borderId="1" fillId="0" fontId="2" numFmtId="21" pivotButton="0" quotePrefix="0" xfId="0">
      <alignment horizontal="left"/>
    </xf>
    <xf applyAlignment="1" borderId="22" fillId="0" fontId="21" numFmtId="9" pivotButton="0" quotePrefix="0" xfId="0">
      <alignment horizontal="center" vertical="center" wrapText="1"/>
    </xf>
    <xf applyAlignment="1" borderId="0" fillId="0" fontId="1" numFmtId="0" pivotButton="1" quotePrefix="0" xfId="0">
      <alignment vertical="center"/>
    </xf>
    <xf applyAlignment="1" borderId="0" fillId="0" fontId="1" numFmtId="0" pivotButton="0" quotePrefix="0" xfId="0">
      <alignment vertical="center"/>
    </xf>
    <xf applyAlignment="1" borderId="1" fillId="14" fontId="2" numFmtId="0" pivotButton="0" quotePrefix="0" xfId="0">
      <alignment horizontal="left"/>
    </xf>
    <xf applyAlignment="1" borderId="1" fillId="0" fontId="21" numFmtId="1" pivotButton="0" quotePrefix="0" xfId="0">
      <alignment horizontal="center" vertical="center" wrapText="1"/>
    </xf>
    <xf applyAlignment="1" borderId="0" fillId="0" fontId="14" numFmtId="14" pivotButton="0" quotePrefix="0" xfId="0">
      <alignment vertical="center"/>
    </xf>
    <xf applyAlignment="1" borderId="1" fillId="0" fontId="12" numFmtId="9" pivotButton="0" quotePrefix="0" xfId="0">
      <alignment horizontal="center" readingOrder="1" vertical="center" wrapText="1"/>
    </xf>
    <xf applyAlignment="1" borderId="1" fillId="0" fontId="36" numFmtId="0" pivotButton="0" quotePrefix="0" xfId="0">
      <alignment horizontal="center" readingOrder="1" vertical="center" wrapText="1"/>
    </xf>
    <xf applyAlignment="1" borderId="1" fillId="0" fontId="12" numFmtId="0" pivotButton="0" quotePrefix="0" xfId="0">
      <alignment horizontal="center" readingOrder="1" vertical="center" wrapText="1"/>
    </xf>
    <xf applyAlignment="1" borderId="1" fillId="0" fontId="21" numFmtId="9" pivotButton="0" quotePrefix="0" xfId="0">
      <alignment horizontal="center" vertical="center" wrapText="1"/>
    </xf>
    <xf applyAlignment="1" borderId="1" fillId="0" fontId="36" numFmtId="0" pivotButton="0" quotePrefix="0" xfId="0">
      <alignment horizontal="center" vertical="center" wrapText="1"/>
    </xf>
    <xf applyAlignment="1" borderId="1" fillId="0" fontId="36" numFmtId="9" pivotButton="0" quotePrefix="0" xfId="0">
      <alignment horizontal="center" readingOrder="1" vertical="center" wrapText="1"/>
    </xf>
    <xf applyAlignment="1" borderId="1" fillId="0" fontId="21" numFmtId="0" pivotButton="0" quotePrefix="0" xfId="0">
      <alignment horizontal="center" vertical="center" wrapText="1"/>
    </xf>
    <xf applyAlignment="1" borderId="1" fillId="0" fontId="1" numFmtId="14" pivotButton="0" quotePrefix="0" xfId="0">
      <alignment horizontal="center" vertical="center"/>
    </xf>
    <xf applyAlignment="1" borderId="1" fillId="14" fontId="1" numFmtId="0" pivotButton="0" quotePrefix="0" xfId="0">
      <alignment horizontal="center"/>
    </xf>
    <xf applyAlignment="1" borderId="1" fillId="14" fontId="1" numFmtId="0" pivotButton="0" quotePrefix="0" xfId="0">
      <alignment horizontal="center" vertical="center"/>
    </xf>
    <xf applyAlignment="1" borderId="1" fillId="10" fontId="1" numFmtId="0" pivotButton="0" quotePrefix="0" xfId="0">
      <alignment horizontal="center" vertical="center"/>
    </xf>
    <xf borderId="0" fillId="0" fontId="0" numFmtId="0" pivotButton="0" quotePrefix="0" xfId="0"/>
    <xf borderId="0" fillId="0" fontId="0" numFmtId="14" pivotButton="0" quotePrefix="0" xfId="0"/>
    <xf borderId="0" fillId="0" fontId="0" numFmtId="21" pivotButton="0" quotePrefix="0" xfId="0"/>
    <xf applyAlignment="1" borderId="1" fillId="3" fontId="15" numFmtId="0" pivotButton="0" quotePrefix="0" xfId="0">
      <alignment horizontal="center" vertical="center" wrapText="1"/>
    </xf>
    <xf applyAlignment="1" borderId="1" fillId="0" fontId="37" numFmtId="0" pivotButton="0" quotePrefix="0" xfId="0">
      <alignment horizontal="center" vertical="center"/>
    </xf>
    <xf applyAlignment="1" borderId="1" fillId="0" fontId="37" numFmtId="22" pivotButton="0" quotePrefix="0" xfId="0">
      <alignment horizontal="center" vertical="center"/>
    </xf>
    <xf applyAlignment="1" borderId="1" fillId="0" fontId="38" numFmtId="22" pivotButton="0" quotePrefix="0" xfId="0">
      <alignment horizontal="center" vertical="center"/>
    </xf>
    <xf applyAlignment="1" borderId="1" fillId="0" fontId="37" numFmtId="0" pivotButton="0" quotePrefix="0" xfId="0">
      <alignment horizontal="left" vertical="center"/>
    </xf>
    <xf applyAlignment="1" borderId="0" fillId="0" fontId="18" numFmtId="14" pivotButton="0" quotePrefix="0" xfId="0">
      <alignment horizontal="left" vertical="center"/>
    </xf>
    <xf applyAlignment="1" borderId="1" fillId="2" fontId="39" numFmtId="0" pivotButton="0" quotePrefix="0" xfId="0">
      <alignment horizontal="left" vertical="center"/>
    </xf>
    <xf applyAlignment="1" borderId="1" fillId="2" fontId="39" numFmtId="0" pivotButton="0" quotePrefix="0" xfId="0">
      <alignment horizontal="center" vertical="center" wrapText="1"/>
    </xf>
    <xf applyAlignment="1" borderId="1" fillId="2" fontId="39" numFmtId="0" pivotButton="0" quotePrefix="0" xfId="0">
      <alignment horizontal="center" vertical="center"/>
    </xf>
    <xf applyAlignment="1" borderId="0" fillId="0" fontId="23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32" fillId="6" fontId="25" numFmtId="0" pivotButton="0" quotePrefix="0" xfId="0">
      <alignment horizontal="center" readingOrder="1" vertical="center" wrapText="1"/>
    </xf>
    <xf applyAlignment="1" borderId="1" fillId="0" fontId="26" numFmtId="9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applyAlignment="1" borderId="18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7" fontId="16" numFmtId="2" pivotButton="0" quotePrefix="0" xfId="0">
      <alignment horizontal="left" readingOrder="1" vertical="center" wrapText="1"/>
    </xf>
    <xf applyAlignment="1" borderId="0" fillId="12" fontId="3" numFmtId="2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/>
    </xf>
    <xf applyAlignment="1" borderId="18" fillId="6" fontId="16" numFmtId="0" pivotButton="0" quotePrefix="0" xfId="0">
      <alignment horizontal="center" readingOrder="1" vertical="center" wrapText="1"/>
    </xf>
    <xf applyAlignment="1" borderId="0" fillId="0" fontId="14" numFmtId="0" pivotButton="0" quotePrefix="0" xfId="0">
      <alignment vertical="center"/>
    </xf>
    <xf applyAlignment="1" borderId="1" fillId="4" fontId="25" numFmtId="0" pivotButton="0" quotePrefix="0" xfId="0">
      <alignment horizontal="center" readingOrder="1" vertical="center" wrapText="1"/>
    </xf>
    <xf applyAlignment="1" borderId="0" fillId="0" fontId="11" numFmtId="0" pivotButton="0" quotePrefix="0" xfId="0">
      <alignment vertical="center"/>
    </xf>
    <xf applyAlignment="1" borderId="5" fillId="4" fontId="16" numFmtId="0" pivotButton="0" quotePrefix="0" xfId="0">
      <alignment horizontal="center" readingOrder="1" vertical="center" wrapText="1"/>
    </xf>
    <xf applyAlignment="1" borderId="5" fillId="6" fontId="27" numFmtId="0" pivotButton="0" quotePrefix="0" xfId="0">
      <alignment horizontal="center" readingOrder="1" vertical="center" wrapText="1"/>
    </xf>
    <xf applyAlignment="1" borderId="0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17" fillId="8" fontId="22" numFmtId="0" pivotButton="0" quotePrefix="0" xfId="0">
      <alignment horizontal="center" readingOrder="1" vertical="center" wrapText="1"/>
    </xf>
    <xf applyAlignment="1" borderId="1" fillId="0" fontId="21" numFmtId="164" pivotButton="0" quotePrefix="0" xfId="0">
      <alignment horizontal="center" vertical="center" wrapText="1"/>
    </xf>
    <xf applyAlignment="1" borderId="1" fillId="0" fontId="21" numFmtId="165" pivotButton="0" quotePrefix="0" xfId="0">
      <alignment horizontal="center" vertical="center" wrapText="1"/>
    </xf>
    <xf applyAlignment="1" borderId="1" fillId="0" fontId="12" numFmtId="165" pivotButton="0" quotePrefix="0" xfId="0">
      <alignment horizontal="center" readingOrder="1" vertical="center" wrapText="1"/>
    </xf>
    <xf applyAlignment="1" borderId="1" fillId="0" fontId="36" numFmtId="164" pivotButton="0" quotePrefix="0" xfId="0">
      <alignment horizontal="center" vertical="center" wrapText="1"/>
    </xf>
    <xf applyAlignment="1" borderId="3" fillId="0" fontId="24" numFmtId="165" pivotButton="0" quotePrefix="0" xfId="0">
      <alignment horizontal="center" vertical="center" wrapText="1"/>
    </xf>
    <xf applyAlignment="1" borderId="1" fillId="7" fontId="20" numFmtId="164" pivotButton="0" quotePrefix="0" xfId="0">
      <alignment horizontal="center" vertical="center" wrapText="1"/>
    </xf>
    <xf applyAlignment="1" borderId="1" fillId="0" fontId="2" numFmtId="164" pivotButton="0" quotePrefix="0" xfId="0">
      <alignment horizontal="center" vertical="center"/>
    </xf>
    <xf applyAlignment="1" borderId="21" fillId="0" fontId="21" numFmtId="166" pivotButton="0" quotePrefix="0" xfId="0">
      <alignment horizontal="center" vertical="center" wrapText="1"/>
    </xf>
    <xf applyAlignment="1" borderId="9" fillId="0" fontId="21" numFmtId="164" pivotButton="0" quotePrefix="0" xfId="0">
      <alignment horizontal="center" vertical="center" wrapText="1"/>
    </xf>
    <xf applyAlignment="1" borderId="11" fillId="0" fontId="21" numFmtId="165" pivotButton="0" quotePrefix="0" xfId="0">
      <alignment horizontal="center" vertical="center" wrapText="1"/>
    </xf>
    <xf applyAlignment="1" borderId="2" fillId="0" fontId="21" numFmtId="165" pivotButton="0" quotePrefix="0" xfId="0">
      <alignment horizontal="center" vertical="center" wrapText="1"/>
    </xf>
    <xf applyAlignment="1" borderId="9" fillId="5" fontId="21" numFmtId="164" pivotButton="0" quotePrefix="0" xfId="0">
      <alignment horizontal="center" vertical="center" wrapText="1"/>
    </xf>
    <xf applyAlignment="1" borderId="2" fillId="0" fontId="21" numFmtId="166" pivotButton="0" quotePrefix="0" xfId="0">
      <alignment horizontal="center" vertical="center" wrapText="1"/>
    </xf>
    <xf applyAlignment="1" borderId="0" fillId="0" fontId="1" numFmtId="166" pivotButton="0" quotePrefix="0" xfId="0">
      <alignment vertical="center"/>
    </xf>
    <xf applyAlignment="1" borderId="0" fillId="0" fontId="3" numFmtId="166" pivotButton="0" quotePrefix="0" xfId="0">
      <alignment horizontal="left" vertical="center"/>
    </xf>
    <xf applyAlignment="1" borderId="1" fillId="0" fontId="23" numFmtId="164" pivotButton="0" quotePrefix="0" xfId="0">
      <alignment horizontal="center" vertical="center" wrapText="1"/>
    </xf>
    <xf applyAlignment="1" borderId="1" fillId="0" fontId="14" numFmtId="0" pivotButton="0" quotePrefix="0" xfId="0">
      <alignment horizontal="left" vertical="top" wrapText="1"/>
    </xf>
    <xf applyAlignment="1" borderId="0" fillId="0" fontId="14" numFmtId="0" pivotButton="0" quotePrefix="0" xfId="0">
      <alignment vertical="center"/>
    </xf>
    <xf applyAlignment="1" borderId="1" fillId="4" fontId="25" numFmtId="0" pivotButton="0" quotePrefix="0" xfId="0">
      <alignment horizontal="center" readingOrder="1" vertical="center" wrapText="1"/>
    </xf>
    <xf applyAlignment="1" borderId="1" fillId="6" fontId="25" numFmtId="0" pivotButton="0" quotePrefix="0" xfId="0">
      <alignment horizontal="center" readingOrder="1" vertical="center" wrapText="1"/>
    </xf>
    <xf applyAlignment="1" borderId="0" fillId="0" fontId="1" numFmtId="0" pivotButton="0" quotePrefix="0" xfId="0">
      <alignment horizontal="left" vertical="top"/>
    </xf>
    <xf applyAlignment="1" borderId="0" fillId="0" fontId="11" numFmtId="0" pivotButton="0" quotePrefix="0" xfId="0">
      <alignment vertical="center"/>
    </xf>
    <xf applyAlignment="1" borderId="5" fillId="4" fontId="16" numFmtId="0" pivotButton="0" quotePrefix="0" xfId="0">
      <alignment horizontal="center" readingOrder="1" vertical="center" wrapText="1"/>
    </xf>
    <xf applyAlignment="1" borderId="14" fillId="4" fontId="16" numFmtId="0" pivotButton="0" quotePrefix="0" xfId="0">
      <alignment horizontal="center" readingOrder="1" vertical="center" wrapText="1"/>
    </xf>
    <xf applyAlignment="1" borderId="4" fillId="4" fontId="16" numFmtId="0" pivotButton="0" quotePrefix="0" xfId="0">
      <alignment horizontal="center" readingOrder="1" vertical="center" wrapText="1"/>
    </xf>
    <xf applyAlignment="1" borderId="1" fillId="0" fontId="1" numFmtId="0" pivotButton="0" quotePrefix="0" xfId="0">
      <alignment horizontal="left" vertical="top" wrapText="1"/>
    </xf>
    <xf applyAlignment="1" borderId="14" fillId="6" fontId="25" numFmtId="0" pivotButton="0" quotePrefix="0" xfId="0">
      <alignment horizontal="center" readingOrder="1" vertical="center" wrapText="1"/>
    </xf>
    <xf applyAlignment="1" borderId="5" fillId="6" fontId="27" numFmtId="0" pivotButton="0" quotePrefix="0" xfId="0">
      <alignment horizontal="center" readingOrder="1" vertical="center" wrapText="1"/>
    </xf>
    <xf applyAlignment="1" borderId="16" fillId="6" fontId="16" numFmtId="0" pivotButton="0" quotePrefix="0" xfId="0">
      <alignment horizontal="center" readingOrder="1" vertical="center" wrapText="1"/>
    </xf>
    <xf applyAlignment="1" borderId="0" fillId="0" fontId="2" numFmtId="0" pivotButton="0" quotePrefix="0" xfId="0">
      <alignment vertical="center"/>
    </xf>
    <xf applyAlignment="1" borderId="17" fillId="6" fontId="16" numFmtId="0" pivotButton="0" quotePrefix="0" xfId="0">
      <alignment horizontal="center" readingOrder="1" vertical="center" wrapText="1"/>
    </xf>
    <xf applyAlignment="1" borderId="0" fillId="0" fontId="2" numFmtId="0" pivotButton="0" quotePrefix="0" xfId="0">
      <alignment horizontal="center" vertical="center"/>
    </xf>
    <xf applyAlignment="1" borderId="16" fillId="6" fontId="12" numFmtId="0" pivotButton="0" quotePrefix="0" xfId="0">
      <alignment horizontal="center" readingOrder="1" vertical="center" wrapText="1"/>
    </xf>
    <xf applyAlignment="1" borderId="17" fillId="6" fontId="12" numFmtId="0" pivotButton="0" quotePrefix="0" xfId="0">
      <alignment horizontal="center" readingOrder="1" vertical="center" wrapText="1"/>
    </xf>
    <xf applyAlignment="1" borderId="31" fillId="0" fontId="14" numFmtId="0" pivotButton="0" quotePrefix="0" xfId="0">
      <alignment horizontal="left" vertical="top" wrapText="1"/>
    </xf>
    <xf applyAlignment="1" borderId="16" fillId="8" fontId="22" numFmtId="0" pivotButton="0" quotePrefix="0" xfId="0">
      <alignment horizontal="center" readingOrder="1" vertical="center" wrapText="1"/>
    </xf>
    <xf applyAlignment="1" borderId="23" fillId="8" fontId="22" numFmtId="0" pivotButton="0" quotePrefix="0" xfId="0">
      <alignment horizontal="center" readingOrder="1" vertical="center" wrapText="1"/>
    </xf>
    <xf applyAlignment="1" borderId="25" fillId="8" fontId="22" numFmtId="0" pivotButton="0" quotePrefix="0" xfId="0">
      <alignment horizontal="center" readingOrder="1" vertical="center" wrapText="1"/>
    </xf>
    <xf applyAlignment="1" borderId="17" fillId="8" fontId="22" numFmtId="0" pivotButton="0" quotePrefix="0" xfId="0">
      <alignment horizontal="center" readingOrder="1" vertical="center" wrapText="1"/>
    </xf>
    <xf applyAlignment="1" borderId="30" fillId="8" fontId="22" numFmtId="0" pivotButton="0" quotePrefix="0" xfId="0">
      <alignment horizontal="center" readingOrder="1" vertical="center" wrapText="1"/>
    </xf>
    <xf applyAlignment="1" borderId="26" fillId="8" fontId="22" numFmtId="0" pivotButton="0" quotePrefix="0" xfId="0">
      <alignment horizontal="center" readingOrder="1" vertical="center" wrapText="1"/>
    </xf>
    <xf applyAlignment="1" borderId="1" fillId="0" fontId="0" numFmtId="0" pivotButton="0" quotePrefix="0" xfId="0">
      <alignment vertical="center"/>
    </xf>
    <xf applyAlignment="1" borderId="1" fillId="0" fontId="11" numFmtId="0" pivotButton="0" quotePrefix="0" xfId="0">
      <alignment vertical="center"/>
    </xf>
    <xf applyAlignment="1" borderId="1" fillId="0" fontId="21" numFmtId="164" pivotButton="0" quotePrefix="0" xfId="0">
      <alignment horizontal="center" vertical="center" wrapText="1"/>
    </xf>
    <xf applyAlignment="1" borderId="1" fillId="0" fontId="21" numFmtId="165" pivotButton="0" quotePrefix="0" xfId="0">
      <alignment horizontal="center" vertical="center" wrapText="1"/>
    </xf>
    <xf applyAlignment="1" borderId="1" fillId="0" fontId="12" numFmtId="165" pivotButton="0" quotePrefix="0" xfId="0">
      <alignment horizontal="center" readingOrder="1" vertical="center" wrapText="1"/>
    </xf>
    <xf applyAlignment="1" borderId="1" fillId="0" fontId="36" numFmtId="164" pivotButton="0" quotePrefix="0" xfId="0">
      <alignment horizontal="center" vertical="center" wrapText="1"/>
    </xf>
    <xf applyAlignment="1" borderId="3" fillId="0" fontId="24" numFmtId="165" pivotButton="0" quotePrefix="0" xfId="0">
      <alignment horizontal="center" vertical="center" wrapText="1"/>
    </xf>
    <xf applyAlignment="1" borderId="1" fillId="7" fontId="20" numFmtId="164" pivotButton="0" quotePrefix="0" xfId="0">
      <alignment horizontal="center" vertical="center" wrapText="1"/>
    </xf>
    <xf applyAlignment="1" borderId="1" fillId="0" fontId="2" numFmtId="164" pivotButton="0" quotePrefix="0" xfId="0">
      <alignment horizontal="center" vertical="center"/>
    </xf>
    <xf applyAlignment="1" borderId="21" fillId="0" fontId="21" numFmtId="166" pivotButton="0" quotePrefix="0" xfId="0">
      <alignment horizontal="center" vertical="center" wrapText="1"/>
    </xf>
    <xf applyAlignment="1" borderId="9" fillId="0" fontId="21" numFmtId="164" pivotButton="0" quotePrefix="0" xfId="0">
      <alignment horizontal="center" vertical="center" wrapText="1"/>
    </xf>
    <xf applyAlignment="1" borderId="11" fillId="0" fontId="21" numFmtId="165" pivotButton="0" quotePrefix="0" xfId="0">
      <alignment horizontal="center" vertical="center" wrapText="1"/>
    </xf>
    <xf applyAlignment="1" borderId="2" fillId="0" fontId="21" numFmtId="165" pivotButton="0" quotePrefix="0" xfId="0">
      <alignment horizontal="center" vertical="center" wrapText="1"/>
    </xf>
    <xf applyAlignment="1" borderId="9" fillId="5" fontId="21" numFmtId="164" pivotButton="0" quotePrefix="0" xfId="0">
      <alignment horizontal="center" vertical="center" wrapText="1"/>
    </xf>
    <xf applyAlignment="1" borderId="2" fillId="0" fontId="21" numFmtId="166" pivotButton="0" quotePrefix="0" xfId="0">
      <alignment horizontal="center" vertical="center" wrapText="1"/>
    </xf>
    <xf applyAlignment="1" borderId="0" fillId="0" fontId="1" numFmtId="166" pivotButton="0" quotePrefix="0" xfId="0">
      <alignment vertical="center"/>
    </xf>
    <xf applyAlignment="1" borderId="0" fillId="0" fontId="3" numFmtId="166" pivotButton="0" quotePrefix="0" xfId="0">
      <alignment horizontal="left" vertical="center"/>
    </xf>
    <xf applyAlignment="1" borderId="1" fillId="0" fontId="23" numFmtId="164" pivotButton="0" quotePrefix="0" xfId="0">
      <alignment horizontal="center" vertical="center" wrapText="1"/>
    </xf>
  </cellXfs>
  <cellStyles count="10">
    <cellStyle builtinId="0" name="常规" xfId="0"/>
    <cellStyle name="样式 2" xfId="1"/>
    <cellStyle name="样式 4" xfId="2"/>
    <cellStyle name="样式 5" xfId="3"/>
    <cellStyle name="样式 1" xfId="4"/>
    <cellStyle name="样式 3" xfId="5"/>
    <cellStyle name="样式 6" xfId="6"/>
    <cellStyle builtinId="9" hidden="1" name="已访问的超链接" xfId="7"/>
    <cellStyle name="常规 2" xfId="8"/>
    <cellStyle name="常规 3" xfId="9"/>
  </cellStyles>
  <dxfs count="76"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pivotCache/pivotCacheDefinition1.xml" Type="http://schemas.openxmlformats.org/officeDocument/2006/relationships/pivotCacheDefinition"/><Relationship Id="rId19" Target="/xl/pivotCache/pivotCacheDefinition2.xml" Type="http://schemas.openxmlformats.org/officeDocument/2006/relationships/pivotCacheDefinition"/><Relationship Id="rId20" Target="/xl/pivotCache/pivotCacheDefinition3.xml" Type="http://schemas.openxmlformats.org/officeDocument/2006/relationships/pivotCacheDefinition"/><Relationship Id="rId21" Target="/xl/pivotCache/pivotCacheDefinition4.xml" Type="http://schemas.openxmlformats.org/officeDocument/2006/relationships/pivotCacheDefinition"/><Relationship Id="rId22" Target="/xl/pivotCache/pivotCacheDefinition5.xml" Type="http://schemas.openxmlformats.org/officeDocument/2006/relationships/pivotCacheDefinition"/><Relationship Id="rId23" Target="/xl/pivotCache/pivotCacheDefinition6.xml" Type="http://schemas.openxmlformats.org/officeDocument/2006/relationships/pivotCacheDefinition"/><Relationship Id="rId24" Target="/xl/pivotCache/pivotCacheDefinition7.xml" Type="http://schemas.openxmlformats.org/officeDocument/2006/relationships/pivotCacheDefinition"/><Relationship Id="rId25" Target="/xl/pivotCache/pivotCacheDefinition8.xml" Type="http://schemas.openxmlformats.org/officeDocument/2006/relationships/pivotCacheDefinition"/><Relationship Id="rId26" Target="sharedStrings.xml" Type="http://schemas.openxmlformats.org/officeDocument/2006/relationships/sharedStrings"/><Relationship Id="rId27" Target="styles.xml" Type="http://schemas.openxmlformats.org/officeDocument/2006/relationships/styles"/><Relationship Id="rId2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河西区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竞对数据!$A$9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7.31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竞对数据!$B$9:$M$9</f>
              <numCache>
                <formatCode>General</formatCode>
                <ptCount val="12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5</v>
                </pt>
              </numCache>
            </numRef>
          </val>
          <smooth val="0"/>
        </ser>
        <ser>
          <idx val="1"/>
          <order val="1"/>
          <tx>
            <strRef>
              <f>竞对数据!$A$10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7.31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竞对数据!$B$10:$M$10</f>
              <numCache>
                <formatCode>General</formatCode>
                <ptCount val="12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5</v>
                </pt>
              </numCache>
            </numRef>
          </val>
          <smooth val="0"/>
        </ser>
        <ser>
          <idx val="2"/>
          <order val="2"/>
          <tx>
            <strRef>
              <f>竞对数据!$A$11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7.31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竞对数据!$B$11:$M$11</f>
              <numCache>
                <formatCode>General</formatCode>
                <ptCount val="12"/>
                <pt idx="0">
                  <v>1</v>
                </pt>
                <pt idx="1">
                  <v>2</v>
                </pt>
                <pt idx="2">
                  <v>4</v>
                </pt>
                <pt idx="3">
                  <v>3</v>
                </pt>
                <pt idx="4">
                  <v>1</v>
                </pt>
                <pt idx="5">
                  <v>3</v>
                </pt>
              </numCache>
            </numRef>
          </val>
          <smooth val="0"/>
        </ser>
        <ser>
          <idx val="3"/>
          <order val="3"/>
          <tx>
            <strRef>
              <f>竞对数据!$A$12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v>7.31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竞对数据!$B$12:$M$12</f>
              <numCache>
                <formatCode>General</formatCode>
                <ptCount val="12"/>
                <pt idx="0">
                  <v>5</v>
                </pt>
                <pt idx="1">
                  <v>6</v>
                </pt>
                <pt idx="2">
                  <v>7</v>
                </pt>
                <pt idx="3">
                  <v>9</v>
                </pt>
                <pt idx="4">
                  <v>15</v>
                </pt>
                <pt idx="5">
                  <v>1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61925840"/>
        <axId val="186028928"/>
      </lineChart>
      <catAx>
        <axId val="16192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86028928"/>
        <crosses val="autoZero"/>
        <auto val="1"/>
        <lblAlgn val="ctr"/>
        <lblOffset val="100"/>
        <noMultiLvlLbl val="0"/>
      </catAx>
      <valAx>
        <axId val="18602892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6192584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天津市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竞对数据!$A$15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7.31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竞对数据!$B$15:$M$15</f>
              <numCache>
                <formatCode>General</formatCode>
                <ptCount val="12"/>
                <pt idx="0">
                  <v>17</v>
                </pt>
                <pt idx="1">
                  <v>17</v>
                </pt>
                <pt idx="2">
                  <v>17</v>
                </pt>
                <pt idx="3">
                  <v>17</v>
                </pt>
                <pt idx="4">
                  <v>19</v>
                </pt>
                <pt idx="5">
                  <v>18</v>
                </pt>
              </numCache>
            </numRef>
          </val>
          <smooth val="0"/>
        </ser>
        <ser>
          <idx val="1"/>
          <order val="1"/>
          <tx>
            <strRef>
              <f>竞对数据!$A$16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7.31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竞对数据!$B$16:$M$16</f>
              <numCache>
                <formatCode>General</formatCode>
                <ptCount val="12"/>
                <pt idx="0">
                  <v>20</v>
                </pt>
                <pt idx="1">
                  <v>19</v>
                </pt>
                <pt idx="2">
                  <v>19</v>
                </pt>
                <pt idx="3">
                  <v>19</v>
                </pt>
                <pt idx="4">
                  <v>20</v>
                </pt>
                <pt idx="5">
                  <v>18</v>
                </pt>
              </numCache>
            </numRef>
          </val>
          <smooth val="0"/>
        </ser>
        <ser>
          <idx val="2"/>
          <order val="2"/>
          <tx>
            <strRef>
              <f>竞对数据!$A$17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7.31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竞对数据!$B$17:$M$17</f>
              <numCache>
                <formatCode>General</formatCode>
                <ptCount val="12"/>
                <pt idx="0">
                  <v>3</v>
                </pt>
                <pt idx="1">
                  <v>11</v>
                </pt>
                <pt idx="2">
                  <v>10</v>
                </pt>
                <pt idx="3">
                  <v>6</v>
                </pt>
                <pt idx="4">
                  <v>2</v>
                </pt>
                <pt idx="5">
                  <v>17</v>
                </pt>
              </numCache>
            </numRef>
          </val>
          <smooth val="0"/>
        </ser>
        <ser>
          <idx val="3"/>
          <order val="3"/>
          <tx>
            <strRef>
              <f>竞对数据!$A$18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2540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v>7.31</v>
                </pt>
                <pt idx="1">
                  <v>8.699999999999999</v>
                </pt>
                <pt idx="2">
                  <v>8.15</v>
                </pt>
                <pt idx="3">
                  <formatCode>0.00</formatCode>
                  <v>8.199999999999999</v>
                </pt>
                <pt idx="4">
                  <formatCode>0.00</formatCode>
                  <v>8.27</v>
                </pt>
                <pt idx="5">
                  <formatCode>0.00</formatCode>
                  <v>8.300000000000001</v>
                </pt>
              </numCache>
            </numRef>
          </cat>
          <val>
            <numRef>
              <f>竞对数据!$B$18:$M$18</f>
              <numCache>
                <formatCode>General</formatCode>
                <ptCount val="12"/>
                <pt idx="0">
                  <v>14</v>
                </pt>
                <pt idx="1">
                  <v>98</v>
                </pt>
                <pt idx="2">
                  <v>111</v>
                </pt>
                <pt idx="3">
                  <v>79</v>
                </pt>
                <pt idx="4">
                  <v>57</v>
                </pt>
                <pt idx="5">
                  <v>1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95208480"/>
        <axId val="155255072"/>
      </lineChart>
      <catAx>
        <axId val="1952084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55255072"/>
        <crosses val="autoZero"/>
        <auto val="1"/>
        <lblAlgn val="ctr"/>
        <lblOffset val="100"/>
        <noMultiLvlLbl val="0"/>
      </catAx>
      <valAx>
        <axId val="155255072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952084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232833</colOff>
      <row>1</row>
      <rowOff>201084</rowOff>
    </from>
    <to>
      <col>11</col>
      <colOff>31749</colOff>
      <row>13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243416</colOff>
      <row>13</row>
      <rowOff>10583</rowOff>
    </from>
    <to>
      <col>11</col>
      <colOff>42332</colOff>
      <row>27</row>
      <rowOff>169333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2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3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4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5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6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7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8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66" refreshedBy="Microsoft Office 用户" refreshedDate="43345.61025578704" refreshedVersion="6" r:id="rId1">
  <cacheSource type="worksheet">
    <worksheetSource ref="D1:M1048576" sheet="消费数据明细（线上）"/>
  </cacheSource>
  <cacheFields count="15">
    <cacheField databaseField="1" hierarchy="0" level="0" name="序列号" numFmtId="0" sqlType="0" uniqueList="1">
      <sharedItems containsBlank="1" containsInteger="1" containsNumber="1" containsString="0" count="0" maxValue="97467227486" minValue="340138142"/>
    </cacheField>
    <cacheField databaseField="1" hierarchy="0" level="0" name="用户手机号" numFmtId="0" sqlType="0" uniqueList="1">
      <sharedItems containsBlank="1" count="0"/>
    </cacheField>
    <cacheField databaseField="1" hierarchy="0" level="0" name="消费时间" numFmtId="0" sqlType="0" uniqueList="1">
      <sharedItems containsBlank="1" containsDate="1" containsNonDate="0" containsString="0" count="40" maxDate="2018-08-31T00:00:00" minDate="2018-04-30T00:00:00">
        <d v="2018-04-30T00:00:00"/>
        <d v="2018-05-03T00:00:00"/>
        <d v="2018-05-12T00:00:00"/>
        <d v="2018-05-13T00:00:00"/>
        <d v="2018-05-19T00:00:00"/>
        <d v="2018-05-24T00:00:00"/>
        <d v="2018-05-25T00:00:00"/>
        <d v="2018-05-26T00:00:00"/>
        <d v="2018-05-27T00:00:00"/>
        <d v="2018-05-30T00:00:00"/>
        <d v="2018-06-01T00:00:00"/>
        <d v="2018-06-15T00:00:00"/>
        <d v="2018-06-24T00:00:00"/>
        <d v="2018-06-25T00:00:00"/>
        <d v="2018-06-30T00:00:00"/>
        <d v="2018-07-01T00:00:00"/>
        <d v="2018-07-02T00:00:00"/>
        <d v="2018-07-03T00:00:00"/>
        <d v="2018-07-04T00:00:00"/>
        <d v="2018-07-06T00:00:00"/>
        <d v="2018-07-09T00:00:00"/>
        <d v="2018-07-18T00:00:00"/>
        <d v="2018-07-19T00:00:00"/>
        <d v="2018-07-20T00:00:00"/>
        <d v="2018-07-21T00:00:00"/>
        <d v="2018-07-26T00:00:00"/>
        <d v="2018-07-31T00:00:00"/>
        <d v="2018-08-06T00:00:00"/>
        <d v="2018-08-05T00:00:00"/>
        <d v="2018-08-01T00:00:00"/>
        <d v="2018-08-11T00:00:00"/>
        <d v="2018-08-14T00:00:00"/>
        <d v="2018-08-16T00:00:00"/>
        <d v="2018-08-21T00:00:00"/>
        <d v="2018-08-20T00:00:00"/>
        <d v="2018-08-26T00:00:00"/>
        <d v="2018-08-24T00:00:00"/>
        <d v="2018-08-30T00:00:00"/>
        <d v="2018-08-27T00:00:00"/>
        <m/>
      </sharedItems>
      <fieldGroup base="2" par="14">
        <rangePr autoEnd="1" autoStart="1" endDate="2018-08-31T00:00:00" groupBy="days" groupInterval="1" startDate="2018-04-30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8/31"/>
        </groupItems>
      </fieldGroup>
    </cacheField>
    <cacheField databaseField="1" hierarchy="0" level="0" name="时间" numFmtId="0" sqlType="0" uniqueList="1">
      <sharedItems containsBlank="1" containsDate="1" containsNonDate="0" containsString="0" count="0" maxDate="1899-12-30T17:33:08" minDate="1899-12-30T09:41:08"/>
    </cacheField>
    <cacheField databaseField="1" hierarchy="0" level="0" name="套餐信息" numFmtId="0" sqlType="0" uniqueList="1">
      <sharedItems containsBlank="1" count="25">
        <s v="[2018.04.12]清爽脱毛 唇腋毛2选1[9.90元][30641187]"/>
        <s v="[2018.04.12]衡力瘦肩针瘦腿针2选1[880.00元][30641077]"/>
        <s v="[2018.04.12]德玛莎水光针[599.00元][30643006]"/>
        <s v="[2018.05.09]小腿脱毛6[68.00元][31203334]"/>
        <s v="[2018.05.09]小臂脱毛6[68.00元][31203419]"/>
        <s v="[2018.04.12]腋下脱毛唇部脱毛  2选1[10.00元][30641187]"/>
        <s v="[2018.05.09]小腿脱毛6[68.00元][14194169]"/>
        <s v="[2018.05.09]小臂脱毛6[68.00元][14189063]"/>
        <s v="[2018.04.12]腋下脱毛唇部脱毛  2选1[12.00元][14190772]"/>
        <s v="[2018.04.12]腋下脱毛唇部2选1  做女人要精致[12.00元][14190772]"/>
        <s v="[2018.04.12]衡力单部位除皱[380.00元][14198654]"/>
        <s v="[2018.05.09]小臂脱毛6  光滑美肌再亲近也不尴尬[68.00元][14189063]"/>
        <s v="[2018.05.09]小腿脱毛6  净滑的长腿才是美腿[68.00元][14194169]"/>
        <s v="[2018.04.12]德玛莎水光针肌肤储水的法器[599.00元][14188862]"/>
        <s v="[2018.04.12]韩国伊婉C玻尿酸[1080.00元][30640373]"/>
        <s v="[2018.04.12]光子祛斑嫩肤 赠无针水光[699.00元][30642575]"/>
        <s v="[2018.04.12]进口保妥适除皱[1668.00元][30640915]"/>
        <s v="[2018.04.12]腋下脱毛唇部脱毛  2选1[12.00元][30641187]"/>
        <m/>
        <s u="1" v="[2018.04.12]韩国伊婉C[1080.00元][30640373]"/>
        <s u="1" v="[2018.04.12]德玛莎水光针 焕颜水光嫩肤[599.00元][30643006]"/>
        <s u="1" v="[2018.04.12]润百颜玻尿酸 立体塑型[599.00元][30605189]"/>
        <s u="1" v="[2018.04.12]激光祛斑[399.00元][30642575]"/>
        <s u="1" v="[2018.04.12]衡力瘦脸针 立体小V脸[880.00元][30640454]"/>
        <s u="1" v="[2018.05.09]韩国伊婉V[1780.00元][31201642]"/>
      </sharedItems>
    </cacheField>
    <cacheField databaseField="1" hierarchy="0" level="0" name="售价（元）" numFmtId="0" sqlType="0" uniqueList="1">
      <sharedItems containsBlank="1" containsNumber="1" containsString="0" count="0" maxValue="1668" minValue="9.9"/>
    </cacheField>
    <cacheField databaseField="1" hierarchy="0" level="0" name="商家优惠金额（元）" numFmtId="0" sqlType="0" uniqueList="1">
      <sharedItems containsBlank="1" containsInteger="1" containsNumber="1" containsString="0" count="0" maxValue="400" minValue="2"/>
    </cacheField>
    <cacheField databaseField="1" hierarchy="0" level="0" name="结算价（元）" numFmtId="0" sqlType="0" uniqueList="1">
      <sharedItems containsBlank="1" containsMixedTypes="1" containsNumber="1" count="0" maxValue="1501.2" minValue="8.91"/>
    </cacheField>
    <cacheField databaseField="1" hierarchy="0" level="0" name="备注" numFmtId="0" sqlType="0" uniqueList="1">
      <sharedItems containsBlank="1" count="0"/>
    </cacheField>
    <cacheField databaseField="1" hierarchy="0" level="0" name="分店名" numFmtId="0" sqlType="0" uniqueList="1">
      <sharedItems containsBlank="1" count="0"/>
    </cacheField>
    <cacheField databaseField="1" hierarchy="0" level="0" name="验券帐号" numFmtId="0" sqlType="0" uniqueList="1">
      <sharedItems containsBlank="1" count="0"/>
    </cacheField>
    <cacheField databaseField="1" hierarchy="0" level="0" name="商户ID" numFmtId="0" sqlType="0" uniqueList="1">
      <sharedItems containsBlank="1" containsInteger="1" containsNumber="1" containsString="0" count="0" maxValue="97312957" minValue="97312957"/>
    </cacheField>
    <cacheField databaseField="1" hierarchy="0" level="0" name="分店城市" numFmtId="0" sqlType="0" uniqueList="1">
      <sharedItems containsBlank="1" count="0"/>
    </cacheField>
    <cacheField databaseField="0" formula="'售价（元）'-'商家优惠金额（元）'" hierarchy="0" level="0" name="成交价" numFmtId="0" sqlType="0" uniqueList="1"/>
    <cacheField databaseField="0" hierarchy="0" level="0" name="月" numFmtId="0" sqlType="0" uniqueList="1">
      <fieldGroup base="2">
        <rangePr autoEnd="1" autoStart="1" endDate="2018-08-31T00:00:00" groupBy="months" groupInterval="1" startDate="2018-04-30T00:00:00"/>
        <groupItems count="14">
          <s v="&lt;2018/4/3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31"/>
        </groupItems>
      </fieldGroup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6" minRefreshableVersion="3" recordCount="19" refreshedBy="Microsoft Office 用户" refreshedDate="43345.61023611111" refreshedVersion="6" r:id="rId1">
  <cacheSource type="worksheet">
    <worksheetSource ref="A1:O1048576" sheet="口碑数据"/>
  </cacheSource>
  <cacheFields count="15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6" maxValue="8" minValue="4">
        <n v="4"/>
        <n v="5"/>
        <n v="6"/>
        <n v="7"/>
        <n v="8"/>
        <m/>
      </sharedItems>
    </cacheField>
    <cacheField databaseField="1" hierarchy="0" level="0" name="日" numFmtId="0" sqlType="0" uniqueList="1">
      <sharedItems containsBlank="1" containsDate="1" containsNonDate="0" containsString="0" count="18" maxDate="2018-08-28T00:00:00" minDate="2018-04-30T00:00:00">
        <d v="2018-04-30T00:00:00"/>
        <d v="2018-05-03T00:00:00"/>
        <d v="2018-05-06T00:00:00"/>
        <d v="2018-05-13T00:00:00"/>
        <d v="2018-05-24T00:00:00"/>
        <d v="2018-05-26T00:00:00"/>
        <d v="2018-05-27T00:00:00"/>
        <d v="2018-06-11T00:00:00"/>
        <d v="2018-06-15T00:00:00"/>
        <d v="2018-07-26T00:00:00"/>
        <d v="2018-07-21T00:00:00"/>
        <d v="2018-08-14T00:00:00"/>
        <d v="2018-08-11T00:00:00"/>
        <d v="2018-08-19T00:00:00"/>
        <d v="2018-08-16T00:00:00"/>
        <d v="2018-08-26T00:00:00"/>
        <d v="2018-08-27T00:00:00"/>
        <m/>
      </sharedItems>
    </cacheField>
    <cacheField databaseField="1" hierarchy="0" level="0" name="TIME" numFmtId="0" sqlType="0" uniqueList="1">
      <sharedItems containsBlank="1" containsDate="1" containsNonDate="0" containsString="0" count="0" maxDate="1899-12-30T21:29:00" minDate="1899-12-30T03:53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2">
        <s v="5星"/>
        <m/>
      </sharedItems>
    </cacheField>
    <cacheField databaseField="1" hierarchy="0" level="0" name="评分" numFmtId="0" sqlType="0" uniqueList="1">
      <sharedItems containsBlank="1" count="0"/>
    </cacheField>
    <cacheField databaseField="1" hierarchy="0" level="0" name="效果" numFmtId="0" sqlType="0" uniqueList="1">
      <sharedItems containsBlank="1" count="0"/>
    </cacheField>
    <cacheField databaseField="1" hierarchy="0" level="0" name="环境" numFmtId="0" sqlType="0" uniqueList="1">
      <sharedItems containsBlank="1" count="0"/>
    </cacheField>
    <cacheField databaseField="1" hierarchy="0" level="0" name="服务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createdVersion="6" minRefreshableVersion="3" recordCount="97" refreshedBy="Microsoft Office 用户" refreshedDate="43345.61024756944" refreshedVersion="6" r:id="rId1">
  <cacheSource type="worksheet">
    <worksheetSource ref="A1:O1048576" sheet="CPC数据"/>
  </cacheSource>
  <cacheFields count="15">
    <cacheField databaseField="1" hierarchy="0" level="0" name="年" numFmtId="0" sqlType="0" uniqueList="1">
      <sharedItems containsBlank="1" containsInteger="1" containsNumber="1" containsString="0" count="4" maxValue="2018" minValue="1900">
        <n v="1900"/>
        <m/>
        <n u="1" v="2018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7" maxValue="12" minValue="1">
        <n v="1"/>
        <m/>
        <n u="1" v="2"/>
        <n u="1" v="3"/>
        <n u="1" v="11"/>
        <n u="1" v="4"/>
        <n u="1" v="12"/>
      </sharedItems>
    </cacheField>
    <cacheField databaseField="1" hierarchy="0" level="0" name="日" numFmtId="0" sqlType="0" uniqueList="1">
      <sharedItems containsBlank="1" containsDate="1" containsNonDate="0" containsString="0" count="143" maxDate="2018-04-13T00:00:00" minDate="2017-11-22T00:00:00">
        <m/>
        <d u="1" v="2017-11-30T00:00:00"/>
        <d u="1" v="2018-01-30T00:00:00"/>
        <d u="1" v="2018-03-21T00:00:00"/>
        <d u="1" v="2018-01-04T00:00:00"/>
        <d u="1" v="2017-12-09T00:00:00"/>
        <d u="1" v="2018-02-09T00:00:00"/>
        <d u="1" v="2017-11-23T00:00:00"/>
        <d u="1" v="2018-01-23T00:00:00"/>
        <d u="1" v="2018-03-14T00:00:00"/>
        <d u="1" v="2017-12-28T00:00:00"/>
        <d u="1" v="2018-02-28T00:00:00"/>
        <d u="1" v="2017-12-02T00:00:00"/>
        <d u="1" v="2018-02-02T00:00:00"/>
        <d u="1" v="2018-01-16T00:00:00"/>
        <d u="1" v="2018-03-07T00:00:00"/>
        <d u="1" v="2017-12-21T00:00:00"/>
        <d u="1" v="2018-02-21T00:00:00"/>
        <d u="1" v="2018-04-12T00:00:00"/>
        <d u="1" v="2018-03-26T00:00:00"/>
        <d u="1" v="2018-01-09T00:00:00"/>
        <d u="1" v="2017-12-14T00:00:00"/>
        <d u="1" v="2018-02-14T00:00:00"/>
        <d u="1" v="2018-04-05T00:00:00"/>
        <d u="1" v="2017-11-28T00:00:00"/>
        <d u="1" v="2018-01-28T00:00:00"/>
        <d u="1" v="2018-03-19T00:00:00"/>
        <d u="1" v="2018-01-02T00:00:00"/>
        <d u="1" v="2017-12-07T00:00:00"/>
        <d u="1" v="2018-02-07T00:00:00"/>
        <d u="1" v="2018-01-21T00:00:00"/>
        <d u="1" v="2018-03-12T00:00:00"/>
        <d u="1" v="2017-12-26T00:00:00"/>
        <d u="1" v="2018-02-26T00:00:00"/>
        <d u="1" v="2018-03-31T00:00:00"/>
        <d u="1" v="2018-01-14T00:00:00"/>
        <d u="1" v="2018-03-05T00:00:00"/>
        <d u="1" v="2017-12-19T00:00:00"/>
        <d u="1" v="2018-02-19T00:00:00"/>
        <d u="1" v="2018-04-10T00:00:00"/>
        <d u="1" v="2018-03-24T00:00:00"/>
        <d u="1" v="2018-01-07T00:00:00"/>
        <d u="1" v="2017-12-12T00:00:00"/>
        <d u="1" v="2018-02-12T00:00:00"/>
        <d u="1" v="2018-04-03T00:00:00"/>
        <d u="1" v="2017-11-26T00:00:00"/>
        <d u="1" v="2018-01-26T00:00:00"/>
        <d u="1" v="2018-03-17T00:00:00"/>
        <d u="1" v="2017-12-31T00:00:00"/>
        <d u="1" v="2017-12-05T00:00:00"/>
        <d u="1" v="2018-02-05T00:00:00"/>
        <d u="1" v="2018-01-19T00:00:00"/>
        <d u="1" v="2018-03-10T00:00:00"/>
        <d u="1" v="2017-12-24T00:00:00"/>
        <d u="1" v="2018-02-24T00:00:00"/>
        <d u="1" v="2018-03-29T00:00:00"/>
        <d u="1" v="2018-01-12T00:00:00"/>
        <d u="1" v="2018-03-03T00:00:00"/>
        <d u="1" v="2017-12-17T00:00:00"/>
        <d u="1" v="2018-02-17T00:00:00"/>
        <d u="1" v="2018-04-08T00:00:00"/>
        <d u="1" v="2018-01-31T00:00:00"/>
        <d u="1" v="2018-03-22T00:00:00"/>
        <d u="1" v="2018-01-05T00:00:00"/>
        <d u="1" v="2017-12-10T00:00:00"/>
        <d u="1" v="2018-02-10T00:00:00"/>
        <d u="1" v="2018-04-01T00:00:00"/>
        <d u="1" v="2017-11-24T00:00:00"/>
        <d u="1" v="2018-01-24T00:00:00"/>
        <d u="1" v="2018-03-15T00:00:00"/>
        <d u="1" v="2017-12-29T00:00:00"/>
        <d u="1" v="2017-12-03T00:00:00"/>
        <d u="1" v="2018-02-03T00:00:00"/>
        <d u="1" v="2018-01-17T00:00:00"/>
        <d u="1" v="2018-03-08T00:00:00"/>
        <d u="1" v="2017-12-22T00:00:00"/>
        <d u="1" v="2018-02-22T00:00:00"/>
        <d u="1" v="2018-03-27T00:00:00"/>
        <d u="1" v="2018-01-10T00:00:00"/>
        <d u="1" v="2018-03-01T00:00:00"/>
        <d u="1" v="2017-12-15T00:00:00"/>
        <d u="1" v="2018-02-15T00:00:00"/>
        <d u="1" v="2018-04-06T00:00:00"/>
        <d u="1" v="2017-11-29T00:00:00"/>
        <d u="1" v="2018-01-29T00:00:00"/>
        <d u="1" v="2018-03-20T00:00:00"/>
        <d u="1" v="2018-01-03T00:00:00"/>
        <d u="1" v="2017-12-08T00:00:00"/>
        <d u="1" v="2018-02-08T00:00:00"/>
        <d u="1" v="2017-11-22T00:00:00"/>
        <d u="1" v="2018-01-22T00:00:00"/>
        <d u="1" v="2018-03-13T00:00:00"/>
        <d u="1" v="2017-12-27T00:00:00"/>
        <d u="1" v="2018-02-27T00:00:00"/>
        <d u="1" v="2017-12-01T00:00:00"/>
        <d u="1" v="2018-02-01T00:00:00"/>
        <d u="1" v="2018-01-15T00:00:00"/>
        <d u="1" v="2018-03-06T00:00:00"/>
        <d u="1" v="2017-12-20T00:00:00"/>
        <d u="1" v="2018-02-20T00:00:00"/>
        <d u="1" v="2018-04-11T00:00:00"/>
        <d u="1" v="2018-03-25T00:00:00"/>
        <d u="1" v="2018-01-08T00:00:00"/>
        <d u="1" v="2017-12-13T00:00:00"/>
        <d u="1" v="2018-02-13T00:00:00"/>
        <d u="1" v="2018-04-04T00:00:00"/>
        <d u="1" v="2017-11-27T00:00:00"/>
        <d u="1" v="2018-01-27T00:00:00"/>
        <d u="1" v="2018-03-18T00:00:00"/>
        <d u="1" v="2018-01-01T00:00:00"/>
        <d u="1" v="2017-12-06T00:00:00"/>
        <d u="1" v="2018-02-06T00:00:00"/>
        <d u="1" v="2018-01-20T00:00:00"/>
        <d u="1" v="2018-03-11T00:00:00"/>
        <d u="1" v="2017-12-25T00:00:00"/>
        <d u="1" v="2018-02-25T00:00:00"/>
        <d u="1" v="2018-03-30T00:00:00"/>
        <d u="1" v="2018-01-13T00:00:00"/>
        <d u="1" v="2018-03-04T00:00:00"/>
        <d u="1" v="2017-12-18T00:00:00"/>
        <d u="1" v="2018-02-18T00:00:00"/>
        <d u="1" v="2018-04-09T00:00:00"/>
        <d u="1" v="2018-03-23T00:00:00"/>
        <d u="1" v="2018-01-06T00:00:00"/>
        <d u="1" v="2017-12-11T00:00:00"/>
        <d u="1" v="2018-02-11T00:00:00"/>
        <d u="1" v="2018-04-02T00:00:00"/>
        <d u="1" v="2017-11-25T00:00:00"/>
        <d u="1" v="2018-01-25T00:00:00"/>
        <d u="1" v="2018-03-16T00:00:00"/>
        <d u="1" v="2017-12-30T00:00:00"/>
        <d u="1" v="2017-12-04T00:00:00"/>
        <d u="1" v="2018-02-04T00:00:00"/>
        <d u="1" v="2018-01-18T00:00:00"/>
        <d u="1" v="2018-03-09T00:00:00"/>
        <d u="1" v="2017-12-23T00:00:00"/>
        <d u="1" v="2018-02-23T00:00:00"/>
        <d u="1" v="2018-03-28T00:00:00"/>
        <d u="1" v="2018-01-11T00:00:00"/>
        <d u="1" v="2018-03-02T00:00:00"/>
        <d u="1" v="2017-12-16T00:00:00"/>
        <d u="1" v="2018-02-16T00:00:00"/>
        <d u="1" v="2018-04-07T00:00:00"/>
      </sharedItems>
    </cacheField>
    <cacheField databaseField="1" hierarchy="0" level="0" name="门店名称" numFmtId="0" sqlType="0" uniqueList="1">
      <sharedItems containsBlank="1" containsNonDate="0" containsString="0" count="0"/>
    </cacheField>
    <cacheField databaseField="1" hierarchy="0" level="0" name="推广对象" numFmtId="0" sqlType="0" uniqueList="1">
      <sharedItems containsBlank="1" containsNonDate="0" containsString="0" count="0"/>
    </cacheField>
    <cacheField databaseField="1" hierarchy="0" level="0" name="花费" numFmtId="0" sqlType="0" uniqueList="1">
      <sharedItems containsBlank="1" containsNonDate="0" containsString="0" count="0"/>
    </cacheField>
    <cacheField databaseField="1" hierarchy="0" level="0" name="曝光" numFmtId="0" sqlType="0" uniqueList="1">
      <sharedItems containsBlank="1" containsNonDate="0" containsString="0" count="0"/>
    </cacheField>
    <cacheField databaseField="1" hierarchy="0" level="0" name="点击" numFmtId="0" sqlType="0" uniqueList="1">
      <sharedItems containsBlank="1" containsNonDate="0" containsString="0" count="0"/>
    </cacheField>
    <cacheField databaseField="1" hierarchy="0" level="0" name="点击均价" numFmtId="0" sqlType="0" uniqueList="1">
      <sharedItems containsBlank="1" containsNonDate="0" containsString="0" count="0"/>
    </cacheField>
    <cacheField databaseField="1" hierarchy="0" level="0" name="商户浏览量" numFmtId="0" sqlType="0" uniqueList="1">
      <sharedItems containsBlank="1" containsNonDate="0" containsString="0" count="0"/>
    </cacheField>
    <cacheField databaseField="1" hierarchy="0" level="0" name="价目表点击" numFmtId="0" sqlType="0" uniqueList="1">
      <sharedItems containsBlank="1" containsNonDate="0" containsString="0" count="0"/>
    </cacheField>
    <cacheField databaseField="1" hierarchy="0" level="0" name="预约量" numFmtId="0" sqlType="0" uniqueList="1">
      <sharedItems containsBlank="1" containsNonDate="0" containsString="0" count="0"/>
    </cacheField>
    <cacheField databaseField="1" hierarchy="0" level="0" name="团购订单量" numFmtId="0" sqlType="0" uniqueList="1">
      <sharedItems containsBlank="1" containsNonDate="0" containsString="0" count="0"/>
    </cacheField>
    <cacheField databaseField="1" hierarchy="0" level="0" name="闪惠交易量" numFmtId="0" sqlType="0" uniqueList="1">
      <sharedItems containsBlank="1" containsNonDate="0" containsString="0" count="0"/>
    </cacheField>
    <cacheField databaseField="1" hierarchy="0" level="0" name="扫码支付订单" numFmtId="0" sqlType="0" uniqueList="1">
      <sharedItems containsBlank="1" containsNonDate="0" containsString="0" count="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createdVersion="6" minRefreshableVersion="3" recordCount="125" refreshedBy="Microsoft Office 用户" refreshedDate="43345.61022685185" refreshedVersion="6" r:id="rId1">
  <cacheSource type="worksheet">
    <worksheetSource ref="A1:G1048576" sheet="咨询明细"/>
  </cacheSource>
  <cacheFields count="9">
    <cacheField databaseField="1" hierarchy="0" level="0" name="年" numFmtId="0" sqlType="0" uniqueList="1">
      <sharedItems containsBlank="1" containsInteger="1" containsNumber="1" containsString="0" count="3" maxValue="2018" minValue="2017">
        <n v="2018"/>
        <m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10" maxValue="12" minValue="1">
        <n v="4"/>
        <n v="5"/>
        <n v="6"/>
        <n v="7"/>
        <n v="8"/>
        <m/>
        <n u="1" v="2"/>
        <n u="1" v="1"/>
        <n u="1" v="3"/>
        <n u="1" v="12"/>
      </sharedItems>
    </cacheField>
    <cacheField databaseField="1" hierarchy="0" level="0" name="姓名" numFmtId="0" sqlType="0" uniqueList="1">
      <sharedItems containsBlank="1" count="0"/>
    </cacheField>
    <cacheField databaseField="1" hierarchy="0" level="0" name="电话" numFmtId="0" sqlType="0" uniqueList="1">
      <sharedItems containsBlank="1" count="0"/>
    </cacheField>
    <cacheField databaseField="1" hierarchy="0" level="0" name="首次沟通时间" numFmtId="0" sqlType="0" uniqueList="1">
      <sharedItems containsBlank="1" containsDate="1" containsNonDate="0" containsString="0" count="0" maxDate="2018-08-30T09:24:25" minDate="2018-04-18T01:06:22"/>
    </cacheField>
    <cacheField databaseField="1" hierarchy="0" level="0" name="最后沟通时间" numFmtId="0" sqlType="0" uniqueList="1">
      <sharedItems containsBlank="1" containsDate="1" containsNonDate="0" containsString="0" count="0" maxDate="2018-08-31T10:21:24" minDate="2018-04-23T08:44:29"/>
    </cacheField>
    <cacheField databaseField="1" hierarchy="0" level="0" name="客户标签" numFmtId="0" sqlType="0" uniqueList="1">
      <sharedItems containsBlank="1" count="20">
        <s v="肉毒素"/>
        <s v="玻尿酸"/>
        <s v="其他"/>
        <s v="水光针"/>
        <s v="美体塑形"/>
        <s v="祛斑"/>
        <s v="脱毛"/>
        <s v="眼部整形"/>
        <s v="皮肤修复"/>
        <s v="祛痣"/>
        <s v="鼻部整形"/>
        <s v="嫩肤"/>
        <s v="眼袋"/>
        <s v="小腿脱毛"/>
        <s v="面部轮廓"/>
        <s v="埋线"/>
        <s v="半永久"/>
        <s v="自体脂肪填充"/>
        <m/>
        <s u="1" v="广告"/>
      </sharedItems>
    </cacheField>
    <cacheField databaseField="1" hierarchy="0" level="0" name="所属门店" numFmtId="0" sqlType="0" uniqueList="1">
      <sharedItems containsBlank="1" count="0"/>
    </cacheField>
    <cacheField databaseField="1" hierarchy="0" level="0" name="城市" numFmtId="0" sqlType="0" uniqueList="1">
      <sharedItems containsBlank="1" count="0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createdVersion="6" minRefreshableVersion="3" recordCount="243" refreshedBy="Microsoft Office 用户" refreshedDate="43345.61023865741" refreshedVersion="6" r:id="rId1">
  <cacheSource type="worksheet">
    <worksheetSource ref="A1:I1048576" sheet="预约数据"/>
  </cacheSource>
  <cacheFields count="11">
    <cacheField databaseField="1" hierarchy="0" level="0" name="年" numFmtId="0" sqlType="0" uniqueList="1">
      <sharedItems containsBlank="1" containsInteger="1" containsNumber="1" containsString="0" count="3" maxValue="2018" minValue="2017">
        <n v="2018"/>
        <m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11" maxValue="12" minValue="1">
        <n v="4"/>
        <n v="5"/>
        <n v="6"/>
        <n v="7"/>
        <n v="8"/>
        <m/>
        <n u="1" v="2"/>
        <n u="1" v="1"/>
        <n u="1" v="3"/>
        <n u="1" v="11"/>
        <n u="1" v="12"/>
      </sharedItems>
    </cacheField>
    <cacheField databaseField="1" hierarchy="0" level="0" name="日" numFmtId="0" sqlType="0" uniqueList="1">
      <sharedItems containsBlank="1" containsDate="1" containsNonDate="0" containsString="0" count="246" maxDate="2018-09-01T00:00:00" minDate="2017-11-25T00:00:00">
        <d v="2018-04-26T00:00:00"/>
        <d v="2018-04-27T00:00:00"/>
        <d v="2018-04-29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9T00:00:00"/>
        <d v="2018-05-21T00:00:00"/>
        <d v="2018-05-22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4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5T00:00:00"/>
        <d v="2018-07-28T00:00:00"/>
        <d v="2018-07-29T00:00:00"/>
        <d v="2018-07-30T00:00:00"/>
        <d v="2018-07-31T00:00:00"/>
        <d v="2018-08-01T00:00:00"/>
        <d v="2018-08-02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m/>
        <d u="1" v="2017-11-30T00:00:00"/>
        <d u="1" v="2018-01-30T00:00:00"/>
        <d u="1" v="2018-03-21T00:00:00"/>
        <d u="1" v="2018-01-04T00:00:00"/>
        <d u="1" v="2017-12-09T00:00:00"/>
        <d u="1" v="2018-02-09T00:00:00"/>
        <d u="1" v="2018-01-23T00:00:00"/>
        <d u="1" v="2018-03-14T00:00:00"/>
        <d u="1" v="2017-12-28T00:00:00"/>
        <d u="1" v="2018-02-28T00:00:00"/>
        <d u="1" v="2017-12-02T00:00:00"/>
        <d u="1" v="2018-02-02T00:00:00"/>
        <d u="1" v="2018-01-16T00:00:00"/>
        <d u="1" v="2018-03-07T00:00:00"/>
        <d u="1" v="2017-12-21T00:00:00"/>
        <d u="1" v="2018-02-21T00:00:00"/>
        <d u="1" v="2018-04-12T00:00:00"/>
        <d u="1" v="2018-03-26T00:00:00"/>
        <d u="1" v="2018-01-09T00:00:00"/>
        <d u="1" v="2017-12-14T00:00:00"/>
        <d u="1" v="2018-02-14T00:00:00"/>
        <d u="1" v="2018-04-05T00:00:00"/>
        <d u="1" v="2017-11-28T00:00:00"/>
        <d u="1" v="2018-01-28T00:00:00"/>
        <d u="1" v="2018-03-19T00:00:00"/>
        <d u="1" v="2018-01-02T00:00:00"/>
        <d u="1" v="2017-12-07T00:00:00"/>
        <d u="1" v="2018-02-07T00:00:00"/>
        <d u="1" v="2018-01-21T00:00:00"/>
        <d u="1" v="2018-03-12T00:00:00"/>
        <d u="1" v="2017-12-26T00:00:00"/>
        <d u="1" v="2018-02-26T00:00:00"/>
        <d u="1" v="2018-03-31T00:00:00"/>
        <d u="1" v="2018-01-14T00:00:00"/>
        <d u="1" v="2018-03-05T00:00:00"/>
        <d u="1" v="2017-12-19T00:00:00"/>
        <d u="1" v="2018-02-19T00:00:00"/>
        <d u="1" v="2018-04-10T00:00:00"/>
        <d u="1" v="2018-03-24T00:00:00"/>
        <d u="1" v="2018-01-07T00:00:00"/>
        <d u="1" v="2018-02-12T00:00:00"/>
        <d u="1" v="2018-04-03T00:00:00"/>
        <d u="1" v="2018-01-26T00:00:00"/>
        <d u="1" v="2018-03-17T00:00:00"/>
        <d u="1" v="2017-12-31T00:00:00"/>
        <d u="1" v="2017-12-05T00:00:00"/>
        <d u="1" v="2018-02-05T00:00:00"/>
        <d u="1" v="2018-01-19T00:00:00"/>
        <d u="1" v="2018-03-10T00:00:00"/>
        <d u="1" v="2017-12-24T00:00:00"/>
        <d u="1" v="2018-02-24T00:00:00"/>
        <d u="1" v="2018-03-29T00:00:00"/>
        <d u="1" v="2018-01-12T00:00:00"/>
        <d u="1" v="2018-03-03T00:00:00"/>
        <d u="1" v="2017-12-17T00:00:00"/>
        <d u="1" v="2018-02-17T00:00:00"/>
        <d u="1" v="2018-04-08T00:00:00"/>
        <d u="1" v="2018-01-31T00:00:00"/>
        <d u="1" v="2018-03-22T00:00:00"/>
        <d u="1" v="2018-01-05T00:00:00"/>
        <d u="1" v="2018-02-10T00:00:00"/>
        <d u="1" v="2018-04-01T00:00:00"/>
        <d u="1" v="2018-01-24T00:00:00"/>
        <d u="1" v="2018-03-15T00:00:00"/>
        <d u="1" v="2017-12-29T00:00:00"/>
        <d u="1" v="2017-12-03T00:00:00"/>
        <d u="1" v="2018-02-03T00:00:00"/>
        <d u="1" v="2018-01-17T00:00:00"/>
        <d u="1" v="2018-03-08T00:00:00"/>
        <d u="1" v="2017-12-22T00:00:00"/>
        <d u="1" v="2018-02-22T00:00:00"/>
        <d u="1" v="2018-03-27T00:00:00"/>
        <d u="1" v="2018-01-10T00:00:00"/>
        <d u="1" v="2018-03-01T00:00:00"/>
        <d u="1" v="2017-12-15T00:00:00"/>
        <d u="1" v="2018-02-15T00:00:00"/>
        <d u="1" v="2018-04-06T00:00:00"/>
        <d u="1" v="2018-01-29T00:00:00"/>
        <d u="1" v="2018-03-20T00:00:00"/>
        <d u="1" v="2018-01-03T00:00:00"/>
        <d u="1" v="2017-12-08T00:00:00"/>
        <d u="1" v="2018-02-08T00:00:00"/>
        <d u="1" v="2018-01-22T00:00:00"/>
        <d u="1" v="2018-03-13T00:00:00"/>
        <d u="1" v="2017-12-27T00:00:00"/>
        <d u="1" v="2018-02-27T00:00:00"/>
        <d u="1" v="2018-02-01T00:00:00"/>
        <d u="1" v="2018-01-15T00:00:00"/>
        <d u="1" v="2018-03-06T00:00:00"/>
        <d u="1" v="2017-12-20T00:00:00"/>
        <d u="1" v="2018-02-20T00:00:00"/>
        <d u="1" v="2018-04-11T00:00:00"/>
        <d u="1" v="2018-03-25T00:00:00"/>
        <d u="1" v="2018-01-08T00:00:00"/>
        <d u="1" v="2017-12-13T00:00:00"/>
        <d u="1" v="2018-02-13T00:00:00"/>
        <d u="1" v="2018-04-04T00:00:00"/>
        <d u="1" v="2017-11-27T00:00:00"/>
        <d u="1" v="2018-01-27T00:00:00"/>
        <d u="1" v="2018-03-18T00:00:00"/>
        <d u="1" v="2018-01-01T00:00:00"/>
        <d u="1" v="2017-12-06T00:00:00"/>
        <d u="1" v="2018-02-06T00:00:00"/>
        <d u="1" v="2018-01-20T00:00:00"/>
        <d u="1" v="2018-03-11T00:00:00"/>
        <d u="1" v="2017-12-25T00:00:00"/>
        <d u="1" v="2018-02-25T00:00:00"/>
        <d u="1" v="2018-03-30T00:00:00"/>
        <d u="1" v="2018-01-13T00:00:00"/>
        <d u="1" v="2018-03-04T00:00:00"/>
        <d u="1" v="2017-12-18T00:00:00"/>
        <d u="1" v="2018-02-18T00:00:00"/>
        <d u="1" v="2018-04-09T00:00:00"/>
        <d u="1" v="2018-03-23T00:00:00"/>
        <d u="1" v="2018-01-06T00:00:00"/>
        <d u="1" v="2017-12-11T00:00:00"/>
        <d u="1" v="2018-02-11T00:00:00"/>
        <d u="1" v="2018-04-02T00:00:00"/>
        <d u="1" v="2017-11-25T00:00:00"/>
        <d u="1" v="2018-01-25T00:00:00"/>
        <d u="1" v="2018-03-16T00:00:00"/>
        <d u="1" v="2017-12-30T00:00:00"/>
        <d u="1" v="2017-12-04T00:00:00"/>
        <d u="1" v="2018-02-04T00:00:00"/>
        <d u="1" v="2018-01-18T00:00:00"/>
        <d u="1" v="2018-03-09T00:00:00"/>
        <d u="1" v="2017-12-23T00:00:00"/>
        <d u="1" v="2018-02-23T00:00:00"/>
        <d u="1" v="2018-03-28T00:00:00"/>
        <d u="1" v="2018-01-11T00:00:00"/>
        <d u="1" v="2018-03-02T00:00:00"/>
        <d u="1" v="2017-12-16T00:00:00"/>
        <d u="1" v="2018-02-16T00:00:00"/>
        <d u="1" v="2018-04-07T00:00:00"/>
      </sharedItems>
    </cacheField>
    <cacheField databaseField="1" hierarchy="0" level="0" name="时间" numFmtId="0" sqlType="0" uniqueList="1">
      <sharedItems containsBlank="1" containsDate="1" containsNonDate="0" containsString="0" count="0" maxDate="1899-12-30T23:50:00" minDate="1899-12-30T07:30:00"/>
    </cacheField>
    <cacheField databaseField="1" hierarchy="0" level="0" name="订单来源" numFmtId="0" sqlType="0" uniqueList="1">
      <sharedItems containsBlank="1" count="7">
        <s v="400已接"/>
        <s v="咨询"/>
        <s v="项目预约"/>
        <s v="门店预约"/>
        <s v="400未接"/>
        <m/>
        <s u="1" v="技师预约"/>
      </sharedItems>
    </cacheField>
    <cacheField databaseField="1" hierarchy="0" level="0" name="客户姓名" numFmtId="0" sqlType="0" uniqueList="1">
      <sharedItems containsBlank="1" count="0"/>
    </cacheField>
    <cacheField databaseField="1" hierarchy="0" level="0" name="联系方式" numFmtId="0" sqlType="0" uniqueList="1">
      <sharedItems containsBlank="1" containsInteger="1" containsNumber="1" containsString="0" count="0" maxValue="53182311439" minValue="2061096328"/>
    </cacheField>
    <cacheField databaseField="1" hierarchy="0" level="0" name="顾客留言" numFmtId="0" sqlType="0" uniqueList="1">
      <sharedItems containsBlank="1" containsInteger="1" containsMixedTypes="1" containsNumber="1" count="0" maxValue="18920399927" minValue="13502182517"/>
    </cacheField>
    <cacheField databaseField="1" hierarchy="0" level="0" name="预约医师" numFmtId="0" sqlType="0" uniqueList="1">
      <sharedItems containsBlank="1" count="0"/>
    </cacheField>
    <cacheField databaseField="1" hierarchy="0" level="0" name="订单状态" numFmtId="0" sqlType="0" uniqueList="1">
      <sharedItems containsBlank="1" count="0"/>
    </cacheField>
    <cacheField databaseField="1" hierarchy="0" level="0" name="备注" numFmtId="0" sqlType="0" uniqueList="1">
      <sharedItems containsBlank="1" containsNonDate="0" containsString="0" count="0"/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createdVersion="6" minRefreshableVersion="3" recordCount="17" refreshedBy="Microsoft Office 用户" refreshedDate="43345.61025092593" refreshedVersion="6" r:id="rId1">
  <cacheSource type="worksheet">
    <worksheetSource ref="A1:L1048576" sheet="回复口碑"/>
  </cacheSource>
  <cacheFields count="12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7" maxValue="8" minValue="3">
        <n v="4"/>
        <n v="5"/>
        <n v="6"/>
        <n v="7"/>
        <n v="8"/>
        <m/>
        <n u="1" v="3"/>
      </sharedItems>
    </cacheField>
    <cacheField databaseField="1" hierarchy="0" level="0" name="日" numFmtId="0" sqlType="0" uniqueList="1">
      <sharedItems containsBlank="1" containsDate="1" containsNonDate="0" containsString="0" count="16" maxDate="2018-08-28T00:00:00" minDate="2018-04-30T00:00:00">
        <d v="2018-04-30T00:00:00"/>
        <d v="2018-05-03T00:00:00"/>
        <d v="2018-05-06T00:00:00"/>
        <d v="2018-05-13T00:00:00"/>
        <d v="2018-05-24T00:00:00"/>
        <d v="2018-05-26T00:00:00"/>
        <d v="2018-06-11T00:00:00"/>
        <d v="2018-07-26T00:00:00"/>
        <d v="2018-07-21T00:00:00"/>
        <d v="2018-08-11T00:00:00"/>
        <d v="2018-08-14T00:00:00"/>
        <d v="2018-08-19T00:00:00"/>
        <d v="2018-08-16T00:00:00"/>
        <d v="2018-08-27T00:00:00"/>
        <d v="2018-08-26T00:00:00"/>
        <m/>
      </sharedItems>
    </cacheField>
    <cacheField databaseField="1" hierarchy="0" level="0" name="TIME" numFmtId="0" sqlType="0" uniqueList="1">
      <sharedItems containsBlank="1" containsDate="1" containsNonDate="0" containsString="0" count="0" maxDate="1899-12-30T21:29:00" minDate="1899-12-30T03:53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0"/>
    </cacheField>
    <cacheField databaseField="1" hierarchy="0" level="0" name="评分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createdVersion="6" minRefreshableVersion="3" recordCount="170" refreshedBy="Microsoft Office 用户" refreshedDate="43345.61024305555" refreshedVersion="6" r:id="rId1">
  <cacheSource type="worksheet">
    <worksheetSource ref="A1:G1048576" sheet="流量"/>
  </cacheSource>
  <cacheFields count="7">
    <cacheField databaseField="1" hierarchy="0" level="0" name="年" numFmtId="0" sqlType="0" uniqueList="1">
      <sharedItems containsBlank="1" containsInteger="1" containsNumber="1" containsString="0" count="15" maxValue="2031" minValue="2018">
        <n v="2018"/>
        <m/>
        <n u="1" v="2029"/>
        <n u="1" v="2022"/>
        <n u="1" v="2027"/>
        <n u="1" v="2020"/>
        <n u="1" v="2025"/>
        <n u="1" v="2030"/>
        <n u="1" v="2023"/>
        <n u="1" v="2028"/>
        <n u="1" v="2021"/>
        <n u="1" v="2026"/>
        <n u="1" v="2019"/>
        <n u="1" v="2031"/>
        <n u="1" v="2024"/>
      </sharedItems>
    </cacheField>
    <cacheField databaseField="1" hierarchy="0" level="0" name="月" numFmtId="0" sqlType="0" uniqueList="1">
      <sharedItems containsBlank="1" containsInteger="1" containsNumber="1" containsString="0" count="8" maxValue="8" minValue="2">
        <n v="3"/>
        <n v="4"/>
        <n v="5"/>
        <n v="6"/>
        <n v="7"/>
        <n v="8"/>
        <m/>
        <n u="1" v="2"/>
      </sharedItems>
    </cacheField>
    <cacheField databaseField="1" hierarchy="0" level="0" name="日期" numFmtId="0" sqlType="0" uniqueList="1">
      <sharedItems containsBlank="1" containsDate="1" containsNonDate="0" containsString="0" count="205" maxDate="2018-09-01T00:00:00" minDate="2018-02-09T00:00:00"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30T00:00:00"/>
        <d v="2018-08-29T00:00:00"/>
        <d v="2018-08-28T00:00:00"/>
        <d v="2018-08-27T00:00:00"/>
        <d v="2018-08-31T00:00:00"/>
        <m/>
        <d u="1" v="2018-02-09T00:00:00"/>
        <d u="1" v="2018-03-14T00:00:00"/>
        <d u="1" v="2018-02-28T00:00:00"/>
        <d u="1" v="2018-03-07T00:00:00"/>
        <d u="1" v="2018-02-21T00:00:00"/>
        <d u="1" v="2018-02-14T00:00:00"/>
        <d u="1" v="2018-03-12T00:00:00"/>
        <d u="1" v="2018-02-26T00:00:00"/>
        <d u="1" v="2018-03-05T00:00:00"/>
        <d u="1" v="2018-02-19T00:00:00"/>
        <d u="1" v="2018-02-12T00:00:00"/>
        <d u="1" v="2018-03-10T00:00:00"/>
        <d u="1" v="2018-02-24T00:00:00"/>
        <d u="1" v="2018-03-03T00:00:00"/>
        <d u="1" v="2018-02-17T00:00:00"/>
        <d u="1" v="2018-02-10T00:00:00"/>
        <d u="1" v="2018-03-15T00:00:00"/>
        <d u="1" v="2018-03-08T00:00:00"/>
        <d u="1" v="2018-02-22T00:00:00"/>
        <d u="1" v="2018-03-01T00:00:00"/>
        <d u="1" v="2018-02-15T00:00:00"/>
        <d u="1" v="2018-03-13T00:00:00"/>
        <d u="1" v="2018-02-27T00:00:00"/>
        <d u="1" v="2018-03-06T00:00:00"/>
        <d u="1" v="2018-02-20T00:00:00"/>
        <d u="1" v="2018-02-13T00:00:00"/>
        <d u="1" v="2018-03-11T00:00:00"/>
        <d u="1" v="2018-02-25T00:00:00"/>
        <d u="1" v="2018-03-04T00:00:00"/>
        <d u="1" v="2018-02-18T00:00:00"/>
        <d u="1" v="2018-02-11T00:00:00"/>
        <d u="1" v="2018-03-09T00:00:00"/>
        <d u="1" v="2018-02-23T00:00:00"/>
        <d u="1" v="2018-03-02T00:00:00"/>
        <d u="1" v="2018-02-16T00:00:00"/>
      </sharedItems>
    </cacheField>
    <cacheField databaseField="1" hierarchy="0" level="0" name="浏览量/次" numFmtId="0" sqlType="0" uniqueList="1">
      <sharedItems containsBlank="1" containsInteger="1" containsNumber="1" containsString="0" count="0" maxValue="316" minValue="0"/>
    </cacheField>
    <cacheField databaseField="1" hierarchy="0" level="0" name="访客数/人" numFmtId="0" sqlType="0" uniqueList="1">
      <sharedItems containsBlank="1" containsInteger="1" containsNumber="1" containsString="0" count="0" maxValue="122" minValue="0"/>
    </cacheField>
    <cacheField databaseField="1" hierarchy="0" level="0" name="平均停留时长/秒" numFmtId="0" sqlType="0" uniqueList="1">
      <sharedItems containsBlank="1" containsNumber="1" containsString="0" count="0" maxValue="371.89" minValue="0"/>
    </cacheField>
    <cacheField databaseField="1" hierarchy="0" level="0" name="跳失率/%" numFmtId="0" sqlType="0" uniqueList="1">
      <sharedItems containsBlank="1" containsNumber="1" containsString="0" count="0" maxValue="100" minValue="0"/>
    </cacheField>
  </cacheFields>
</pivotCacheDefinition>
</file>

<file path=xl/pivotCache/pivotCacheDefinition8.xml><?xml version="1.0" encoding="utf-8"?>
<pivotCacheDefinition xmlns:r="http://schemas.openxmlformats.org/officeDocument/2006/relationships" xmlns="http://schemas.openxmlformats.org/spreadsheetml/2006/main" createdVersion="6" minRefreshableVersion="3" recordCount="19" refreshedBy="Microsoft Office 用户" refreshedDate="43345.61023310185" refreshedVersion="6" r:id="rId1">
  <cacheSource type="worksheet">
    <worksheetSource ref="A1:K1048576" sheet="口碑数据"/>
  </cacheSource>
  <cacheFields count="11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6" maxValue="8" minValue="4">
        <n v="4"/>
        <n v="5"/>
        <n v="6"/>
        <n v="7"/>
        <n v="8"/>
        <m/>
      </sharedItems>
    </cacheField>
    <cacheField databaseField="1" hierarchy="0" level="0" name="日" numFmtId="0" sqlType="0" uniqueList="1">
      <sharedItems containsBlank="1" containsDate="1" containsNonDate="0" containsString="0" count="18" maxDate="2018-08-28T00:00:00" minDate="2018-04-30T00:00:00">
        <d v="2018-04-30T00:00:00"/>
        <d v="2018-05-03T00:00:00"/>
        <d v="2018-05-06T00:00:00"/>
        <d v="2018-05-13T00:00:00"/>
        <d v="2018-05-24T00:00:00"/>
        <d v="2018-05-26T00:00:00"/>
        <d v="2018-05-27T00:00:00"/>
        <d v="2018-06-11T00:00:00"/>
        <d v="2018-06-15T00:00:00"/>
        <d v="2018-07-26T00:00:00"/>
        <d v="2018-07-21T00:00:00"/>
        <d v="2018-08-14T00:00:00"/>
        <d v="2018-08-11T00:00:00"/>
        <d v="2018-08-19T00:00:00"/>
        <d v="2018-08-16T00:00:00"/>
        <d v="2018-08-26T00:00:00"/>
        <d v="2018-08-27T00:00:00"/>
        <m/>
      </sharedItems>
    </cacheField>
    <cacheField databaseField="1" hierarchy="0" level="0" name="TIME" numFmtId="0" sqlType="0" uniqueList="1">
      <sharedItems containsBlank="1" containsDate="1" containsNonDate="0" containsString="0" count="0" maxDate="1899-12-30T21:29:00" minDate="1899-12-30T03:53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2">
        <s v="5星"/>
        <m/>
      </sharedItems>
    </cacheField>
    <cacheField databaseField="1" hierarchy="0" level="0" name="评分" numFmtId="0" sqlType="0" uniqueList="1">
      <sharedItems containsBlank="1" count="0"/>
    </cacheField>
    <cacheField databaseField="1" hierarchy="0" level="0" name="效果" numFmtId="0" sqlType="0" uniqueList="1">
      <sharedItems containsBlank="1" count="0"/>
    </cacheField>
    <cacheField databaseField="1" hierarchy="0" level="0" name="环境" numFmtId="0" sqlType="0" uniqueList="1">
      <sharedItems containsBlank="1" count="0"/>
    </cacheField>
  </cacheFields>
</pivotCacheDefinition>
</file>

<file path=xl/pivotCache/pivotCacheRecords1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2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3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4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5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6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7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8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10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11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12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13.xml.rels><Relationships xmlns="http://schemas.openxmlformats.org/package/2006/relationships"><Relationship Id="rId1" Target="/xl/pivotCache/pivotCacheDefinition8.xml" Type="http://schemas.openxmlformats.org/officeDocument/2006/relationships/pivotCacheDefinition"/></Relationships>
</file>

<file path=xl/pivotTables/_rels/pivotTable14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2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3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4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5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6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7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8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9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0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4" firstHeaderRow="1" ref="AE2:AI19"/>
  <pivotFields count="15"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axis="axisCol" compact="1" defaultSubtotal="0" dragOff="1" dragToCol="1" dragToData="1" dragToPage="1" dragToRow="1" itemPageCount="10" outline="1" showAll="0" showDropDowns="1" sortType="manual" subtotalTop="1" topAutoShow="1">
      <items count="368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</items>
    </pivotField>
    <pivotField compact="1" defaultSubtotal="0" dragOff="1" dragToCol="1" dragToData="1" dragToPage="1" dragToRow="1" itemPageCount="10" outline="1" showAll="0" showDropDowns="1" sortType="manual" subtotalTop="1" topAutoShow="1"/>
    <pivotField axis="axisRow" compact="1" defaultSubtotal="0" dragOff="1" dragToCol="1" dragToData="1" dragToPage="1" dragToRow="1" itemPageCount="10" outline="1" showAll="0" showDropDowns="1" sortType="descending" subtotalTop="1" topAutoShow="1">
      <items count="25">
        <item m="1" sd="1" t="data" x="20"/>
        <item sd="1" t="data" x="2"/>
        <item m="1" sd="1" t="data" x="19"/>
        <item sd="1" t="data" x="14"/>
        <item sd="1" t="data" x="1"/>
        <item m="1" sd="1" t="data" x="23"/>
        <item m="1" sd="1" t="data" x="22"/>
        <item sd="1" t="data" x="0"/>
        <item m="1" sd="1" t="data" x="21"/>
        <item m="1" sd="1" t="data" x="24"/>
        <item sd="1" t="data" x="3"/>
        <item sd="1" t="data" x="18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5"/>
        <item sd="1" t="data" x="16"/>
        <item sd="1" t="data" x="17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4" selected="0">
              <x v="8"/>
            </reference>
          </references>
        </pivotArea>
      </autoSortScope>
    </pivotField>
    <pivotField compact="1" dataField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0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efaultSubtotal="0" dragOff="1" dragToCol="1" dragToData="1" dragToPage="1" dragToRow="1" itemPageCount="10" outline="1" showAll="0" showDropDowns="1" sortType="manual" subtotalTop="1" topAutoShow="1"/>
    <pivotField compact="1" dataField="1" defaultSubtotal="0" dragOff="1" dragToCol="0" dragToData="1" dragToPage="0" dragToRow="0" itemPageCount="10" outline="1" showAll="0" showDropDowns="1" sortType="manual" subtotalTop="1" topAutoShow="1"/>
    <pivotField axis="axisCol" compact="1" defaultSubtotal="0" dragOff="1" dragToCol="1" dragToData="1" dragToPage="1" dragToRow="1" itemPageCount="10" outline="1" showAll="0" showDropDowns="1" sortType="manual" subtotalTop="1" topAutoShow="1">
      <items count="14">
        <item h="1" sd="0" t="data" x="0"/>
        <item h="1" sd="0" t="data" x="1"/>
        <item h="1" sd="0" t="data" x="2"/>
        <item h="1" sd="0" t="data" x="3"/>
        <item h="1" sd="0" t="data" x="4"/>
        <item h="1" sd="0" t="data" x="5"/>
        <item h="1" sd="0" t="data" x="6"/>
        <item sd="0" t="data" x="7"/>
        <item sd="0" t="data" x="8"/>
        <item h="1" sd="0" t="data" x="9"/>
        <item h="1" sd="0" t="data" x="10"/>
        <item h="1" sd="0" t="data" x="11"/>
        <item h="1" sd="0" t="data" x="12"/>
        <item h="1" sd="0" t="data" x="13"/>
      </items>
    </pivotField>
  </pivotFields>
  <rowFields count="1">
    <field x="4"/>
  </rowFields>
  <rowItems count="14">
    <i i="0" r="0" t="data">
      <x v="14"/>
    </i>
    <i i="0" r="0" t="data">
      <x v="20"/>
    </i>
    <i i="0" r="0" t="data">
      <x v="17"/>
    </i>
    <i i="0" r="0" t="data">
      <x v="19"/>
    </i>
    <i i="0" r="0" t="data">
      <x v="12"/>
    </i>
    <i i="0" r="0" t="data">
      <x v="22"/>
    </i>
    <i i="0" r="0" t="data">
      <x v="21"/>
    </i>
    <i i="0" r="0" t="data">
      <x v="24"/>
    </i>
    <i i="0" r="0" t="data">
      <x v="23"/>
    </i>
    <i i="0" r="0" t="data">
      <x v="15"/>
    </i>
    <i i="0" r="0" t="data">
      <x v="3"/>
    </i>
    <i i="0" r="0" t="data">
      <x v="18"/>
    </i>
    <i i="0" r="0" t="data">
      <x v="10"/>
    </i>
    <i i="0" r="0" t="grand"/>
  </rowItems>
  <colFields count="3">
    <field x="-2"/>
    <field x="14"/>
    <field x="2"/>
  </colFields>
  <colItems count="4">
    <i i="0" r="0" t="data">
      <x v="7"/>
    </i>
    <i i="0" r="1" t="data">
      <x v="8"/>
    </i>
    <i i="1" r="0" t="data">
      <x v="7"/>
    </i>
    <i i="1" r="1" t="data">
      <x v="8"/>
    </i>
  </colItems>
  <dataFields count="2">
    <dataField baseField="6" baseItem="0" fld="5" name="计数项:售价（元）" showDataAs="normal" subtotal="count"/>
    <dataField baseField="0" baseItem="0" fld="13" name="求和项:成交价" showDataAs="normal" subtotal="sum"/>
  </dataFields>
  <formats count="8">
    <format dxfId="36">
      <pivotArea dataOnly="0" fieldPosition="0" outline="0" type="all"/>
    </format>
    <format dxfId="35">
      <pivotArea collapsedLevelsAreSubtotals="1" dataOnly="1" fieldPosition="0" outline="0" type="normal"/>
    </format>
    <format dxfId="34">
      <pivotArea dataOnly="0" fieldPosition="0" labelOnly="1" outline="0" type="origin"/>
    </format>
    <format dxfId="33">
      <pivotArea axis="axisCol" dataOnly="0" field="-2" fieldPosition="0" labelOnly="1" outline="0" type="button"/>
    </format>
    <format dxfId="32">
      <pivotArea dataOnly="0" fieldPosition="0" labelOnly="1" outline="0" type="topRight"/>
    </format>
    <format dxfId="31">
      <pivotArea axis="axisRow" dataOnly="0" field="4" fieldPosition="0" labelOnly="1" outline="0" type="button"/>
    </format>
    <format dxfId="30">
      <pivotArea dataOnly="0" fieldPosition="0" labelOnly="1" outline="1" type="normal">
        <references count="1">
          <reference field="4">
            <x v="10"/>
          </reference>
        </references>
      </pivotArea>
    </format>
    <format dxfId="29">
      <pivotArea dataOnly="0" fieldPosition="0" grandRow="1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16:F17" rowPageCount="2"/>
  <pivotFields count="9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1">
        <item h="1" m="1" sd="1" t="data" x="7"/>
        <item h="1" m="1" sd="1" t="data" x="6"/>
        <item h="1" m="1" sd="1" t="data" x="8"/>
        <item h="1" m="1" sd="1" t="data" x="9"/>
        <item h="1" sd="1" t="data" x="5"/>
        <item h="1" sd="1" t="data" x="0"/>
        <item h="1" sd="1" t="data" x="1"/>
        <item h="1" sd="1" t="data" x="2"/>
        <item sd="1" t="data" x="3"/>
        <item h="1" sd="1" t="data" x="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20">
      <pivotArea dataOnly="0" fieldPosition="0" outline="0" type="all"/>
    </format>
    <format dxfId="19">
      <pivotArea collapsedLevelsAreSubtotals="1" dataOnly="1" fieldPosition="0" outline="0" type="normal"/>
    </format>
    <format dxfId="18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16:U1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h="1" sd="1" t="data" x="1"/>
        <item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5"/>
        <item h="1" m="1" sd="1" t="data" x="6"/>
        <item h="1" sd="1" t="data" x="0"/>
        <item h="1" sd="1" t="data" x="1"/>
        <item h="1" sd="1" t="data" x="2"/>
        <item sd="1" t="data" x="3"/>
        <item h="1" sd="1" t="data" x="4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7">
        <item sd="1" t="data" x="15"/>
        <item sd="1" t="data" x="0"/>
        <item sd="1" t="data" x="5"/>
        <item sd="1" t="data" x="4"/>
        <item sd="1" t="data" x="1"/>
        <item sd="1" t="data" x="2"/>
        <item sd="1" t="data" x="3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3">
    <format dxfId="45">
      <pivotArea dataOnly="0" fieldPosition="0" outline="0" type="all"/>
    </format>
    <format dxfId="44">
      <pivotArea collapsedLevelsAreSubtotals="1" dataOnly="1" fieldPosition="0" outline="0" type="normal"/>
    </format>
    <format dxfId="43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16:D1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6">
        <item sd="1" t="data" x="0"/>
        <item h="1" sd="1" t="data" x="1"/>
        <item h="1" m="1" sd="1" t="data" x="10"/>
        <item h="1" m="1" sd="1" t="data" x="5"/>
        <item h="1" m="1" sd="1" t="data" x="12"/>
        <item h="1" m="1" sd="1" t="data" x="7"/>
        <item h="1" m="1" sd="1" t="data" x="2"/>
        <item h="1" m="1" sd="1" t="data" x="9"/>
        <item h="1" m="1" sd="1" t="data" x="4"/>
        <item h="1" m="1" sd="1" t="data" x="11"/>
        <item h="1" m="1" sd="1" t="data" x="6"/>
        <item h="1" m="1" sd="1" t="data" x="14"/>
        <item h="1" m="1" sd="1" t="data" x="8"/>
        <item h="1" m="1" sd="1" t="data" x="3"/>
        <item h="1" m="1" sd="1" t="data" x="13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7"/>
        <item h="1" sd="1" t="data" x="0"/>
        <item h="1" sd="1" t="data" x="6"/>
        <item h="1" sd="1" t="data" x="1"/>
        <item h="1" sd="1" t="data" x="2"/>
        <item h="1" sd="1" t="data" x="3"/>
        <item sd="1" t="data" x="4"/>
        <item h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06">
        <item m="1" sd="1" t="data" x="170"/>
        <item m="1" sd="1" t="data" x="185"/>
        <item m="1" sd="1" t="data" x="200"/>
        <item m="1" sd="1" t="data" x="180"/>
        <item m="1" sd="1" t="data" x="195"/>
        <item m="1" sd="1" t="data" x="175"/>
        <item m="1" sd="1" t="data" x="190"/>
        <item m="1" sd="1" t="data" x="204"/>
        <item m="1" sd="1" t="data" x="184"/>
        <item m="1" sd="1" t="data" x="199"/>
        <item m="1" sd="1" t="data" x="179"/>
        <item m="1" sd="1" t="data" x="194"/>
        <item m="1" sd="1" t="data" x="174"/>
        <item m="1" sd="1" t="data" x="188"/>
        <item m="1" sd="1" t="data" x="202"/>
        <item m="1" sd="1" t="data" x="182"/>
        <item m="1" sd="1" t="data" x="197"/>
        <item m="1" sd="1" t="data" x="177"/>
        <item m="1" sd="1" t="data" x="192"/>
        <item m="1" sd="1" t="data" x="172"/>
        <item m="1" sd="1" t="data" x="189"/>
        <item m="1" sd="1" t="data" x="203"/>
        <item m="1" sd="1" t="data" x="183"/>
        <item m="1" sd="1" t="data" x="198"/>
        <item m="1" sd="1" t="data" x="178"/>
        <item m="1" sd="1" t="data" x="193"/>
        <item m="1" sd="1" t="data" x="173"/>
        <item m="1" sd="1" t="data" x="187"/>
        <item m="1" sd="1" t="data" x="201"/>
        <item m="1" sd="1" t="data" x="181"/>
        <item m="1" sd="1" t="data" x="196"/>
        <item m="1" sd="1" t="data" x="176"/>
        <item m="1" sd="1" t="data" x="191"/>
        <item m="1" sd="1" t="data" x="171"/>
        <item m="1" sd="1" t="data" x="186"/>
        <item sd="1" t="data" x="0"/>
        <item sd="1" t="data" x="1"/>
        <item sd="1" t="data" x="2"/>
        <item sd="1" t="data" x="3"/>
        <item sd="1" t="data" x="169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9"/>
        <item sd="1" t="data" x="28"/>
        <item sd="1" t="data" x="27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3"/>
        <item sd="1" t="data" x="62"/>
        <item sd="1" t="data" x="61"/>
        <item sd="1" t="data" x="73"/>
        <item sd="1" t="data" x="72"/>
        <item sd="1" t="data" x="71"/>
        <item sd="1" t="data" x="70"/>
        <item sd="1" t="data" x="69"/>
        <item sd="1" t="data" x="68"/>
        <item sd="1" t="data" x="67"/>
        <item sd="1" t="data" x="66"/>
        <item sd="1" t="data" x="65"/>
        <item sd="1" t="data" x="64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44"/>
        <item sd="1" t="data" x="143"/>
        <item sd="1" t="data" x="142"/>
        <item sd="1" t="data" x="141"/>
        <item sd="1" t="data" x="140"/>
        <item sd="1" t="data" x="139"/>
        <item sd="1" t="data" x="138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6"/>
        <item sd="1" t="data" x="155"/>
        <item sd="1" t="data" x="154"/>
        <item sd="1" t="data" x="160"/>
        <item sd="1" t="data" x="159"/>
        <item sd="1" t="data" x="158"/>
        <item sd="1" t="data" x="157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5">
    <format dxfId="17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16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15">
      <pivotArea dataOnly="0" fieldPosition="0" outline="0" type="all"/>
    </format>
    <format dxfId="14">
      <pivotArea collapsedLevelsAreSubtotals="1" dataOnly="1" fieldPosition="0" outline="0" type="normal"/>
    </format>
    <format dxfId="13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7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R6:S8" rowPageCount="3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0"/>
        <item h="1" sd="1" t="data" x="1"/>
        <item h="1" sd="1" t="data" x="2"/>
        <item sd="1" t="data" x="3"/>
        <item h="1" sd="1" t="data" x="4"/>
        <item h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9">
        <item sd="1" t="data" x="17"/>
        <item sd="1" t="data" x="0"/>
        <item sd="1" t="data" x="3"/>
        <item sd="1" t="data" x="2"/>
        <item sd="1" t="data" x="1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2"/>
        <item sd="1" t="data" x="11"/>
        <item sd="1" t="data" x="13"/>
        <item sd="1" t="data" x="14"/>
        <item sd="1" t="data" x="15"/>
        <item sd="1" t="data" x="16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3">
        <item sd="1" t="data" x="0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2">
    <i i="0" r="0" t="data"/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6">
    <format dxfId="42">
      <pivotArea dataOnly="0" fieldPosition="0" outline="0" type="all"/>
    </format>
    <format dxfId="41">
      <pivotArea collapsedLevelsAreSubtotals="1" dataOnly="1" fieldPosition="0" outline="0" type="normal"/>
    </format>
    <format dxfId="40">
      <pivotArea axis="axisRow" dataOnly="0" field="7" fieldPosition="0" labelOnly="1" outline="0" type="button"/>
    </format>
    <format dxfId="39">
      <pivotArea dataOnly="0" fieldPosition="0" labelOnly="1" outline="1" type="normal">
        <references count="1">
          <reference field="7">
            <x v="0"/>
          </reference>
        </references>
      </pivotArea>
    </format>
    <format dxfId="38">
      <pivotArea dataOnly="0" fieldPosition="0" grandRow="1" labelOnly="1" outline="0" type="normal"/>
    </format>
    <format dxfId="37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Y17:AC1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m="1" sd="1" t="data" x="2"/>
        <item h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0"/>
        <item m="1" sd="1" t="data" x="2"/>
        <item m="1" sd="1" t="data" x="3"/>
        <item h="1" m="1" sd="1" t="data" x="4"/>
        <item h="1" m="1" sd="1" t="data" x="6"/>
        <item h="1" sd="1" t="data" x="1"/>
        <item h="1" m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44">
        <item m="1" sd="1" t="data" x="89"/>
        <item m="1" sd="1" t="data" x="7"/>
        <item m="1" sd="1" t="data" x="67"/>
        <item m="1" sd="1" t="data" x="127"/>
        <item m="1" sd="1" t="data" x="45"/>
        <item m="1" sd="1" t="data" x="106"/>
        <item m="1" sd="1" t="data" x="24"/>
        <item m="1" sd="1" t="data" x="83"/>
        <item m="1" sd="1" t="data" x="1"/>
        <item m="1" sd="1" t="data" x="94"/>
        <item m="1" sd="1" t="data" x="12"/>
        <item m="1" sd="1" t="data" x="71"/>
        <item m="1" sd="1" t="data" x="131"/>
        <item m="1" sd="1" t="data" x="49"/>
        <item m="1" sd="1" t="data" x="110"/>
        <item m="1" sd="1" t="data" x="28"/>
        <item m="1" sd="1" t="data" x="87"/>
        <item m="1" sd="1" t="data" x="5"/>
        <item m="1" sd="1" t="data" x="64"/>
        <item m="1" sd="1" t="data" x="124"/>
        <item m="1" sd="1" t="data" x="42"/>
        <item m="1" sd="1" t="data" x="103"/>
        <item m="1" sd="1" t="data" x="21"/>
        <item m="1" sd="1" t="data" x="80"/>
        <item m="1" sd="1" t="data" x="140"/>
        <item m="1" sd="1" t="data" x="58"/>
        <item m="1" sd="1" t="data" x="119"/>
        <item m="1" sd="1" t="data" x="37"/>
        <item m="1" sd="1" t="data" x="98"/>
        <item m="1" sd="1" t="data" x="16"/>
        <item m="1" sd="1" t="data" x="75"/>
        <item m="1" sd="1" t="data" x="135"/>
        <item m="1" sd="1" t="data" x="53"/>
        <item m="1" sd="1" t="data" x="114"/>
        <item m="1" sd="1" t="data" x="32"/>
        <item m="1" sd="1" t="data" x="92"/>
        <item m="1" sd="1" t="data" x="10"/>
        <item m="1" sd="1" t="data" x="70"/>
        <item m="1" sd="1" t="data" x="130"/>
        <item m="1" sd="1" t="data" x="48"/>
        <item m="1" sd="1" t="data" x="109"/>
        <item m="1" sd="1" t="data" x="27"/>
        <item m="1" sd="1" t="data" x="86"/>
        <item m="1" sd="1" t="data" x="4"/>
        <item m="1" sd="1" t="data" x="63"/>
        <item m="1" sd="1" t="data" x="123"/>
        <item m="1" sd="1" t="data" x="41"/>
        <item m="1" sd="1" t="data" x="102"/>
        <item m="1" sd="1" t="data" x="20"/>
        <item m="1" sd="1" t="data" x="78"/>
        <item m="1" sd="1" t="data" x="138"/>
        <item m="1" sd="1" t="data" x="56"/>
        <item m="1" sd="1" t="data" x="117"/>
        <item m="1" sd="1" t="data" x="35"/>
        <item m="1" sd="1" t="data" x="96"/>
        <item m="1" sd="1" t="data" x="14"/>
        <item m="1" sd="1" t="data" x="73"/>
        <item m="1" sd="1" t="data" x="133"/>
        <item m="1" sd="1" t="data" x="51"/>
        <item m="1" sd="1" t="data" x="112"/>
        <item m="1" sd="1" t="data" x="30"/>
        <item m="1" sd="1" t="data" x="90"/>
        <item m="1" sd="1" t="data" x="8"/>
        <item m="1" sd="1" t="data" x="68"/>
        <item m="1" sd="1" t="data" x="128"/>
        <item m="1" sd="1" t="data" x="46"/>
        <item m="1" sd="1" t="data" x="107"/>
        <item m="1" sd="1" t="data" x="25"/>
        <item m="1" sd="1" t="data" x="84"/>
        <item m="1" sd="1" t="data" x="2"/>
        <item m="1" sd="1" t="data" x="61"/>
        <item m="1" sd="1" t="data" x="95"/>
        <item m="1" sd="1" t="data" x="13"/>
        <item m="1" sd="1" t="data" x="72"/>
        <item m="1" sd="1" t="data" x="132"/>
        <item m="1" sd="1" t="data" x="50"/>
        <item m="1" sd="1" t="data" x="111"/>
        <item m="1" sd="1" t="data" x="29"/>
        <item m="1" sd="1" t="data" x="88"/>
        <item m="1" sd="1" t="data" x="6"/>
        <item m="1" sd="1" t="data" x="65"/>
        <item m="1" sd="1" t="data" x="125"/>
        <item m="1" sd="1" t="data" x="43"/>
        <item m="1" sd="1" t="data" x="104"/>
        <item m="1" sd="1" t="data" x="22"/>
        <item m="1" sd="1" t="data" x="81"/>
        <item m="1" sd="1" t="data" x="141"/>
        <item m="1" sd="1" t="data" x="59"/>
        <item m="1" sd="1" t="data" x="120"/>
        <item m="1" sd="1" t="data" x="38"/>
        <item m="1" sd="1" t="data" x="99"/>
        <item m="1" sd="1" t="data" x="17"/>
        <item m="1" sd="1" t="data" x="76"/>
        <item m="1" sd="1" t="data" x="136"/>
        <item m="1" sd="1" t="data" x="54"/>
        <item m="1" sd="1" t="data" x="115"/>
        <item m="1" sd="1" t="data" x="33"/>
        <item m="1" sd="1" t="data" x="93"/>
        <item m="1" sd="1" t="data" x="11"/>
        <item m="1" sd="1" t="data" x="79"/>
        <item m="1" sd="1" t="data" x="139"/>
        <item m="1" sd="1" t="data" x="57"/>
        <item m="1" sd="1" t="data" x="118"/>
        <item m="1" sd="1" t="data" x="36"/>
        <item m="1" sd="1" t="data" x="97"/>
        <item m="1" sd="1" t="data" x="15"/>
        <item m="1" sd="1" t="data" x="74"/>
        <item m="1" sd="1" t="data" x="134"/>
        <item m="1" sd="1" t="data" x="52"/>
        <item m="1" sd="1" t="data" x="113"/>
        <item m="1" sd="1" t="data" x="31"/>
        <item m="1" sd="1" t="data" x="91"/>
        <item m="1" sd="1" t="data" x="9"/>
        <item sd="1" t="data" x="0"/>
        <item m="1" sd="1" t="data" x="69"/>
        <item m="1" sd="1" t="data" x="129"/>
        <item m="1" sd="1" t="data" x="47"/>
        <item m="1" sd="1" t="data" x="108"/>
        <item m="1" sd="1" t="data" x="26"/>
        <item m="1" sd="1" t="data" x="85"/>
        <item m="1" sd="1" t="data" x="3"/>
        <item m="1" sd="1" t="data" x="62"/>
        <item m="1" sd="1" t="data" x="122"/>
        <item m="1" sd="1" t="data" x="40"/>
        <item m="1" sd="1" t="data" x="101"/>
        <item m="1" sd="1" t="data" x="19"/>
        <item m="1" sd="1" t="data" x="77"/>
        <item m="1" sd="1" t="data" x="137"/>
        <item m="1" sd="1" t="data" x="55"/>
        <item m="1" sd="1" t="data" x="116"/>
        <item m="1" sd="1" t="data" x="34"/>
        <item m="1" sd="1" t="data" x="66"/>
        <item m="1" sd="1" t="data" x="126"/>
        <item m="1" sd="1" t="data" x="44"/>
        <item m="1" sd="1" t="data" x="105"/>
        <item m="1" sd="1" t="data" x="23"/>
        <item m="1" sd="1" t="data" x="82"/>
        <item m="1" sd="1" t="data" x="142"/>
        <item m="1" sd="1" t="data" x="60"/>
        <item m="1" sd="1" t="data" x="121"/>
        <item m="1" sd="1" t="data" x="39"/>
        <item m="1" sd="1" t="data" x="100"/>
        <item m="1" sd="1" t="data" x="18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61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60">
      <pivotArea dataOnly="0" fieldPosition="0" outline="0" type="all"/>
    </format>
    <format dxfId="59">
      <pivotArea collapsedLevelsAreSubtotals="1" dataOnly="1" fieldPosition="0" outline="0" type="normal"/>
    </format>
    <format dxfId="58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5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7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O6:P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0"/>
        <item h="1" sd="1" t="data" x="1"/>
        <item h="1" sd="1" t="data" x="2"/>
        <item h="1" sd="1" t="data" x="3"/>
        <item sd="1" t="data" x="4"/>
        <item h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9">
        <item sd="1" t="data" x="17"/>
        <item sd="1" t="data" x="0"/>
        <item sd="1" t="data" x="3"/>
        <item sd="1" t="data" x="2"/>
        <item sd="1" t="data" x="1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2"/>
        <item sd="1" t="data" x="11"/>
        <item sd="1" t="data" x="13"/>
        <item sd="1" t="data" x="14"/>
        <item sd="1" t="data" x="15"/>
        <item sd="1" t="data" x="16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3">
        <item sd="1" t="data" x="0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2">
    <i i="0" r="0" t="data"/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6">
    <format dxfId="57">
      <pivotArea dataOnly="0" fieldPosition="0" outline="0" type="all"/>
    </format>
    <format dxfId="56">
      <pivotArea collapsedLevelsAreSubtotals="1" dataOnly="1" fieldPosition="0" outline="0" type="normal"/>
    </format>
    <format dxfId="55">
      <pivotArea axis="axisRow" dataOnly="0" field="7" fieldPosition="0" labelOnly="1" outline="0" type="button"/>
    </format>
    <format dxfId="54">
      <pivotArea dataOnly="0" fieldPosition="0" labelOnly="1" outline="1" type="normal">
        <references count="1">
          <reference field="7">
            <x v="0"/>
          </reference>
        </references>
      </pivotArea>
    </format>
    <format dxfId="53">
      <pivotArea dataOnly="0" fieldPosition="0" grandRow="1" labelOnly="1" outline="0" type="normal"/>
    </format>
    <format dxfId="52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Y6:AC7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m="1" sd="1" t="data" x="2"/>
        <item h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0"/>
        <item h="1" m="1" sd="1" t="data" x="2"/>
        <item h="1" m="1" sd="1" t="data" x="3"/>
        <item h="1" m="1" sd="1" t="data" x="4"/>
        <item h="1" m="1" sd="1" t="data" x="6"/>
        <item h="1" sd="1" t="data" x="1"/>
        <item m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44">
        <item m="1" sd="1" t="data" x="89"/>
        <item m="1" sd="1" t="data" x="7"/>
        <item m="1" sd="1" t="data" x="67"/>
        <item m="1" sd="1" t="data" x="127"/>
        <item m="1" sd="1" t="data" x="45"/>
        <item m="1" sd="1" t="data" x="106"/>
        <item m="1" sd="1" t="data" x="24"/>
        <item m="1" sd="1" t="data" x="83"/>
        <item m="1" sd="1" t="data" x="1"/>
        <item m="1" sd="1" t="data" x="94"/>
        <item m="1" sd="1" t="data" x="12"/>
        <item m="1" sd="1" t="data" x="71"/>
        <item m="1" sd="1" t="data" x="131"/>
        <item m="1" sd="1" t="data" x="49"/>
        <item m="1" sd="1" t="data" x="110"/>
        <item m="1" sd="1" t="data" x="28"/>
        <item m="1" sd="1" t="data" x="87"/>
        <item m="1" sd="1" t="data" x="5"/>
        <item m="1" sd="1" t="data" x="64"/>
        <item m="1" sd="1" t="data" x="124"/>
        <item m="1" sd="1" t="data" x="42"/>
        <item m="1" sd="1" t="data" x="103"/>
        <item m="1" sd="1" t="data" x="21"/>
        <item m="1" sd="1" t="data" x="80"/>
        <item m="1" sd="1" t="data" x="140"/>
        <item m="1" sd="1" t="data" x="58"/>
        <item m="1" sd="1" t="data" x="119"/>
        <item m="1" sd="1" t="data" x="37"/>
        <item m="1" sd="1" t="data" x="98"/>
        <item m="1" sd="1" t="data" x="16"/>
        <item m="1" sd="1" t="data" x="75"/>
        <item m="1" sd="1" t="data" x="135"/>
        <item m="1" sd="1" t="data" x="53"/>
        <item m="1" sd="1" t="data" x="114"/>
        <item m="1" sd="1" t="data" x="32"/>
        <item m="1" sd="1" t="data" x="92"/>
        <item m="1" sd="1" t="data" x="10"/>
        <item m="1" sd="1" t="data" x="70"/>
        <item m="1" sd="1" t="data" x="130"/>
        <item m="1" sd="1" t="data" x="48"/>
        <item m="1" sd="1" t="data" x="109"/>
        <item m="1" sd="1" t="data" x="27"/>
        <item m="1" sd="1" t="data" x="86"/>
        <item m="1" sd="1" t="data" x="4"/>
        <item m="1" sd="1" t="data" x="63"/>
        <item m="1" sd="1" t="data" x="123"/>
        <item m="1" sd="1" t="data" x="41"/>
        <item m="1" sd="1" t="data" x="102"/>
        <item m="1" sd="1" t="data" x="20"/>
        <item m="1" sd="1" t="data" x="78"/>
        <item m="1" sd="1" t="data" x="138"/>
        <item m="1" sd="1" t="data" x="56"/>
        <item m="1" sd="1" t="data" x="117"/>
        <item m="1" sd="1" t="data" x="35"/>
        <item m="1" sd="1" t="data" x="96"/>
        <item m="1" sd="1" t="data" x="14"/>
        <item m="1" sd="1" t="data" x="73"/>
        <item m="1" sd="1" t="data" x="133"/>
        <item m="1" sd="1" t="data" x="51"/>
        <item m="1" sd="1" t="data" x="112"/>
        <item m="1" sd="1" t="data" x="30"/>
        <item m="1" sd="1" t="data" x="90"/>
        <item m="1" sd="1" t="data" x="8"/>
        <item m="1" sd="1" t="data" x="68"/>
        <item m="1" sd="1" t="data" x="128"/>
        <item m="1" sd="1" t="data" x="46"/>
        <item m="1" sd="1" t="data" x="107"/>
        <item m="1" sd="1" t="data" x="25"/>
        <item m="1" sd="1" t="data" x="84"/>
        <item m="1" sd="1" t="data" x="2"/>
        <item m="1" sd="1" t="data" x="61"/>
        <item m="1" sd="1" t="data" x="95"/>
        <item m="1" sd="1" t="data" x="13"/>
        <item m="1" sd="1" t="data" x="72"/>
        <item m="1" sd="1" t="data" x="132"/>
        <item m="1" sd="1" t="data" x="50"/>
        <item m="1" sd="1" t="data" x="111"/>
        <item m="1" sd="1" t="data" x="29"/>
        <item m="1" sd="1" t="data" x="88"/>
        <item m="1" sd="1" t="data" x="6"/>
        <item m="1" sd="1" t="data" x="65"/>
        <item m="1" sd="1" t="data" x="125"/>
        <item m="1" sd="1" t="data" x="43"/>
        <item m="1" sd="1" t="data" x="104"/>
        <item m="1" sd="1" t="data" x="22"/>
        <item m="1" sd="1" t="data" x="81"/>
        <item m="1" sd="1" t="data" x="141"/>
        <item m="1" sd="1" t="data" x="59"/>
        <item m="1" sd="1" t="data" x="120"/>
        <item m="1" sd="1" t="data" x="38"/>
        <item m="1" sd="1" t="data" x="99"/>
        <item m="1" sd="1" t="data" x="17"/>
        <item m="1" sd="1" t="data" x="76"/>
        <item m="1" sd="1" t="data" x="136"/>
        <item m="1" sd="1" t="data" x="54"/>
        <item m="1" sd="1" t="data" x="115"/>
        <item m="1" sd="1" t="data" x="33"/>
        <item m="1" sd="1" t="data" x="93"/>
        <item m="1" sd="1" t="data" x="11"/>
        <item m="1" sd="1" t="data" x="79"/>
        <item m="1" sd="1" t="data" x="139"/>
        <item m="1" sd="1" t="data" x="57"/>
        <item m="1" sd="1" t="data" x="118"/>
        <item m="1" sd="1" t="data" x="36"/>
        <item m="1" sd="1" t="data" x="97"/>
        <item m="1" sd="1" t="data" x="15"/>
        <item m="1" sd="1" t="data" x="74"/>
        <item m="1" sd="1" t="data" x="134"/>
        <item m="1" sd="1" t="data" x="52"/>
        <item m="1" sd="1" t="data" x="113"/>
        <item m="1" sd="1" t="data" x="31"/>
        <item m="1" sd="1" t="data" x="91"/>
        <item m="1" sd="1" t="data" x="9"/>
        <item sd="1" t="data" x="0"/>
        <item m="1" sd="1" t="data" x="69"/>
        <item m="1" sd="1" t="data" x="129"/>
        <item m="1" sd="1" t="data" x="47"/>
        <item m="1" sd="1" t="data" x="108"/>
        <item m="1" sd="1" t="data" x="26"/>
        <item m="1" sd="1" t="data" x="85"/>
        <item m="1" sd="1" t="data" x="3"/>
        <item m="1" sd="1" t="data" x="62"/>
        <item m="1" sd="1" t="data" x="122"/>
        <item m="1" sd="1" t="data" x="40"/>
        <item m="1" sd="1" t="data" x="101"/>
        <item m="1" sd="1" t="data" x="19"/>
        <item m="1" sd="1" t="data" x="77"/>
        <item m="1" sd="1" t="data" x="137"/>
        <item m="1" sd="1" t="data" x="55"/>
        <item m="1" sd="1" t="data" x="116"/>
        <item m="1" sd="1" t="data" x="34"/>
        <item m="1" sd="1" t="data" x="66"/>
        <item m="1" sd="1" t="data" x="126"/>
        <item m="1" sd="1" t="data" x="44"/>
        <item m="1" sd="1" t="data" x="105"/>
        <item m="1" sd="1" t="data" x="23"/>
        <item m="1" sd="1" t="data" x="82"/>
        <item m="1" sd="1" t="data" x="142"/>
        <item m="1" sd="1" t="data" x="60"/>
        <item m="1" sd="1" t="data" x="121"/>
        <item m="1" sd="1" t="data" x="39"/>
        <item m="1" sd="1" t="data" x="100"/>
        <item m="1" sd="1" t="data" x="18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12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11">
      <pivotArea dataOnly="0" fieldPosition="0" outline="0" type="all"/>
    </format>
    <format dxfId="10">
      <pivotArea collapsedLevelsAreSubtotals="1" dataOnly="1" fieldPosition="0" outline="0" type="normal"/>
    </format>
    <format dxfId="9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6:F7" rowPageCount="2"/>
  <pivotFields count="9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1">
        <item h="1" m="1" sd="1" t="data" x="7"/>
        <item h="1" m="1" sd="1" t="data" x="6"/>
        <item h="1" m="1" sd="1" t="data" x="8"/>
        <item h="1" m="1" sd="1" t="data" x="9"/>
        <item h="1" sd="1" t="data" x="5"/>
        <item h="1" sd="1" t="data" x="0"/>
        <item h="1" sd="1" t="data" x="1"/>
        <item h="1" sd="1" t="data" x="2"/>
        <item h="1" sd="1" t="data" x="3"/>
        <item sd="1" t="data" x="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28">
      <pivotArea dataOnly="0" fieldPosition="0" outline="0" type="all"/>
    </format>
    <format dxfId="27">
      <pivotArea collapsedLevelsAreSubtotals="1" dataOnly="1" fieldPosition="0" outline="0" type="normal"/>
    </format>
    <format dxfId="26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0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2" firstHeaderRow="1" ref="A20:C38"/>
  <pivotFields count="9"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11">
        <item h="1" m="1" sd="1" t="data" x="7"/>
        <item h="1" m="1" sd="1" t="data" x="6"/>
        <item h="1" m="1" sd="1" t="data" x="8"/>
        <item h="1" sd="1" t="data" x="0"/>
        <item h="1" sd="1" t="data" x="1"/>
        <item h="1" sd="1" t="data" x="2"/>
        <item sd="1" t="data" x="3"/>
        <item sd="1" t="data" x="4"/>
        <item h="1" m="1" sd="1" t="data" x="9"/>
        <item h="1"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descending" subtotalTop="1" topAutoShow="1">
      <items count="21">
        <item sd="1" t="data" x="16"/>
        <item sd="1" t="data" x="10"/>
        <item sd="1" t="data" x="1"/>
        <item m="1" sd="1" t="data" x="19"/>
        <item sd="1" t="data" x="15"/>
        <item sd="1" t="data" x="4"/>
        <item sd="1" t="data" x="14"/>
        <item sd="1" t="data" x="11"/>
        <item sd="1" t="data" x="8"/>
        <item sd="1" t="data" x="2"/>
        <item sd="1" t="data" x="5"/>
        <item sd="1" t="data" x="9"/>
        <item sd="1" t="data" x="0"/>
        <item sd="1" t="data" x="3"/>
        <item sd="1" t="data" x="6"/>
        <item sd="1" t="data" x="13"/>
        <item sd="1" t="data" x="7"/>
        <item sd="1" t="data" x="12"/>
        <item sd="1" t="data" x="18"/>
        <item sd="1" t="data" x="17"/>
        <item sd="1" t="default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7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6"/>
  </rowFields>
  <rowItems count="17">
    <i i="0" r="0" t="data">
      <x v="14"/>
    </i>
    <i i="0" r="0" t="data">
      <x v="10"/>
    </i>
    <i i="0" r="0" t="data">
      <x v="13"/>
    </i>
    <i i="0" r="0" t="data">
      <x v="5"/>
    </i>
    <i i="0" r="0" t="data">
      <x v="12"/>
    </i>
    <i i="0" r="0" t="data">
      <x v="2"/>
    </i>
    <i i="0" r="0" t="data">
      <x v="16"/>
    </i>
    <i i="0" r="0" t="data">
      <x v="7"/>
    </i>
    <i i="0" r="0" t="data">
      <x v="4"/>
    </i>
    <i i="0" r="0" t="data">
      <x v="9"/>
    </i>
    <i i="0" r="0" t="data">
      <x v="15"/>
    </i>
    <i i="0" r="0" t="data">
      <x v="19"/>
    </i>
    <i i="0" r="0" t="data">
      <x v="11"/>
    </i>
    <i i="0" r="0" t="data"/>
    <i i="0" r="0" t="data">
      <x v="1"/>
    </i>
    <i i="0" r="0" t="data">
      <x v="6"/>
    </i>
    <i i="0" r="0" t="grand"/>
  </rowItems>
  <colFields count="1">
    <field x="1"/>
  </colFields>
  <colItems count="2">
    <i i="0" r="0" t="data">
      <x v="6"/>
    </i>
    <i i="0" r="0" t="data">
      <x v="7"/>
    </i>
  </colItems>
  <dataFields count="1">
    <dataField baseField="0" baseItem="0" fld="6" name="计数项:客户标签" showDataAs="normal" subtotal="count"/>
  </dataFields>
  <pivotTableStyleInfo name="PivotStyleLight16" showColHeaders="1" showColStripes="0" showLastColumn="1" showRowHeaders="1" showRowStripes="0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I6:J11" rowPageCount="3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7"/>
        <item h="1" m="1" sd="1" t="data" x="6"/>
        <item h="1" m="1" sd="1" t="data" x="8"/>
        <item h="1" m="1" sd="1" t="data" x="9"/>
        <item h="1" m="1" sd="1" t="data" x="10"/>
        <item h="1" sd="1" t="data" x="5"/>
        <item h="1" sd="1" t="data" x="0"/>
        <item h="1" sd="1" t="data" x="1"/>
        <item h="1" sd="1" t="data" x="2"/>
        <item h="1" sd="1" t="data" x="3"/>
        <item sd="1" t="data" x="4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47">
        <item m="1" sd="1" t="data" x="230"/>
        <item m="1" sd="1" t="data" x="209"/>
        <item m="1" sd="1" t="data" x="134"/>
        <item m="1" sd="1" t="data" x="112"/>
        <item m="1" sd="1" t="data" x="122"/>
        <item m="1" sd="1" t="data" x="177"/>
        <item m="1" sd="1" t="data" x="234"/>
        <item m="1" sd="1" t="data" x="157"/>
        <item m="1" sd="1" t="data" x="213"/>
        <item m="1" sd="1" t="data" x="138"/>
        <item m="1" sd="1" t="data" x="192"/>
        <item m="1" sd="1" t="data" x="116"/>
        <item m="1" sd="1" t="data" x="227"/>
        <item m="1" sd="1" t="data" x="206"/>
        <item m="1" sd="1" t="data" x="131"/>
        <item m="1" sd="1" t="data" x="186"/>
        <item m="1" sd="1" t="data" x="243"/>
        <item m="1" sd="1" t="data" x="166"/>
        <item m="1" sd="1" t="data" x="222"/>
        <item m="1" sd="1" t="data" x="147"/>
        <item m="1" sd="1" t="data" x="201"/>
        <item m="1" sd="1" t="data" x="126"/>
        <item m="1" sd="1" t="data" x="181"/>
        <item m="1" sd="1" t="data" x="238"/>
        <item m="1" sd="1" t="data" x="161"/>
        <item m="1" sd="1" t="data" x="217"/>
        <item m="1" sd="1" t="data" x="142"/>
        <item m="1" sd="1" t="data" x="196"/>
        <item m="1" sd="1" t="data" x="120"/>
        <item m="1" sd="1" t="data" x="176"/>
        <item m="1" sd="1" t="data" x="233"/>
        <item m="1" sd="1" t="data" x="156"/>
        <item m="1" sd="1" t="data" x="212"/>
        <item m="1" sd="1" t="data" x="137"/>
        <item m="1" sd="1" t="data" x="191"/>
        <item m="1" sd="1" t="data" x="115"/>
        <item m="1" sd="1" t="data" x="171"/>
        <item m="1" sd="1" t="data" x="226"/>
        <item m="1" sd="1" t="data" x="151"/>
        <item m="1" sd="1" t="data" x="205"/>
        <item m="1" sd="1" t="data" x="130"/>
        <item m="1" sd="1" t="data" x="184"/>
        <item m="1" sd="1" t="data" x="241"/>
        <item m="1" sd="1" t="data" x="164"/>
        <item m="1" sd="1" t="data" x="220"/>
        <item m="1" sd="1" t="data" x="145"/>
        <item m="1" sd="1" t="data" x="199"/>
        <item m="1" sd="1" t="data" x="124"/>
        <item m="1" sd="1" t="data" x="179"/>
        <item m="1" sd="1" t="data" x="236"/>
        <item m="1" sd="1" t="data" x="159"/>
        <item m="1" sd="1" t="data" x="215"/>
        <item m="1" sd="1" t="data" x="140"/>
        <item m="1" sd="1" t="data" x="194"/>
        <item m="1" sd="1" t="data" x="118"/>
        <item m="1" sd="1" t="data" x="174"/>
        <item m="1" sd="1" t="data" x="231"/>
        <item m="1" sd="1" t="data" x="154"/>
        <item m="1" sd="1" t="data" x="210"/>
        <item m="1" sd="1" t="data" x="135"/>
        <item m="1" sd="1" t="data" x="189"/>
        <item m="1" sd="1" t="data" x="113"/>
        <item m="1" sd="1" t="data" x="169"/>
        <item m="1" sd="1" t="data" x="198"/>
        <item m="1" sd="1" t="data" x="123"/>
        <item m="1" sd="1" t="data" x="178"/>
        <item m="1" sd="1" t="data" x="235"/>
        <item m="1" sd="1" t="data" x="158"/>
        <item m="1" sd="1" t="data" x="214"/>
        <item m="1" sd="1" t="data" x="139"/>
        <item m="1" sd="1" t="data" x="193"/>
        <item m="1" sd="1" t="data" x="117"/>
        <item m="1" sd="1" t="data" x="172"/>
        <item m="1" sd="1" t="data" x="228"/>
        <item m="1" sd="1" t="data" x="152"/>
        <item m="1" sd="1" t="data" x="207"/>
        <item m="1" sd="1" t="data" x="132"/>
        <item m="1" sd="1" t="data" x="187"/>
        <item m="1" sd="1" t="data" x="244"/>
        <item m="1" sd="1" t="data" x="167"/>
        <item m="1" sd="1" t="data" x="223"/>
        <item m="1" sd="1" t="data" x="148"/>
        <item m="1" sd="1" t="data" x="202"/>
        <item m="1" sd="1" t="data" x="127"/>
        <item m="1" sd="1" t="data" x="182"/>
        <item m="1" sd="1" t="data" x="239"/>
        <item m="1" sd="1" t="data" x="162"/>
        <item m="1" sd="1" t="data" x="218"/>
        <item m="1" sd="1" t="data" x="143"/>
        <item m="1" sd="1" t="data" x="197"/>
        <item m="1" sd="1" t="data" x="121"/>
        <item m="1" sd="1" t="data" x="185"/>
        <item m="1" sd="1" t="data" x="242"/>
        <item m="1" sd="1" t="data" x="165"/>
        <item m="1" sd="1" t="data" x="221"/>
        <item m="1" sd="1" t="data" x="146"/>
        <item m="1" sd="1" t="data" x="200"/>
        <item m="1" sd="1" t="data" x="125"/>
        <item m="1" sd="1" t="data" x="180"/>
        <item m="1" sd="1" t="data" x="237"/>
        <item m="1" sd="1" t="data" x="160"/>
        <item m="1" sd="1" t="data" x="216"/>
        <item m="1" sd="1" t="data" x="141"/>
        <item m="1" sd="1" t="data" x="195"/>
        <item m="1" sd="1" t="data" x="119"/>
        <item m="1" sd="1" t="data" x="175"/>
        <item m="1" sd="1" t="data" x="232"/>
        <item m="1" sd="1" t="data" x="155"/>
        <item m="1" sd="1" t="data" x="211"/>
        <item m="1" sd="1" t="data" x="136"/>
        <item m="1" sd="1" t="data" x="190"/>
        <item m="1" sd="1" t="data" x="114"/>
        <item m="1" sd="1" t="data" x="170"/>
        <item m="1" sd="1" t="data" x="225"/>
        <item m="1" sd="1" t="data" x="150"/>
        <item m="1" sd="1" t="data" x="204"/>
        <item m="1" sd="1" t="data" x="129"/>
        <item m="1" sd="1" t="data" x="183"/>
        <item m="1" sd="1" t="data" x="240"/>
        <item m="1" sd="1" t="data" x="163"/>
        <item m="1" sd="1" t="data" x="219"/>
        <item m="1" sd="1" t="data" x="144"/>
        <item m="1" sd="1" t="data" x="173"/>
        <item m="1" sd="1" t="data" x="229"/>
        <item m="1" sd="1" t="data" x="153"/>
        <item m="1" sd="1" t="data" x="208"/>
        <item m="1" sd="1" t="data" x="133"/>
        <item m="1" sd="1" t="data" x="188"/>
        <item m="1" sd="1" t="data" x="245"/>
        <item m="1" sd="1" t="data" x="168"/>
        <item m="1" sd="1" t="data" x="224"/>
        <item m="1" sd="1" t="data" x="149"/>
        <item m="1" sd="1" t="data" x="203"/>
        <item m="1" sd="1" t="data" x="128"/>
        <item sd="1" t="data" x="111"/>
        <item sd="1" t="data" x="3"/>
        <item sd="1" t="data" x="2"/>
        <item sd="1" t="data" x="1"/>
        <item sd="1" t="data" x="0"/>
        <item sd="1" t="data" x="11"/>
        <item sd="1" t="data" x="10"/>
        <item sd="1" t="data" x="9"/>
        <item sd="1" t="data" x="8"/>
        <item sd="1" t="data" x="7"/>
        <item sd="1" t="data" x="6"/>
        <item sd="1" t="data" x="5"/>
        <item sd="1" t="data" x="4"/>
        <item sd="1" t="data" x="17"/>
        <item sd="1" t="data" x="16"/>
        <item sd="1" t="data" x="15"/>
        <item sd="1" t="data" x="14"/>
        <item sd="1" t="data" x="13"/>
        <item sd="1" t="data" x="12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4"/>
        <item sd="1" t="data" x="43"/>
        <item sd="1" t="data" x="42"/>
        <item sd="1" t="data" x="41"/>
        <item sd="1" t="data" x="40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6"/>
        <item sd="1" t="data" x="75"/>
        <item sd="1" t="data" x="77"/>
        <item sd="1" t="data" x="78"/>
        <item sd="1" t="data" x="79"/>
        <item sd="1" t="data" x="80"/>
        <item sd="1" t="data" x="86"/>
        <item sd="1" t="data" x="85"/>
        <item sd="1" t="data" x="84"/>
        <item sd="1" t="data" x="83"/>
        <item sd="1" t="data" x="82"/>
        <item sd="1" t="data" x="81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sd="1" t="data" x="4"/>
        <item sd="1" t="data" x="0"/>
        <item m="1" sd="1" t="data" x="6"/>
        <item sd="1" t="data" x="3"/>
        <item sd="1" t="data" x="2"/>
        <item sd="1" t="data" x="1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5">
    <i i="0" r="0" t="data"/>
    <i i="0" r="0" t="data">
      <x v="1"/>
    </i>
    <i i="0" r="0" t="data">
      <x v="3"/>
    </i>
    <i i="0" r="0" t="data">
      <x v="5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4" name="计数项:订单来源" showDataAs="normal" subtotal="count"/>
  </dataFields>
  <formats count="6">
    <format dxfId="8">
      <pivotArea dataOnly="0" fieldPosition="0" outline="0" type="all"/>
    </format>
    <format dxfId="7">
      <pivotArea collapsedLevelsAreSubtotals="1" dataOnly="1" fieldPosition="0" outline="0" type="normal"/>
    </format>
    <format dxfId="6">
      <pivotArea axis="axisRow" dataOnly="0" field="4" fieldPosition="0" labelOnly="1" outline="0" type="button"/>
    </format>
    <format dxfId="5">
      <pivotArea dataOnly="0" fieldPosition="0" labelOnly="1" outline="1" type="normal">
        <references count="1">
          <reference field="4">
            <x v="4"/>
          </reference>
        </references>
      </pivotArea>
    </format>
    <format dxfId="4">
      <pivotArea dataOnly="0" fieldPosition="0" grandRow="1" labelOnly="1" outline="0" type="normal"/>
    </format>
    <format dxfId="3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6:U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h="1" sd="1" t="data" x="1"/>
        <item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5"/>
        <item h="1" m="1" sd="1" t="data" x="6"/>
        <item h="1" sd="1" t="data" x="0"/>
        <item h="1" sd="1" t="data" x="1"/>
        <item h="1" sd="1" t="data" x="2"/>
        <item h="1" sd="1" t="data" x="3"/>
        <item sd="1" t="data" x="4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7">
        <item sd="1" t="data" x="15"/>
        <item sd="1" t="data" x="0"/>
        <item sd="1" t="data" x="5"/>
        <item sd="1" t="data" x="4"/>
        <item sd="1" t="data" x="1"/>
        <item sd="1" t="data" x="2"/>
        <item sd="1" t="data" x="3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3">
    <format dxfId="2">
      <pivotArea dataOnly="0" fieldPosition="0" outline="0" type="all"/>
    </format>
    <format dxfId="1">
      <pivotArea collapsedLevelsAreSubtotals="1" dataOnly="1" fieldPosition="0" outline="0" type="normal"/>
    </format>
    <format dxfId="0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6:D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6">
        <item sd="1" t="data" x="0"/>
        <item h="1" sd="1" t="data" x="1"/>
        <item h="1" m="1" sd="1" t="data" x="10"/>
        <item h="1" m="1" sd="1" t="data" x="5"/>
        <item h="1" m="1" sd="1" t="data" x="12"/>
        <item h="1" m="1" sd="1" t="data" x="7"/>
        <item h="1" m="1" sd="1" t="data" x="2"/>
        <item h="1" m="1" sd="1" t="data" x="9"/>
        <item h="1" m="1" sd="1" t="data" x="4"/>
        <item h="1" m="1" sd="1" t="data" x="11"/>
        <item h="1" m="1" sd="1" t="data" x="6"/>
        <item h="1" m="1" sd="1" t="data" x="14"/>
        <item h="1" m="1" sd="1" t="data" x="8"/>
        <item h="1" m="1" sd="1" t="data" x="3"/>
        <item h="1" m="1" sd="1" t="data" x="13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7"/>
        <item h="1" sd="1" t="data" x="0"/>
        <item h="1" sd="1" t="data" x="6"/>
        <item h="1" sd="1" t="data" x="1"/>
        <item h="1" sd="1" t="data" x="2"/>
        <item h="1" sd="1" t="data" x="3"/>
        <item h="1" sd="1" t="data" x="4"/>
        <item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06">
        <item m="1" sd="1" t="data" x="170"/>
        <item m="1" sd="1" t="data" x="185"/>
        <item m="1" sd="1" t="data" x="200"/>
        <item m="1" sd="1" t="data" x="180"/>
        <item m="1" sd="1" t="data" x="195"/>
        <item m="1" sd="1" t="data" x="175"/>
        <item m="1" sd="1" t="data" x="190"/>
        <item m="1" sd="1" t="data" x="204"/>
        <item m="1" sd="1" t="data" x="184"/>
        <item m="1" sd="1" t="data" x="199"/>
        <item m="1" sd="1" t="data" x="179"/>
        <item m="1" sd="1" t="data" x="194"/>
        <item m="1" sd="1" t="data" x="174"/>
        <item m="1" sd="1" t="data" x="188"/>
        <item m="1" sd="1" t="data" x="202"/>
        <item m="1" sd="1" t="data" x="182"/>
        <item m="1" sd="1" t="data" x="197"/>
        <item m="1" sd="1" t="data" x="177"/>
        <item m="1" sd="1" t="data" x="192"/>
        <item m="1" sd="1" t="data" x="172"/>
        <item m="1" sd="1" t="data" x="189"/>
        <item m="1" sd="1" t="data" x="203"/>
        <item m="1" sd="1" t="data" x="183"/>
        <item m="1" sd="1" t="data" x="198"/>
        <item m="1" sd="1" t="data" x="178"/>
        <item m="1" sd="1" t="data" x="193"/>
        <item m="1" sd="1" t="data" x="173"/>
        <item m="1" sd="1" t="data" x="187"/>
        <item m="1" sd="1" t="data" x="201"/>
        <item m="1" sd="1" t="data" x="181"/>
        <item m="1" sd="1" t="data" x="196"/>
        <item m="1" sd="1" t="data" x="176"/>
        <item m="1" sd="1" t="data" x="191"/>
        <item m="1" sd="1" t="data" x="171"/>
        <item m="1" sd="1" t="data" x="186"/>
        <item sd="1" t="data" x="0"/>
        <item sd="1" t="data" x="1"/>
        <item sd="1" t="data" x="2"/>
        <item sd="1" t="data" x="3"/>
        <item sd="1" t="data" x="169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9"/>
        <item sd="1" t="data" x="28"/>
        <item sd="1" t="data" x="27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3"/>
        <item sd="1" t="data" x="62"/>
        <item sd="1" t="data" x="61"/>
        <item sd="1" t="data" x="73"/>
        <item sd="1" t="data" x="72"/>
        <item sd="1" t="data" x="71"/>
        <item sd="1" t="data" x="70"/>
        <item sd="1" t="data" x="69"/>
        <item sd="1" t="data" x="68"/>
        <item sd="1" t="data" x="67"/>
        <item sd="1" t="data" x="66"/>
        <item sd="1" t="data" x="65"/>
        <item sd="1" t="data" x="64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44"/>
        <item sd="1" t="data" x="143"/>
        <item sd="1" t="data" x="142"/>
        <item sd="1" t="data" x="141"/>
        <item sd="1" t="data" x="140"/>
        <item sd="1" t="data" x="139"/>
        <item sd="1" t="data" x="138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6"/>
        <item sd="1" t="data" x="155"/>
        <item sd="1" t="data" x="154"/>
        <item sd="1" t="data" x="160"/>
        <item sd="1" t="data" x="159"/>
        <item sd="1" t="data" x="158"/>
        <item sd="1" t="data" x="157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5">
    <format dxfId="25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24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23">
      <pivotArea dataOnly="0" fieldPosition="0" outline="0" type="all"/>
    </format>
    <format dxfId="22">
      <pivotArea collapsedLevelsAreSubtotals="1" dataOnly="1" fieldPosition="0" outline="0" type="normal"/>
    </format>
    <format dxfId="21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L6:M11" rowPageCount="3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m="1" sd="1" t="data" x="2"/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2">
        <item h="1" m="1" sd="1" t="data" x="7"/>
        <item h="1" m="1" sd="1" t="data" x="6"/>
        <item h="1" m="1" sd="1" t="data" x="8"/>
        <item h="1" m="1" sd="1" t="data" x="9"/>
        <item h="1" m="1" sd="1" t="data" x="10"/>
        <item h="1" sd="1" t="data" x="5"/>
        <item h="1" sd="1" t="data" x="0"/>
        <item h="1" sd="1" t="data" x="1"/>
        <item h="1" sd="1" t="data" x="2"/>
        <item sd="1" t="data" x="3"/>
        <item h="1" sd="1" t="data" x="4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47">
        <item m="1" sd="1" t="data" x="230"/>
        <item m="1" sd="1" t="data" x="209"/>
        <item m="1" sd="1" t="data" x="134"/>
        <item m="1" sd="1" t="data" x="112"/>
        <item m="1" sd="1" t="data" x="122"/>
        <item m="1" sd="1" t="data" x="177"/>
        <item m="1" sd="1" t="data" x="234"/>
        <item m="1" sd="1" t="data" x="157"/>
        <item m="1" sd="1" t="data" x="213"/>
        <item m="1" sd="1" t="data" x="138"/>
        <item m="1" sd="1" t="data" x="192"/>
        <item m="1" sd="1" t="data" x="116"/>
        <item m="1" sd="1" t="data" x="227"/>
        <item m="1" sd="1" t="data" x="206"/>
        <item m="1" sd="1" t="data" x="131"/>
        <item m="1" sd="1" t="data" x="186"/>
        <item m="1" sd="1" t="data" x="243"/>
        <item m="1" sd="1" t="data" x="166"/>
        <item m="1" sd="1" t="data" x="222"/>
        <item m="1" sd="1" t="data" x="147"/>
        <item m="1" sd="1" t="data" x="201"/>
        <item m="1" sd="1" t="data" x="126"/>
        <item m="1" sd="1" t="data" x="181"/>
        <item m="1" sd="1" t="data" x="238"/>
        <item m="1" sd="1" t="data" x="161"/>
        <item m="1" sd="1" t="data" x="217"/>
        <item m="1" sd="1" t="data" x="142"/>
        <item m="1" sd="1" t="data" x="196"/>
        <item m="1" sd="1" t="data" x="120"/>
        <item m="1" sd="1" t="data" x="176"/>
        <item m="1" sd="1" t="data" x="233"/>
        <item m="1" sd="1" t="data" x="156"/>
        <item m="1" sd="1" t="data" x="212"/>
        <item m="1" sd="1" t="data" x="137"/>
        <item m="1" sd="1" t="data" x="191"/>
        <item m="1" sd="1" t="data" x="115"/>
        <item m="1" sd="1" t="data" x="171"/>
        <item m="1" sd="1" t="data" x="226"/>
        <item m="1" sd="1" t="data" x="151"/>
        <item m="1" sd="1" t="data" x="205"/>
        <item m="1" sd="1" t="data" x="130"/>
        <item m="1" sd="1" t="data" x="184"/>
        <item m="1" sd="1" t="data" x="241"/>
        <item m="1" sd="1" t="data" x="164"/>
        <item m="1" sd="1" t="data" x="220"/>
        <item m="1" sd="1" t="data" x="145"/>
        <item m="1" sd="1" t="data" x="199"/>
        <item m="1" sd="1" t="data" x="124"/>
        <item m="1" sd="1" t="data" x="179"/>
        <item m="1" sd="1" t="data" x="236"/>
        <item m="1" sd="1" t="data" x="159"/>
        <item m="1" sd="1" t="data" x="215"/>
        <item m="1" sd="1" t="data" x="140"/>
        <item m="1" sd="1" t="data" x="194"/>
        <item m="1" sd="1" t="data" x="118"/>
        <item m="1" sd="1" t="data" x="174"/>
        <item m="1" sd="1" t="data" x="231"/>
        <item m="1" sd="1" t="data" x="154"/>
        <item m="1" sd="1" t="data" x="210"/>
        <item m="1" sd="1" t="data" x="135"/>
        <item m="1" sd="1" t="data" x="189"/>
        <item m="1" sd="1" t="data" x="113"/>
        <item m="1" sd="1" t="data" x="169"/>
        <item m="1" sd="1" t="data" x="198"/>
        <item m="1" sd="1" t="data" x="123"/>
        <item m="1" sd="1" t="data" x="178"/>
        <item m="1" sd="1" t="data" x="235"/>
        <item m="1" sd="1" t="data" x="158"/>
        <item m="1" sd="1" t="data" x="214"/>
        <item m="1" sd="1" t="data" x="139"/>
        <item m="1" sd="1" t="data" x="193"/>
        <item m="1" sd="1" t="data" x="117"/>
        <item m="1" sd="1" t="data" x="172"/>
        <item m="1" sd="1" t="data" x="228"/>
        <item m="1" sd="1" t="data" x="152"/>
        <item m="1" sd="1" t="data" x="207"/>
        <item m="1" sd="1" t="data" x="132"/>
        <item m="1" sd="1" t="data" x="187"/>
        <item m="1" sd="1" t="data" x="244"/>
        <item m="1" sd="1" t="data" x="167"/>
        <item m="1" sd="1" t="data" x="223"/>
        <item m="1" sd="1" t="data" x="148"/>
        <item m="1" sd="1" t="data" x="202"/>
        <item m="1" sd="1" t="data" x="127"/>
        <item m="1" sd="1" t="data" x="182"/>
        <item m="1" sd="1" t="data" x="239"/>
        <item m="1" sd="1" t="data" x="162"/>
        <item m="1" sd="1" t="data" x="218"/>
        <item m="1" sd="1" t="data" x="143"/>
        <item m="1" sd="1" t="data" x="197"/>
        <item m="1" sd="1" t="data" x="121"/>
        <item m="1" sd="1" t="data" x="185"/>
        <item m="1" sd="1" t="data" x="242"/>
        <item m="1" sd="1" t="data" x="165"/>
        <item m="1" sd="1" t="data" x="221"/>
        <item m="1" sd="1" t="data" x="146"/>
        <item m="1" sd="1" t="data" x="200"/>
        <item m="1" sd="1" t="data" x="125"/>
        <item m="1" sd="1" t="data" x="180"/>
        <item m="1" sd="1" t="data" x="237"/>
        <item m="1" sd="1" t="data" x="160"/>
        <item m="1" sd="1" t="data" x="216"/>
        <item m="1" sd="1" t="data" x="141"/>
        <item m="1" sd="1" t="data" x="195"/>
        <item m="1" sd="1" t="data" x="119"/>
        <item m="1" sd="1" t="data" x="175"/>
        <item m="1" sd="1" t="data" x="232"/>
        <item m="1" sd="1" t="data" x="155"/>
        <item m="1" sd="1" t="data" x="211"/>
        <item m="1" sd="1" t="data" x="136"/>
        <item m="1" sd="1" t="data" x="190"/>
        <item m="1" sd="1" t="data" x="114"/>
        <item m="1" sd="1" t="data" x="170"/>
        <item m="1" sd="1" t="data" x="225"/>
        <item m="1" sd="1" t="data" x="150"/>
        <item m="1" sd="1" t="data" x="204"/>
        <item m="1" sd="1" t="data" x="129"/>
        <item m="1" sd="1" t="data" x="183"/>
        <item m="1" sd="1" t="data" x="240"/>
        <item m="1" sd="1" t="data" x="163"/>
        <item m="1" sd="1" t="data" x="219"/>
        <item m="1" sd="1" t="data" x="144"/>
        <item m="1" sd="1" t="data" x="173"/>
        <item m="1" sd="1" t="data" x="229"/>
        <item m="1" sd="1" t="data" x="153"/>
        <item m="1" sd="1" t="data" x="208"/>
        <item m="1" sd="1" t="data" x="133"/>
        <item m="1" sd="1" t="data" x="188"/>
        <item m="1" sd="1" t="data" x="245"/>
        <item m="1" sd="1" t="data" x="168"/>
        <item m="1" sd="1" t="data" x="224"/>
        <item m="1" sd="1" t="data" x="149"/>
        <item m="1" sd="1" t="data" x="203"/>
        <item m="1" sd="1" t="data" x="128"/>
        <item sd="1" t="data" x="111"/>
        <item sd="1" t="data" x="3"/>
        <item sd="1" t="data" x="2"/>
        <item sd="1" t="data" x="1"/>
        <item sd="1" t="data" x="0"/>
        <item sd="1" t="data" x="11"/>
        <item sd="1" t="data" x="10"/>
        <item sd="1" t="data" x="9"/>
        <item sd="1" t="data" x="8"/>
        <item sd="1" t="data" x="7"/>
        <item sd="1" t="data" x="6"/>
        <item sd="1" t="data" x="5"/>
        <item sd="1" t="data" x="4"/>
        <item sd="1" t="data" x="17"/>
        <item sd="1" t="data" x="16"/>
        <item sd="1" t="data" x="15"/>
        <item sd="1" t="data" x="14"/>
        <item sd="1" t="data" x="13"/>
        <item sd="1" t="data" x="12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4"/>
        <item sd="1" t="data" x="43"/>
        <item sd="1" t="data" x="42"/>
        <item sd="1" t="data" x="41"/>
        <item sd="1" t="data" x="40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6"/>
        <item sd="1" t="data" x="75"/>
        <item sd="1" t="data" x="77"/>
        <item sd="1" t="data" x="78"/>
        <item sd="1" t="data" x="79"/>
        <item sd="1" t="data" x="80"/>
        <item sd="1" t="data" x="86"/>
        <item sd="1" t="data" x="85"/>
        <item sd="1" t="data" x="84"/>
        <item sd="1" t="data" x="83"/>
        <item sd="1" t="data" x="82"/>
        <item sd="1" t="data" x="81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sd="1" t="data" x="4"/>
        <item sd="1" t="data" x="0"/>
        <item m="1" sd="1" t="data" x="6"/>
        <item sd="1" t="data" x="3"/>
        <item sd="1" t="data" x="2"/>
        <item sd="1" t="data" x="1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5">
    <i i="0" r="0" t="data"/>
    <i i="0" r="0" t="data">
      <x v="1"/>
    </i>
    <i i="0" r="0" t="data">
      <x v="3"/>
    </i>
    <i i="0" r="0" t="data">
      <x v="5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4" name="计数项:订单来源" showDataAs="normal" subtotal="count"/>
  </dataFields>
  <formats count="6">
    <format dxfId="51">
      <pivotArea dataOnly="0" fieldPosition="0" outline="0" type="all"/>
    </format>
    <format dxfId="50">
      <pivotArea collapsedLevelsAreSubtotals="1" dataOnly="1" fieldPosition="0" outline="0" type="normal"/>
    </format>
    <format dxfId="49">
      <pivotArea axis="axisRow" dataOnly="0" field="4" fieldPosition="0" labelOnly="1" outline="0" type="button"/>
    </format>
    <format dxfId="48">
      <pivotArea dataOnly="0" fieldPosition="0" labelOnly="1" outline="1" type="normal">
        <references count="1">
          <reference field="4">
            <x v="5"/>
          </reference>
        </references>
      </pivotArea>
    </format>
    <format dxfId="47">
      <pivotArea dataOnly="0" fieldPosition="0" grandRow="1" labelOnly="1" outline="0" type="normal"/>
    </format>
    <format dxfId="46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pivotTables/pivotTable1.xml" Type="http://schemas.openxmlformats.org/officeDocument/2006/relationships/pivotTable"/><Relationship Id="rId2" Target="/xl/pivotTables/pivotTable2.xml" Type="http://schemas.openxmlformats.org/officeDocument/2006/relationships/pivotTable"/><Relationship Id="rId3" Target="/xl/pivotTables/pivotTable3.xml" Type="http://schemas.openxmlformats.org/officeDocument/2006/relationships/pivotTable"/><Relationship Id="rId4" Target="/xl/pivotTables/pivotTable4.xml" Type="http://schemas.openxmlformats.org/officeDocument/2006/relationships/pivotTable"/><Relationship Id="rId5" Target="/xl/pivotTables/pivotTable5.xml" Type="http://schemas.openxmlformats.org/officeDocument/2006/relationships/pivotTable"/><Relationship Id="rId6" Target="/xl/pivotTables/pivotTable6.xml" Type="http://schemas.openxmlformats.org/officeDocument/2006/relationships/pivotTable"/><Relationship Id="rId7" Target="/xl/pivotTables/pivotTable7.xml" Type="http://schemas.openxmlformats.org/officeDocument/2006/relationships/pivotTable"/><Relationship Id="rId8" Target="/xl/pivotTables/pivotTable8.xml" Type="http://schemas.openxmlformats.org/officeDocument/2006/relationships/pivotTable"/><Relationship Id="rId9" Target="/xl/pivotTables/pivotTable9.xml" Type="http://schemas.openxmlformats.org/officeDocument/2006/relationships/pivotTable"/><Relationship Id="rId10" Target="/xl/pivotTables/pivotTable10.xml" Type="http://schemas.openxmlformats.org/officeDocument/2006/relationships/pivotTable"/><Relationship Id="rId11" Target="/xl/pivotTables/pivotTable11.xml" Type="http://schemas.openxmlformats.org/officeDocument/2006/relationships/pivotTable"/><Relationship Id="rId12" Target="/xl/pivotTables/pivotTable12.xml" Type="http://schemas.openxmlformats.org/officeDocument/2006/relationships/pivotTable"/><Relationship Id="rId13" Target="/xl/pivotTables/pivotTable13.xml" Type="http://schemas.openxmlformats.org/officeDocument/2006/relationships/pivotTable"/><Relationship Id="rId14" Target="/xl/pivotTables/pivotTable14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K18"/>
  <sheetViews>
    <sheetView showGridLines="0" workbookViewId="0">
      <selection activeCell="D13" sqref="D13"/>
    </sheetView>
  </sheetViews>
  <sheetFormatPr baseColWidth="8" customHeight="1" defaultColWidth="11" defaultRowHeight="31.5" outlineLevelCol="0"/>
  <cols>
    <col customWidth="1" max="1" min="1" style="168" width="3.875"/>
    <col customWidth="1" max="2" min="2" style="168" width="11"/>
    <col customWidth="1" max="3" min="3" style="168" width="22.5"/>
    <col customWidth="1" max="4" min="4" style="168" width="18.625"/>
    <col customWidth="1" max="5" min="5" style="168" width="19"/>
    <col customWidth="1" max="6" min="6" style="168" width="17.125"/>
    <col customWidth="1" max="7" min="7" style="168" width="20.5"/>
    <col customWidth="1" max="8" min="8" style="168" width="19.875"/>
    <col customWidth="1" max="9" min="9" style="168" width="16.5"/>
    <col customWidth="1" max="11" min="10" style="168" width="11"/>
    <col customWidth="1" max="16384" min="12" style="168" width="11"/>
  </cols>
  <sheetData>
    <row customFormat="1" customHeight="1" ht="21" r="1" s="20" spans="1:11">
      <c r="B1" s="20" t="s">
        <v>0</v>
      </c>
    </row>
    <row customHeight="1" ht="33" r="2" s="118" spans="1:11">
      <c r="B2" s="169" t="s">
        <v>1</v>
      </c>
      <c r="D2" s="169">
        <f>透视表!$J$29</f>
        <v/>
      </c>
      <c r="E2" s="169">
        <f>透视表!$J$28</f>
        <v/>
      </c>
      <c r="F2" s="169">
        <f>透视表!$J$30</f>
        <v/>
      </c>
      <c r="G2" s="169" t="s">
        <v>2</v>
      </c>
      <c r="H2" s="169" t="s">
        <v>3</v>
      </c>
    </row>
    <row customHeight="1" ht="29.1" r="3" s="118" spans="1:11">
      <c r="B3" s="170" t="s">
        <v>4</v>
      </c>
      <c r="C3" s="109" t="s">
        <v>5</v>
      </c>
      <c r="D3" s="194">
        <f>GETPIVOTDATA("浏览量",透视表!$A$6)</f>
        <v/>
      </c>
      <c r="E3" s="107">
        <f>IFERROR((D3/透视表!$J$31)/(F3/透视表!$J$32)-1,"-")</f>
        <v/>
      </c>
      <c r="F3" s="194">
        <f>GETPIVOTDATA("浏览量",透视表!$A$16)</f>
        <v/>
      </c>
      <c r="G3" s="194">
        <f>IF(E3&gt;=10%,"优",IF(E3&gt;=-10%,"健康",IF(E3&gt;-20%,"关注",IF(E3&lt;=-20%,"重点关注"))))</f>
        <v/>
      </c>
      <c r="H3" s="194" t="n">
        <v>15000</v>
      </c>
    </row>
    <row customHeight="1" ht="29.1" r="4" s="118" spans="1:11">
      <c r="C4" s="109" t="s">
        <v>6</v>
      </c>
      <c r="D4" s="194">
        <f>GETPIVOTDATA("访客数",透视表!$A$6)</f>
        <v/>
      </c>
      <c r="E4" s="107">
        <f>IFERROR((D4/透视表!$J$31)/(F4/透视表!$J$32)-1,"-")</f>
        <v/>
      </c>
      <c r="F4" s="194">
        <f>GETPIVOTDATA("访客数",透视表!$A$16)</f>
        <v/>
      </c>
      <c r="G4" s="194">
        <f>IF(E4&gt;=10%,"优",IF(E4&gt;=-10%,"健康",IF(E4&gt;-20%,"关注",IF(E4&lt;=-20%,"重点关注"))))</f>
        <v/>
      </c>
      <c r="H4" s="194" t="n">
        <v>5580</v>
      </c>
    </row>
    <row customHeight="1" ht="29.1" r="5" s="118" spans="1:11">
      <c r="C5" s="109" t="s">
        <v>7</v>
      </c>
      <c r="D5" s="195">
        <f>ROUND(GETPIVOTDATA("跳失率",透视表!$A$6)&amp;"%",3)</f>
        <v/>
      </c>
      <c r="E5" s="196">
        <f>D5-F5</f>
        <v/>
      </c>
      <c r="F5" s="195">
        <f>ROUND(GETPIVOTDATA("跳失率",透视表!$A$16)&amp;"%",3)</f>
        <v/>
      </c>
      <c r="G5" s="194">
        <f>IF(E5&lt;0%,"优",IF(E5&gt;=2%,"重点关注","健康"))</f>
        <v/>
      </c>
      <c r="H5" s="110" t="n">
        <v>0.3</v>
      </c>
    </row>
    <row customHeight="1" ht="29.1" r="6" s="118" spans="1:11">
      <c r="C6" s="109" t="s">
        <v>8</v>
      </c>
      <c r="D6" s="105">
        <f>GETPIVOTDATA("平均停留时长",透视表!$A$6)</f>
        <v/>
      </c>
      <c r="E6" s="107">
        <f>IFERROR(D6/F6-1,"-")</f>
        <v/>
      </c>
      <c r="F6" s="105">
        <f>GETPIVOTDATA("平均停留时长",透视表!$A$16)</f>
        <v/>
      </c>
      <c r="G6" s="194">
        <f>IF(E6&gt;=10%,"优",IF(E6&gt;=-10%,"健康",IF(E6&gt;-20%,"关注",IF(E6&lt;=-20%,"重点关注"))))</f>
        <v/>
      </c>
      <c r="H6" s="194" t="n">
        <v>30</v>
      </c>
      <c r="K6" s="106" t="n"/>
    </row>
    <row customHeight="1" ht="29.1" r="7" s="118" spans="1:11">
      <c r="B7" s="170" t="s">
        <v>9</v>
      </c>
      <c r="C7" s="109" t="s">
        <v>10</v>
      </c>
      <c r="D7" s="113">
        <f>透视表!$K$25</f>
        <v/>
      </c>
      <c r="E7" s="107">
        <f>IFERROR((D7/透视表!$J$31)/(F7/透视表!$J$32)-1,"-")</f>
        <v/>
      </c>
      <c r="F7" s="113">
        <f>透视表!$L$25</f>
        <v/>
      </c>
      <c r="G7" s="194">
        <f>IF(E7&gt;=10%,"优",IF(E7&gt;=-10%,"健康",IF(E7&gt;-20%,"关注",IF(E7&lt;=-20%,"重点关注"))))</f>
        <v/>
      </c>
      <c r="H7" s="194" t="n"/>
    </row>
    <row customHeight="1" ht="29.1" r="8" s="118" spans="1:11">
      <c r="C8" s="109" t="s">
        <v>11</v>
      </c>
      <c r="D8" s="195">
        <f>D7/D4</f>
        <v/>
      </c>
      <c r="E8" s="107">
        <f>D8-F8</f>
        <v/>
      </c>
      <c r="F8" s="195">
        <f>F7/F4</f>
        <v/>
      </c>
      <c r="G8" s="194">
        <f>IF(E8&gt;=10%,"优",IF(E8&gt;=-10%,"健康",IF(E8&gt;-20%,"关注",IF(E8&lt;=-20%,"重点关注"))))</f>
        <v/>
      </c>
      <c r="H8" s="110" t="n">
        <v>0.04</v>
      </c>
    </row>
    <row customHeight="1" ht="29.1" r="9" s="118" spans="1:11">
      <c r="B9" s="170" t="s">
        <v>12</v>
      </c>
      <c r="C9" s="108" t="s">
        <v>13</v>
      </c>
      <c r="D9" s="111" t="n">
        <v>18</v>
      </c>
      <c r="E9" s="112">
        <f>IFERROR((D9/透视表!$J$31)/(F9/透视表!$J$32)-1,"-")</f>
        <v/>
      </c>
      <c r="F9" s="111" t="n">
        <v>8</v>
      </c>
      <c r="G9" s="194">
        <f>IF(E9&gt;=10%,"优",IF(E9&gt;=-10%,"健康",IF(E9&gt;-20%,"关注",IF(E9&lt;=-20%,"重点关注"))))</f>
        <v/>
      </c>
      <c r="H9" s="194" t="n"/>
    </row>
    <row customHeight="1" ht="29.1" r="10" s="118" spans="1:11">
      <c r="C10" s="109" t="s">
        <v>14</v>
      </c>
      <c r="D10" s="110">
        <f>D9/D7</f>
        <v/>
      </c>
      <c r="E10" s="107">
        <f>D10-F10</f>
        <v/>
      </c>
      <c r="F10" s="110">
        <f>F9/F7</f>
        <v/>
      </c>
      <c r="G10" s="194">
        <f>IF(E10&gt;=10%,"优",IF(E10&gt;=-10%,"健康",IF(E10&gt;-20%,"关注",IF(E10&lt;=-20%,"重点关注"))))</f>
        <v/>
      </c>
      <c r="H10" s="194" t="s">
        <v>15</v>
      </c>
    </row>
    <row customHeight="1" ht="29.1" r="11" s="118" spans="1:11">
      <c r="C11" s="108" t="s">
        <v>16</v>
      </c>
      <c r="D11" s="111" t="n">
        <v>14</v>
      </c>
      <c r="E11" s="112">
        <f>IFERROR((D11/透视表!$J$31)/(F11/透视表!$J$32)-1,"-")</f>
        <v/>
      </c>
      <c r="F11" s="111" t="n">
        <v>8</v>
      </c>
      <c r="G11" s="194">
        <f>IF(E11&gt;=10%,"优",IF(E11&gt;=-10%,"健康",IF(E11&gt;-20%,"关注",IF(E11&lt;=-20%,"重点关注"))))</f>
        <v/>
      </c>
      <c r="H11" s="194" t="n"/>
    </row>
    <row customHeight="1" ht="29.1" r="12" s="118" spans="1:11">
      <c r="C12" s="109" t="s">
        <v>17</v>
      </c>
      <c r="D12" s="110">
        <f>D11/D9</f>
        <v/>
      </c>
      <c r="E12" s="107">
        <f>D12-F12</f>
        <v/>
      </c>
      <c r="F12" s="110">
        <f>F11/F9</f>
        <v/>
      </c>
      <c r="G12" s="194">
        <f>IF(E12&gt;=10%,"优",IF(E12&gt;=-10%,"健康",IF(E12&gt;-20%,"关注",IF(E12&lt;=-20%,"重点关注"))))</f>
        <v/>
      </c>
      <c r="H12" s="110" t="n">
        <v>0.8</v>
      </c>
    </row>
    <row customHeight="1" ht="29.1" r="13" s="118" spans="1:11">
      <c r="C13" s="108" t="s">
        <v>18</v>
      </c>
      <c r="D13" s="197" t="n">
        <v>6134</v>
      </c>
      <c r="E13" s="107">
        <f>IFERROR((D13/透视表!$J$31)/(F13/透视表!$J$32)-1,"-")</f>
        <v/>
      </c>
      <c r="F13" s="197" t="n">
        <v>760</v>
      </c>
      <c r="G13" s="194">
        <f>IF(E13&gt;=10%,"优",IF(E13&gt;=-10%,"健康",IF(E13&gt;-20%,"关注",IF(E13&lt;=-20%,"重点关注"))))</f>
        <v/>
      </c>
      <c r="H13" s="194" t="n"/>
    </row>
    <row customHeight="1" ht="29.1" r="14" s="118" spans="1:11">
      <c r="C14" s="108" t="s">
        <v>19</v>
      </c>
      <c r="D14" s="197" t="n">
        <v>22</v>
      </c>
      <c r="E14" s="112">
        <f>IFERROR((D14/透视表!$J$31)/(F14/透视表!$J$32)-1,"-")</f>
        <v/>
      </c>
      <c r="F14" s="197" t="n">
        <v>12</v>
      </c>
      <c r="G14" s="194">
        <f>IF(E14&gt;=10%,"优",IF(E14&gt;=-10%,"健康",IF(E14&gt;-20%,"关注",IF(E14&lt;=-20%,"重点关注"))))</f>
        <v/>
      </c>
      <c r="H14" s="194" t="n"/>
    </row>
    <row customHeight="1" ht="29.1" r="15" s="118" spans="1:11">
      <c r="C15" s="109" t="s">
        <v>20</v>
      </c>
      <c r="D15" s="194">
        <f>D13/D11</f>
        <v/>
      </c>
      <c r="E15" s="107">
        <f>IFERROR(D15/F15-1,"-")</f>
        <v/>
      </c>
      <c r="F15" s="194">
        <f>F13/F11</f>
        <v/>
      </c>
      <c r="G15" s="194">
        <f>IF(E15&gt;=10%,"优",IF(E15&gt;=-10%,"健康",IF(E15&gt;-20%,"关注",IF(E15&lt;=-20%,"重点关注"))))</f>
        <v/>
      </c>
      <c r="H15" s="194" t="n"/>
    </row>
    <row customHeight="1" ht="29.1" r="16" s="118" spans="1:11">
      <c r="B16" s="170" t="s">
        <v>21</v>
      </c>
      <c r="C16" s="109" t="s">
        <v>22</v>
      </c>
      <c r="D16" s="113">
        <f>透视表!$P$24</f>
        <v/>
      </c>
      <c r="E16" s="107">
        <f>IFERROR((D16/透视表!$J$31)/(F16/透视表!$J$32)-1,"-")</f>
        <v/>
      </c>
      <c r="F16" s="113">
        <f>透视表!$Q$24</f>
        <v/>
      </c>
      <c r="G16" s="194">
        <f>IF(E16&gt;=10%,"优",IF(E16&gt;=-10%,"健康",IF(E16&gt;-20%,"关注",IF(E16&lt;=-20%,"重点关注"))))</f>
        <v/>
      </c>
      <c r="H16" s="194" t="n">
        <v>10</v>
      </c>
    </row>
    <row customHeight="1" ht="29.1" r="17" s="118" spans="1:11">
      <c r="C17" s="109" t="s">
        <v>23</v>
      </c>
      <c r="D17" s="113">
        <f>体验报告!$D$16</f>
        <v/>
      </c>
      <c r="E17" s="107">
        <f>IFERROR((D17/透视表!$J$31)/(F17/透视表!$J$32)-1,"-")</f>
        <v/>
      </c>
      <c r="F17" s="113">
        <f>体验报告!$E$16</f>
        <v/>
      </c>
      <c r="G17" s="194">
        <f>IF(E17&gt;=10%,"优",IF(E17&gt;=-10%,"健康",IF(E17&gt;-20%,"关注",IF(E17&lt;=-20%,"重点关注"))))</f>
        <v/>
      </c>
      <c r="H17" s="194" t="n">
        <v>10</v>
      </c>
    </row>
    <row customHeight="1" ht="113.1" r="18" s="118" spans="1:11">
      <c r="B18" s="167" t="s">
        <v>24</v>
      </c>
    </row>
    <row customHeight="1" ht="19.5" r="19" s="118" spans="1:11"/>
    <row customHeight="1" ht="19.5" r="20" s="118" spans="1:11"/>
  </sheetData>
  <mergeCells count="6">
    <mergeCell ref="B18:H18"/>
    <mergeCell ref="B2:C2"/>
    <mergeCell ref="B3:B6"/>
    <mergeCell ref="B7:B8"/>
    <mergeCell ref="B9:B15"/>
    <mergeCell ref="B16:B17"/>
  </mergeCells>
  <conditionalFormatting sqref="E3:E4 E6:E17">
    <cfRule dxfId="62" operator="lessThan" priority="5" type="cellIs">
      <formula>0</formula>
    </cfRule>
  </conditionalFormatting>
  <conditionalFormatting sqref="E5">
    <cfRule dxfId="62" operator="greater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82"/>
  <sheetViews>
    <sheetView topLeftCell="A160" workbookViewId="0" zoomScale="120" zoomScaleNormal="120">
      <selection activeCell="F182" sqref="F182"/>
    </sheetView>
  </sheetViews>
  <sheetFormatPr baseColWidth="8" defaultColWidth="8.875" defaultRowHeight="13.5" outlineLevelCol="0"/>
  <cols>
    <col customWidth="1" max="2" min="1" style="118" width="10.125"/>
    <col customWidth="1" max="3" min="3" style="118" width="11.5"/>
    <col customWidth="1" max="5" min="4" style="118" width="12.5"/>
    <col customWidth="1" max="7" min="6" style="118" width="17"/>
  </cols>
  <sheetData>
    <row customHeight="1" ht="17.25" r="1" s="118" spans="1:7" thickBot="1">
      <c r="A1" s="22" t="s">
        <v>122</v>
      </c>
      <c r="B1" s="22" t="s">
        <v>125</v>
      </c>
      <c r="C1" s="22" t="s">
        <v>128</v>
      </c>
      <c r="D1" s="22" t="s">
        <v>179</v>
      </c>
      <c r="E1" s="22" t="s">
        <v>180</v>
      </c>
      <c r="F1" s="22" t="s">
        <v>181</v>
      </c>
      <c r="G1" s="22" t="s">
        <v>7</v>
      </c>
    </row>
    <row customHeight="1" ht="17.25" r="2" s="118" spans="1:7" thickBot="1">
      <c r="A2" s="27">
        <f>YEAR(C2)</f>
        <v/>
      </c>
      <c r="B2" s="27">
        <f>MONTH(C2)</f>
        <v/>
      </c>
      <c r="C2" s="23" t="n">
        <v>43175</v>
      </c>
      <c r="D2" s="27" t="n">
        <v>4</v>
      </c>
      <c r="E2" s="27" t="n">
        <v>1</v>
      </c>
      <c r="F2" s="27" t="n">
        <v>10</v>
      </c>
      <c r="G2" s="27" t="n">
        <v>25</v>
      </c>
    </row>
    <row customHeight="1" ht="17.25" r="3" s="118" spans="1:7" thickBot="1">
      <c r="A3" s="27">
        <f>YEAR(C3)</f>
        <v/>
      </c>
      <c r="B3" s="27">
        <f>MONTH(C3)</f>
        <v/>
      </c>
      <c r="C3" s="23" t="n">
        <v>43176</v>
      </c>
      <c r="D3" s="27" t="n">
        <v>4</v>
      </c>
      <c r="E3" s="27" t="n">
        <v>4</v>
      </c>
      <c r="F3" s="27" t="n">
        <v>11.5</v>
      </c>
      <c r="G3" s="27" t="n">
        <v>100</v>
      </c>
    </row>
    <row customHeight="1" ht="17.25" r="4" s="118" spans="1:7" thickBot="1">
      <c r="A4" s="27">
        <f>YEAR(C4)</f>
        <v/>
      </c>
      <c r="B4" s="27">
        <f>MONTH(C4)</f>
        <v/>
      </c>
      <c r="C4" s="23" t="n">
        <v>43177</v>
      </c>
      <c r="D4" s="27" t="n">
        <v>0</v>
      </c>
      <c r="E4" s="27" t="n">
        <v>0</v>
      </c>
      <c r="F4" s="27" t="n">
        <v>0</v>
      </c>
      <c r="G4" s="27" t="n">
        <v>0</v>
      </c>
    </row>
    <row customHeight="1" ht="17.25" r="5" s="118" spans="1:7" thickBot="1">
      <c r="A5" s="27">
        <f>YEAR(C5)</f>
        <v/>
      </c>
      <c r="B5" s="27">
        <f>MONTH(C5)</f>
        <v/>
      </c>
      <c r="C5" s="23" t="n">
        <v>43178</v>
      </c>
      <c r="D5" s="27" t="n">
        <v>0</v>
      </c>
      <c r="E5" s="27" t="n">
        <v>0</v>
      </c>
      <c r="F5" s="27" t="n">
        <v>0</v>
      </c>
      <c r="G5" s="27" t="n">
        <v>0</v>
      </c>
    </row>
    <row customHeight="1" ht="17.25" r="6" s="118" spans="1:7" thickBot="1">
      <c r="A6" s="27">
        <f>YEAR(C6)</f>
        <v/>
      </c>
      <c r="B6" s="27">
        <f>MONTH(C6)</f>
        <v/>
      </c>
      <c r="C6" s="23" t="n">
        <v>43179</v>
      </c>
      <c r="D6" s="27" t="n">
        <v>0</v>
      </c>
      <c r="E6" s="27" t="n">
        <v>0</v>
      </c>
      <c r="F6" s="27" t="n">
        <v>0</v>
      </c>
      <c r="G6" s="27" t="n">
        <v>0</v>
      </c>
    </row>
    <row customHeight="1" ht="17.25" r="7" s="118" spans="1:7" thickBot="1">
      <c r="A7" s="27">
        <f>YEAR(C7)</f>
        <v/>
      </c>
      <c r="B7" s="27">
        <f>MONTH(C7)</f>
        <v/>
      </c>
      <c r="C7" s="23" t="n">
        <v>43180</v>
      </c>
      <c r="D7" s="27" t="n">
        <v>5</v>
      </c>
      <c r="E7" s="27" t="n">
        <v>3</v>
      </c>
      <c r="F7" s="27" t="n">
        <v>5</v>
      </c>
      <c r="G7" s="27" t="n">
        <v>33.33</v>
      </c>
    </row>
    <row customHeight="1" ht="17.25" r="8" s="118" spans="1:7" thickBot="1">
      <c r="A8" s="27">
        <f>YEAR(C8)</f>
        <v/>
      </c>
      <c r="B8" s="27">
        <f>MONTH(C8)</f>
        <v/>
      </c>
      <c r="C8" s="23" t="n">
        <v>43181</v>
      </c>
      <c r="D8" s="27" t="n">
        <v>6</v>
      </c>
      <c r="E8" s="27" t="n">
        <v>4</v>
      </c>
      <c r="F8" s="27" t="n">
        <v>21.5</v>
      </c>
      <c r="G8" s="27" t="n">
        <v>75</v>
      </c>
    </row>
    <row customHeight="1" ht="17.25" r="9" s="118" spans="1:7" thickBot="1">
      <c r="A9" s="27">
        <f>YEAR(C9)</f>
        <v/>
      </c>
      <c r="B9" s="27">
        <f>MONTH(C9)</f>
        <v/>
      </c>
      <c r="C9" s="23" t="n">
        <v>43182</v>
      </c>
      <c r="D9" s="27" t="n">
        <v>7</v>
      </c>
      <c r="E9" s="27" t="n">
        <v>3</v>
      </c>
      <c r="F9" s="27" t="n">
        <v>8</v>
      </c>
      <c r="G9" s="27" t="n">
        <v>75</v>
      </c>
    </row>
    <row customHeight="1" ht="17.25" r="10" s="118" spans="1:7" thickBot="1">
      <c r="A10" s="27">
        <f>YEAR(C10)</f>
        <v/>
      </c>
      <c r="B10" s="27">
        <f>MONTH(C10)</f>
        <v/>
      </c>
      <c r="C10" s="23" t="n">
        <v>43183</v>
      </c>
      <c r="D10" s="27" t="n">
        <v>5</v>
      </c>
      <c r="E10" s="27" t="n">
        <v>4</v>
      </c>
      <c r="F10" s="27" t="n">
        <v>3.33</v>
      </c>
      <c r="G10" s="27" t="n">
        <v>100</v>
      </c>
    </row>
    <row customHeight="1" ht="17.25" r="11" s="118" spans="1:7" thickBot="1">
      <c r="A11" s="27">
        <f>YEAR(C11)</f>
        <v/>
      </c>
      <c r="B11" s="27">
        <f>MONTH(C11)</f>
        <v/>
      </c>
      <c r="C11" s="23" t="n">
        <v>43184</v>
      </c>
      <c r="D11" s="27" t="n">
        <v>1</v>
      </c>
      <c r="E11" s="27" t="n">
        <v>1</v>
      </c>
      <c r="F11" s="27" t="n">
        <v>15</v>
      </c>
      <c r="G11" s="27" t="n">
        <v>100</v>
      </c>
    </row>
    <row customHeight="1" ht="17.25" r="12" s="118" spans="1:7" thickBot="1">
      <c r="A12" s="27">
        <f>YEAR(C12)</f>
        <v/>
      </c>
      <c r="B12" s="27">
        <f>MONTH(C12)</f>
        <v/>
      </c>
      <c r="C12" s="23" t="n">
        <v>43185</v>
      </c>
      <c r="D12" s="27" t="n">
        <v>11</v>
      </c>
      <c r="E12" s="27" t="n">
        <v>3</v>
      </c>
      <c r="F12" s="27" t="n">
        <v>6</v>
      </c>
      <c r="G12" s="27" t="n">
        <v>75</v>
      </c>
    </row>
    <row customHeight="1" ht="17.25" r="13" s="118" spans="1:7" thickBot="1">
      <c r="A13" s="27">
        <f>YEAR(C13)</f>
        <v/>
      </c>
      <c r="B13" s="27">
        <f>MONTH(C13)</f>
        <v/>
      </c>
      <c r="C13" s="23" t="n">
        <v>43186</v>
      </c>
      <c r="D13" s="27" t="n">
        <v>4</v>
      </c>
      <c r="E13" s="27" t="n">
        <v>4</v>
      </c>
      <c r="F13" s="27" t="n">
        <v>1.75</v>
      </c>
      <c r="G13" s="27" t="n">
        <v>25</v>
      </c>
    </row>
    <row customHeight="1" ht="17.25" r="14" s="118" spans="1:7" thickBot="1">
      <c r="A14" s="27">
        <f>YEAR(C14)</f>
        <v/>
      </c>
      <c r="B14" s="27">
        <f>MONTH(C14)</f>
        <v/>
      </c>
      <c r="C14" s="23" t="n">
        <v>43187</v>
      </c>
      <c r="D14" s="27" t="n">
        <v>4</v>
      </c>
      <c r="E14" s="27" t="n">
        <v>3</v>
      </c>
      <c r="F14" s="27" t="n">
        <v>10</v>
      </c>
      <c r="G14" s="27" t="n">
        <v>33.33</v>
      </c>
    </row>
    <row customHeight="1" ht="17.25" r="15" s="118" spans="1:7" thickBot="1">
      <c r="A15" s="27">
        <f>YEAR(C15)</f>
        <v/>
      </c>
      <c r="B15" s="27">
        <f>MONTH(C15)</f>
        <v/>
      </c>
      <c r="C15" s="23" t="n">
        <v>43188</v>
      </c>
      <c r="D15" s="27" t="n">
        <v>4</v>
      </c>
      <c r="E15" s="27" t="n">
        <v>3</v>
      </c>
      <c r="F15" s="27" t="n">
        <v>4.33</v>
      </c>
      <c r="G15" s="27" t="n">
        <v>62.5</v>
      </c>
    </row>
    <row customHeight="1" ht="17.25" r="16" s="118" spans="1:7" thickBot="1">
      <c r="A16" s="27">
        <f>YEAR(C16)</f>
        <v/>
      </c>
      <c r="B16" s="27">
        <f>MONTH(C16)</f>
        <v/>
      </c>
      <c r="C16" s="23" t="n">
        <v>43189</v>
      </c>
      <c r="D16" s="27" t="n">
        <v>2</v>
      </c>
      <c r="E16" s="27" t="n">
        <v>2</v>
      </c>
      <c r="F16" s="27" t="n">
        <v>9.5</v>
      </c>
      <c r="G16" s="27" t="n">
        <v>50</v>
      </c>
    </row>
    <row customHeight="1" ht="17.25" r="17" s="118" spans="1:7" thickBot="1">
      <c r="A17" s="27">
        <f>YEAR(C17)</f>
        <v/>
      </c>
      <c r="B17" s="27">
        <f>MONTH(C17)</f>
        <v/>
      </c>
      <c r="C17" s="23" t="n">
        <v>43190</v>
      </c>
      <c r="D17" s="27" t="n">
        <v>0</v>
      </c>
      <c r="E17" s="27" t="n">
        <v>0</v>
      </c>
      <c r="F17" s="27" t="n">
        <v>0</v>
      </c>
      <c r="G17" s="27" t="n">
        <v>0</v>
      </c>
    </row>
    <row customHeight="1" ht="17.25" r="18" s="118" spans="1:7" thickBot="1">
      <c r="A18" s="27">
        <f>YEAR(C18)</f>
        <v/>
      </c>
      <c r="B18" s="27">
        <f>MONTH(C18)</f>
        <v/>
      </c>
      <c r="C18" s="23" t="n">
        <v>43191</v>
      </c>
      <c r="D18" s="27" t="n">
        <v>0</v>
      </c>
      <c r="E18" s="27" t="n">
        <v>0</v>
      </c>
      <c r="F18" s="27" t="n">
        <v>0</v>
      </c>
      <c r="G18" s="27" t="n">
        <v>0</v>
      </c>
    </row>
    <row customHeight="1" ht="17.25" r="19" s="118" spans="1:7" thickBot="1">
      <c r="A19" s="27">
        <f>YEAR(C19)</f>
        <v/>
      </c>
      <c r="B19" s="27">
        <f>MONTH(C19)</f>
        <v/>
      </c>
      <c r="C19" s="23" t="n">
        <v>43192</v>
      </c>
      <c r="D19" s="27" t="n">
        <v>7</v>
      </c>
      <c r="E19" s="27" t="n">
        <v>5</v>
      </c>
      <c r="F19" s="27" t="n">
        <v>4.2</v>
      </c>
      <c r="G19" s="27" t="n">
        <v>38.1</v>
      </c>
    </row>
    <row customHeight="1" ht="17.25" r="20" s="118" spans="1:7" thickBot="1">
      <c r="A20" s="27">
        <f>YEAR(C20)</f>
        <v/>
      </c>
      <c r="B20" s="27">
        <f>MONTH(C20)</f>
        <v/>
      </c>
      <c r="C20" s="23" t="n">
        <v>43193</v>
      </c>
      <c r="D20" s="27" t="n">
        <v>0</v>
      </c>
      <c r="E20" s="27" t="n">
        <v>0</v>
      </c>
      <c r="F20" s="27" t="n">
        <v>0</v>
      </c>
      <c r="G20" s="27" t="n">
        <v>0</v>
      </c>
    </row>
    <row customHeight="1" ht="17.25" r="21" s="118" spans="1:7" thickBot="1">
      <c r="A21" s="27">
        <f>YEAR(C21)</f>
        <v/>
      </c>
      <c r="B21" s="27">
        <f>MONTH(C21)</f>
        <v/>
      </c>
      <c r="C21" s="23" t="n">
        <v>43194</v>
      </c>
      <c r="D21" s="27" t="n">
        <v>0</v>
      </c>
      <c r="E21" s="27" t="n">
        <v>0</v>
      </c>
      <c r="F21" s="27" t="n">
        <v>0</v>
      </c>
      <c r="G21" s="27" t="n">
        <v>0</v>
      </c>
    </row>
    <row customHeight="1" ht="17.25" r="22" s="118" spans="1:7" thickBot="1">
      <c r="A22" s="27">
        <f>YEAR(C22)</f>
        <v/>
      </c>
      <c r="B22" s="27">
        <f>MONTH(C22)</f>
        <v/>
      </c>
      <c r="C22" s="23" t="n">
        <v>43195</v>
      </c>
      <c r="D22" s="27" t="n">
        <v>1</v>
      </c>
      <c r="E22" s="27" t="n">
        <v>1</v>
      </c>
      <c r="F22" s="27" t="n">
        <v>1</v>
      </c>
      <c r="G22" s="27" t="n">
        <v>100</v>
      </c>
    </row>
    <row customHeight="1" ht="17.25" r="23" s="118" spans="1:7" thickBot="1">
      <c r="A23" s="27">
        <f>YEAR(C23)</f>
        <v/>
      </c>
      <c r="B23" s="27">
        <f>MONTH(C23)</f>
        <v/>
      </c>
      <c r="C23" s="23" t="n">
        <v>43196</v>
      </c>
      <c r="D23" s="27" t="n">
        <v>1</v>
      </c>
      <c r="E23" s="27" t="n">
        <v>1</v>
      </c>
      <c r="F23" s="27" t="n">
        <v>14</v>
      </c>
      <c r="G23" s="27" t="n">
        <v>100</v>
      </c>
    </row>
    <row customHeight="1" ht="17.25" r="24" s="118" spans="1:7" thickBot="1">
      <c r="A24" s="27">
        <f>YEAR(C24)</f>
        <v/>
      </c>
      <c r="B24" s="27">
        <f>MONTH(C24)</f>
        <v/>
      </c>
      <c r="C24" s="23" t="n">
        <v>43197</v>
      </c>
      <c r="D24" s="27" t="n">
        <v>0</v>
      </c>
      <c r="E24" s="27" t="n">
        <v>0</v>
      </c>
      <c r="F24" s="27" t="n">
        <v>0</v>
      </c>
      <c r="G24" s="27" t="n">
        <v>0</v>
      </c>
    </row>
    <row customHeight="1" ht="17.25" r="25" s="118" spans="1:7" thickBot="1">
      <c r="A25" s="27">
        <f>YEAR(C25)</f>
        <v/>
      </c>
      <c r="B25" s="27">
        <f>MONTH(C25)</f>
        <v/>
      </c>
      <c r="C25" s="23" t="n">
        <v>43198</v>
      </c>
      <c r="D25" s="27" t="n">
        <v>5</v>
      </c>
      <c r="E25" s="27" t="n">
        <v>3</v>
      </c>
      <c r="F25" s="27" t="n">
        <v>120</v>
      </c>
      <c r="G25" s="27" t="n">
        <v>50</v>
      </c>
    </row>
    <row customHeight="1" ht="17.25" r="26" s="118" spans="1:7" thickBot="1">
      <c r="A26" s="27">
        <f>YEAR(C26)</f>
        <v/>
      </c>
      <c r="B26" s="27">
        <f>MONTH(C26)</f>
        <v/>
      </c>
      <c r="C26" s="23" t="n">
        <v>43199</v>
      </c>
      <c r="D26" s="27" t="n">
        <v>5</v>
      </c>
      <c r="E26" s="27" t="n">
        <v>2</v>
      </c>
      <c r="F26" s="27" t="n">
        <v>14</v>
      </c>
      <c r="G26" s="27" t="n">
        <v>0</v>
      </c>
    </row>
    <row customHeight="1" ht="17.25" r="27" s="118" spans="1:7" thickBot="1">
      <c r="A27" s="27">
        <f>YEAR(C27)</f>
        <v/>
      </c>
      <c r="B27" s="27">
        <f>MONTH(C27)</f>
        <v/>
      </c>
      <c r="C27" s="23" t="n">
        <v>43200</v>
      </c>
      <c r="D27" s="27" t="n">
        <v>12</v>
      </c>
      <c r="E27" s="27" t="n">
        <v>7</v>
      </c>
      <c r="F27" s="27" t="n">
        <v>6.6</v>
      </c>
      <c r="G27" s="27" t="n">
        <v>22.22</v>
      </c>
    </row>
    <row customHeight="1" ht="17.25" r="28" s="118" spans="1:7" thickBot="1">
      <c r="A28" s="27">
        <f>YEAR(C28)</f>
        <v/>
      </c>
      <c r="B28" s="27">
        <f>MONTH(C28)</f>
        <v/>
      </c>
      <c r="C28" s="23" t="n">
        <v>43201</v>
      </c>
      <c r="D28" s="27" t="n">
        <v>16</v>
      </c>
      <c r="E28" s="27" t="n">
        <v>9</v>
      </c>
      <c r="F28" s="27" t="n">
        <v>36.04</v>
      </c>
      <c r="G28" s="27" t="n">
        <v>34.38</v>
      </c>
    </row>
    <row customHeight="1" ht="17.25" r="29" s="118" spans="1:7" thickBot="1">
      <c r="A29" s="27">
        <f>YEAR(C29)</f>
        <v/>
      </c>
      <c r="B29" s="27">
        <f>MONTH(C29)</f>
        <v/>
      </c>
      <c r="C29" s="23" t="n">
        <v>43202</v>
      </c>
      <c r="D29" s="27" t="n">
        <v>68</v>
      </c>
      <c r="E29" s="27" t="n">
        <v>5</v>
      </c>
      <c r="F29" s="27" t="n">
        <v>71.17</v>
      </c>
      <c r="G29" s="27" t="n">
        <v>15.25</v>
      </c>
    </row>
    <row customHeight="1" ht="17.25" r="30" s="118" spans="1:7" thickBot="1">
      <c r="A30" s="27">
        <f>YEAR(C30)</f>
        <v/>
      </c>
      <c r="B30" s="27">
        <f>MONTH(C30)</f>
        <v/>
      </c>
      <c r="C30" s="23" t="n">
        <v>43203</v>
      </c>
      <c r="D30" s="27" t="n">
        <v>41</v>
      </c>
      <c r="E30" s="27" t="n">
        <v>12</v>
      </c>
      <c r="F30" s="27" t="n">
        <v>37.58</v>
      </c>
      <c r="G30" s="27" t="n">
        <v>16.35</v>
      </c>
    </row>
    <row customHeight="1" ht="17.25" r="31" s="118" spans="1:7" thickBot="1">
      <c r="A31" s="27">
        <f>YEAR(C31)</f>
        <v/>
      </c>
      <c r="B31" s="27">
        <f>MONTH(C31)</f>
        <v/>
      </c>
      <c r="C31" s="23" t="n">
        <v>43204</v>
      </c>
      <c r="D31" s="27" t="n">
        <v>36</v>
      </c>
      <c r="E31" s="27" t="n">
        <v>14</v>
      </c>
      <c r="F31" s="27" t="n">
        <v>99.3</v>
      </c>
      <c r="G31" s="27" t="n">
        <v>24.21</v>
      </c>
    </row>
    <row customHeight="1" ht="17.25" r="32" s="118" spans="1:7" thickBot="1">
      <c r="A32" s="27">
        <f>YEAR(C32)</f>
        <v/>
      </c>
      <c r="B32" s="27">
        <f>MONTH(C32)</f>
        <v/>
      </c>
      <c r="C32" s="23" t="n">
        <v>43205</v>
      </c>
      <c r="D32" s="27" t="n">
        <v>20</v>
      </c>
      <c r="E32" s="27" t="n">
        <v>12</v>
      </c>
      <c r="F32" s="27" t="n">
        <v>47.69</v>
      </c>
      <c r="G32" s="27" t="n">
        <v>10.83</v>
      </c>
    </row>
    <row customHeight="1" ht="17.25" r="33" s="118" spans="1:7" thickBot="1">
      <c r="A33" s="27">
        <f>YEAR(C33)</f>
        <v/>
      </c>
      <c r="B33" s="27">
        <f>MONTH(C33)</f>
        <v/>
      </c>
      <c r="C33" s="23" t="n">
        <v>43206</v>
      </c>
      <c r="D33" s="27" t="n">
        <v>106</v>
      </c>
      <c r="E33" s="27" t="n">
        <v>13</v>
      </c>
      <c r="F33" s="27" t="n">
        <v>156.31</v>
      </c>
      <c r="G33" s="27" t="n">
        <v>9.31</v>
      </c>
    </row>
    <row customHeight="1" ht="17.25" r="34" s="118" spans="1:7" thickBot="1">
      <c r="A34" s="27">
        <f>YEAR(C34)</f>
        <v/>
      </c>
      <c r="B34" s="27">
        <f>MONTH(C34)</f>
        <v/>
      </c>
      <c r="C34" s="23" t="n">
        <v>43207</v>
      </c>
      <c r="D34" s="27" t="n">
        <v>48</v>
      </c>
      <c r="E34" s="27" t="n">
        <v>15</v>
      </c>
      <c r="F34" s="27" t="n">
        <v>42.5</v>
      </c>
      <c r="G34" s="27" t="n">
        <v>11.88</v>
      </c>
    </row>
    <row customHeight="1" ht="17.25" r="35" s="118" spans="1:7" thickBot="1">
      <c r="A35" s="27">
        <f>YEAR(C35)</f>
        <v/>
      </c>
      <c r="B35" s="27">
        <f>MONTH(C35)</f>
        <v/>
      </c>
      <c r="C35" s="23" t="n">
        <v>43208</v>
      </c>
      <c r="D35" s="27" t="n">
        <v>56</v>
      </c>
      <c r="E35" s="27" t="n">
        <v>20</v>
      </c>
      <c r="F35" s="27" t="n">
        <v>26.05</v>
      </c>
      <c r="G35" s="27" t="n">
        <v>21.27</v>
      </c>
    </row>
    <row customHeight="1" ht="17.25" r="36" s="118" spans="1:7" thickBot="1">
      <c r="A36" s="27">
        <f>YEAR(C36)</f>
        <v/>
      </c>
      <c r="B36" s="27">
        <f>MONTH(C36)</f>
        <v/>
      </c>
      <c r="C36" s="23" t="n">
        <v>43209</v>
      </c>
      <c r="D36" s="27" t="n">
        <v>44</v>
      </c>
      <c r="E36" s="27" t="n">
        <v>14</v>
      </c>
      <c r="F36" s="27" t="n">
        <v>83.64</v>
      </c>
      <c r="G36" s="27" t="n">
        <v>10.32</v>
      </c>
    </row>
    <row customHeight="1" ht="17.25" r="37" s="118" spans="1:7" thickBot="1">
      <c r="A37" s="27">
        <f>YEAR(C37)</f>
        <v/>
      </c>
      <c r="B37" s="27">
        <f>MONTH(C37)</f>
        <v/>
      </c>
      <c r="C37" s="23" t="n">
        <v>43210</v>
      </c>
      <c r="D37" s="27" t="n">
        <v>180</v>
      </c>
      <c r="E37" s="27" t="n">
        <v>26</v>
      </c>
      <c r="F37" s="27" t="n">
        <v>184.15</v>
      </c>
      <c r="G37" s="27" t="n">
        <v>16.73</v>
      </c>
    </row>
    <row customHeight="1" ht="17.25" r="38" s="118" spans="1:7" thickBot="1">
      <c r="A38" s="27">
        <f>YEAR(C38)</f>
        <v/>
      </c>
      <c r="B38" s="27">
        <f>MONTH(C38)</f>
        <v/>
      </c>
      <c r="C38" s="23" t="n">
        <v>43211</v>
      </c>
      <c r="D38" s="27" t="n">
        <v>41</v>
      </c>
      <c r="E38" s="27" t="n">
        <v>17</v>
      </c>
      <c r="F38" s="27" t="n">
        <v>60.96</v>
      </c>
      <c r="G38" s="27" t="n">
        <v>23.07</v>
      </c>
    </row>
    <row customHeight="1" ht="17.25" r="39" s="118" spans="1:7" thickBot="1">
      <c r="A39" s="27">
        <f>YEAR(C39)</f>
        <v/>
      </c>
      <c r="B39" s="27">
        <f>MONTH(C39)</f>
        <v/>
      </c>
      <c r="C39" s="23" t="n">
        <v>43212</v>
      </c>
      <c r="D39" s="27" t="n">
        <v>55</v>
      </c>
      <c r="E39" s="27" t="n">
        <v>15</v>
      </c>
      <c r="F39" s="27" t="n">
        <v>120.16</v>
      </c>
      <c r="G39" s="27" t="n">
        <v>20.03</v>
      </c>
    </row>
    <row customHeight="1" ht="17.25" r="40" s="118" spans="1:7" thickBot="1">
      <c r="A40" s="27">
        <f>YEAR(C40)</f>
        <v/>
      </c>
      <c r="B40" s="27">
        <f>MONTH(C40)</f>
        <v/>
      </c>
      <c r="C40" s="23" t="n">
        <v>43213</v>
      </c>
      <c r="D40" s="27" t="n">
        <v>71</v>
      </c>
      <c r="E40" s="27" t="n">
        <v>24</v>
      </c>
      <c r="F40" s="27" t="n">
        <v>25.9</v>
      </c>
      <c r="G40" s="27" t="n">
        <v>25.15</v>
      </c>
    </row>
    <row customHeight="1" ht="17.25" r="41" s="118" spans="1:7" thickBot="1">
      <c r="A41" s="27">
        <f>YEAR(C41)</f>
        <v/>
      </c>
      <c r="B41" s="27">
        <f>MONTH(C41)</f>
        <v/>
      </c>
      <c r="C41" s="23" t="n">
        <v>43214</v>
      </c>
      <c r="D41" s="27" t="n">
        <v>102</v>
      </c>
      <c r="E41" s="27" t="n">
        <v>21</v>
      </c>
      <c r="F41" s="27" t="n">
        <v>46.02</v>
      </c>
      <c r="G41" s="27" t="n">
        <v>19.91</v>
      </c>
    </row>
    <row customHeight="1" ht="17.25" r="42" s="118" spans="1:7" thickBot="1">
      <c r="A42" s="27">
        <f>YEAR(C42)</f>
        <v/>
      </c>
      <c r="B42" s="27">
        <f>MONTH(C42)</f>
        <v/>
      </c>
      <c r="C42" s="23" t="n">
        <v>43215</v>
      </c>
      <c r="D42" s="27" t="n">
        <v>69</v>
      </c>
      <c r="E42" s="27" t="n">
        <v>16</v>
      </c>
      <c r="F42" s="27" t="n">
        <v>72.8</v>
      </c>
      <c r="G42" s="27" t="n">
        <v>36.33</v>
      </c>
    </row>
    <row customHeight="1" ht="17.25" r="43" s="118" spans="1:7" thickBot="1">
      <c r="A43" s="27">
        <f>YEAR(C43)</f>
        <v/>
      </c>
      <c r="B43" s="27">
        <f>MONTH(C43)</f>
        <v/>
      </c>
      <c r="C43" s="23" t="n">
        <v>43216</v>
      </c>
      <c r="D43" s="27" t="n">
        <v>162</v>
      </c>
      <c r="E43" s="27" t="n">
        <v>16</v>
      </c>
      <c r="F43" s="27" t="n">
        <v>125.3</v>
      </c>
      <c r="G43" s="27" t="n">
        <v>30.16</v>
      </c>
    </row>
    <row customHeight="1" ht="17.25" r="44" s="118" spans="1:7" thickBot="1">
      <c r="A44" s="27">
        <f>YEAR(C44)</f>
        <v/>
      </c>
      <c r="B44" s="27">
        <f>MONTH(C44)</f>
        <v/>
      </c>
      <c r="C44" s="23" t="n">
        <v>43217</v>
      </c>
      <c r="D44" s="27" t="n">
        <v>45</v>
      </c>
      <c r="E44" s="27" t="n">
        <v>14</v>
      </c>
      <c r="F44" s="27" t="n">
        <v>151.16</v>
      </c>
      <c r="G44" s="27" t="n">
        <v>20.32</v>
      </c>
    </row>
    <row customHeight="1" ht="17.25" r="45" s="118" spans="1:7" thickBot="1">
      <c r="A45" s="27">
        <f>YEAR(C45)</f>
        <v/>
      </c>
      <c r="B45" s="27">
        <f>MONTH(C45)</f>
        <v/>
      </c>
      <c r="C45" s="23" t="n">
        <v>43218</v>
      </c>
      <c r="D45" s="27" t="n">
        <v>183</v>
      </c>
      <c r="E45" s="27" t="n">
        <v>26</v>
      </c>
      <c r="F45" s="27" t="n">
        <v>64.56999999999999</v>
      </c>
      <c r="G45" s="27" t="n">
        <v>24.55</v>
      </c>
    </row>
    <row customHeight="1" ht="17.25" r="46" s="118" spans="1:7" thickBot="1">
      <c r="A46" s="27">
        <f>YEAR(C46)</f>
        <v/>
      </c>
      <c r="B46" s="27">
        <f>MONTH(C46)</f>
        <v/>
      </c>
      <c r="C46" s="23" t="n">
        <v>43219</v>
      </c>
      <c r="D46" s="27" t="n">
        <v>66</v>
      </c>
      <c r="E46" s="27" t="n">
        <v>17</v>
      </c>
      <c r="F46" s="27" t="n">
        <v>29.82</v>
      </c>
      <c r="G46" s="27" t="n">
        <v>10.9</v>
      </c>
    </row>
    <row customHeight="1" ht="17.25" r="47" s="118" spans="1:7" thickBot="1">
      <c r="A47" s="27">
        <f>YEAR(C47)</f>
        <v/>
      </c>
      <c r="B47" s="27">
        <f>MONTH(C47)</f>
        <v/>
      </c>
      <c r="C47" s="23" t="n">
        <v>43220</v>
      </c>
      <c r="D47" s="27" t="n">
        <v>143</v>
      </c>
      <c r="E47" s="27" t="n">
        <v>14</v>
      </c>
      <c r="F47" s="27" t="n">
        <v>133.57</v>
      </c>
      <c r="G47" s="27" t="n">
        <v>19.49</v>
      </c>
    </row>
    <row customHeight="1" ht="17.25" r="48" s="118" spans="1:7" thickBot="1">
      <c r="A48" s="27">
        <f>YEAR(C48)</f>
        <v/>
      </c>
      <c r="B48" s="27">
        <f>MONTH(C48)</f>
        <v/>
      </c>
      <c r="C48" s="23" t="n">
        <v>43221</v>
      </c>
      <c r="D48" s="27" t="n">
        <v>316</v>
      </c>
      <c r="E48" s="27" t="n">
        <v>122</v>
      </c>
      <c r="F48" s="27" t="n">
        <v>60.51</v>
      </c>
      <c r="G48" s="27" t="n">
        <v>30.96</v>
      </c>
    </row>
    <row customHeight="1" ht="17.25" r="49" s="118" spans="1:7" thickBot="1">
      <c r="A49" s="27">
        <f>YEAR(C49)</f>
        <v/>
      </c>
      <c r="B49" s="27">
        <f>MONTH(C49)</f>
        <v/>
      </c>
      <c r="C49" s="23" t="n">
        <v>43222</v>
      </c>
      <c r="D49" s="27" t="n">
        <v>153</v>
      </c>
      <c r="E49" s="27" t="n">
        <v>32</v>
      </c>
      <c r="F49" s="27" t="n">
        <v>69.09</v>
      </c>
      <c r="G49" s="27" t="n">
        <v>24.9</v>
      </c>
    </row>
    <row customHeight="1" ht="17.25" r="50" s="118" spans="1:7" thickBot="1">
      <c r="A50" s="27">
        <f>YEAR(C50)</f>
        <v/>
      </c>
      <c r="B50" s="27">
        <f>MONTH(C50)</f>
        <v/>
      </c>
      <c r="C50" s="23" t="n">
        <v>43223</v>
      </c>
      <c r="D50" s="27" t="n">
        <v>156</v>
      </c>
      <c r="E50" s="27" t="n">
        <v>42</v>
      </c>
      <c r="F50" s="27" t="n">
        <v>87.72</v>
      </c>
      <c r="G50" s="27" t="n">
        <v>25.03</v>
      </c>
    </row>
    <row customHeight="1" ht="17.25" r="51" s="118" spans="1:7" thickBot="1">
      <c r="A51" s="27">
        <f>YEAR(C51)</f>
        <v/>
      </c>
      <c r="B51" s="27">
        <f>MONTH(C51)</f>
        <v/>
      </c>
      <c r="C51" s="23" t="n">
        <v>43224</v>
      </c>
      <c r="D51" s="27" t="n">
        <v>165</v>
      </c>
      <c r="E51" s="27" t="n">
        <v>36</v>
      </c>
      <c r="F51" s="27" t="n">
        <v>131.08</v>
      </c>
      <c r="G51" s="27" t="n">
        <v>20.62</v>
      </c>
    </row>
    <row customHeight="1" ht="17.25" r="52" s="118" spans="1:7" thickBot="1">
      <c r="A52" s="27">
        <f>YEAR(C52)</f>
        <v/>
      </c>
      <c r="B52" s="27">
        <f>MONTH(C52)</f>
        <v/>
      </c>
      <c r="C52" s="23" t="n">
        <v>43225</v>
      </c>
      <c r="D52" s="27" t="n">
        <v>135</v>
      </c>
      <c r="E52" s="27" t="n">
        <v>45</v>
      </c>
      <c r="F52" s="27" t="n">
        <v>36.72</v>
      </c>
      <c r="G52" s="27" t="n">
        <v>18.24</v>
      </c>
    </row>
    <row customHeight="1" ht="17.25" r="53" s="118" spans="1:7" thickBot="1">
      <c r="A53" s="27">
        <f>YEAR(C53)</f>
        <v/>
      </c>
      <c r="B53" s="27">
        <f>MONTH(C53)</f>
        <v/>
      </c>
      <c r="C53" s="23" t="n">
        <v>43226</v>
      </c>
      <c r="D53" s="27" t="n">
        <v>86</v>
      </c>
      <c r="E53" s="27" t="n">
        <v>34</v>
      </c>
      <c r="F53" s="27" t="n">
        <v>50.69</v>
      </c>
      <c r="G53" s="27" t="n">
        <v>18.71</v>
      </c>
    </row>
    <row customHeight="1" ht="17.25" r="54" s="118" spans="1:7" thickBot="1">
      <c r="A54" s="27">
        <f>YEAR(C54)</f>
        <v/>
      </c>
      <c r="B54" s="27">
        <f>MONTH(C54)</f>
        <v/>
      </c>
      <c r="C54" s="23" t="n">
        <v>43227</v>
      </c>
      <c r="D54" s="27" t="n">
        <v>149</v>
      </c>
      <c r="E54" s="27" t="n">
        <v>40</v>
      </c>
      <c r="F54" s="27" t="n">
        <v>44.34</v>
      </c>
      <c r="G54" s="27" t="n">
        <v>17.37</v>
      </c>
    </row>
    <row customHeight="1" ht="17.25" r="55" s="118" spans="1:7" thickBot="1">
      <c r="A55" s="27">
        <f>YEAR(C55)</f>
        <v/>
      </c>
      <c r="B55" s="27">
        <f>MONTH(C55)</f>
        <v/>
      </c>
      <c r="C55" s="23" t="n">
        <v>43228</v>
      </c>
      <c r="D55" s="27" t="n">
        <v>102</v>
      </c>
      <c r="E55" s="27" t="n">
        <v>30</v>
      </c>
      <c r="F55" s="27" t="n">
        <v>34.18</v>
      </c>
      <c r="G55" s="27" t="n">
        <v>19.47</v>
      </c>
    </row>
    <row customHeight="1" ht="17.25" r="56" s="118" spans="1:7" thickBot="1">
      <c r="A56" s="27">
        <f>YEAR(C56)</f>
        <v/>
      </c>
      <c r="B56" s="27">
        <f>MONTH(C56)</f>
        <v/>
      </c>
      <c r="C56" s="23" t="n">
        <v>43229</v>
      </c>
      <c r="D56" s="27" t="n">
        <v>246</v>
      </c>
      <c r="E56" s="27" t="n">
        <v>47</v>
      </c>
      <c r="F56" s="27" t="n">
        <v>371.89</v>
      </c>
      <c r="G56" s="27" t="n">
        <v>16.4</v>
      </c>
    </row>
    <row customHeight="1" ht="17.25" r="57" s="118" spans="1:7" thickBot="1">
      <c r="A57" s="27">
        <f>YEAR(C57)</f>
        <v/>
      </c>
      <c r="B57" s="27">
        <f>MONTH(C57)</f>
        <v/>
      </c>
      <c r="C57" s="23" t="n">
        <v>43230</v>
      </c>
      <c r="D57" s="27" t="n">
        <v>171</v>
      </c>
      <c r="E57" s="27" t="n">
        <v>32</v>
      </c>
      <c r="F57" s="27" t="n">
        <v>173.38</v>
      </c>
      <c r="G57" s="27" t="n">
        <v>19.27</v>
      </c>
    </row>
    <row customHeight="1" ht="17.25" r="58" s="118" spans="1:7" thickBot="1">
      <c r="A58" s="27">
        <f>YEAR(C58)</f>
        <v/>
      </c>
      <c r="B58" s="27">
        <f>MONTH(C58)</f>
        <v/>
      </c>
      <c r="C58" s="23" t="n">
        <v>43231</v>
      </c>
      <c r="D58" s="27" t="n">
        <v>122</v>
      </c>
      <c r="E58" s="27" t="n">
        <v>29</v>
      </c>
      <c r="F58" s="27" t="n">
        <v>293.07</v>
      </c>
      <c r="G58" s="27" t="n">
        <v>17.34</v>
      </c>
    </row>
    <row customHeight="1" ht="17.25" r="59" s="118" spans="1:7" thickBot="1">
      <c r="A59" s="27">
        <f>YEAR(C59)</f>
        <v/>
      </c>
      <c r="B59" s="27">
        <f>MONTH(C59)</f>
        <v/>
      </c>
      <c r="C59" s="23" t="n">
        <v>43232</v>
      </c>
      <c r="D59" s="27" t="n">
        <v>72</v>
      </c>
      <c r="E59" s="27" t="n">
        <v>28</v>
      </c>
      <c r="F59" s="27" t="n">
        <v>62.79</v>
      </c>
      <c r="G59" s="27" t="n">
        <v>11.77</v>
      </c>
    </row>
    <row customHeight="1" ht="17.25" r="60" s="118" spans="1:7" thickBot="1">
      <c r="A60" s="27">
        <f>YEAR(C60)</f>
        <v/>
      </c>
      <c r="B60" s="27">
        <f>MONTH(C60)</f>
        <v/>
      </c>
      <c r="C60" s="23" t="n">
        <v>43233</v>
      </c>
      <c r="D60" s="27" t="n">
        <v>123</v>
      </c>
      <c r="E60" s="27" t="n">
        <v>27</v>
      </c>
      <c r="F60" s="27" t="n">
        <v>43.28</v>
      </c>
      <c r="G60" s="27" t="n">
        <v>22.53</v>
      </c>
    </row>
    <row customHeight="1" ht="17.25" r="61" s="118" spans="1:7" thickBot="1">
      <c r="A61" s="27">
        <f>YEAR(C61)</f>
        <v/>
      </c>
      <c r="B61" s="27">
        <f>MONTH(C61)</f>
        <v/>
      </c>
      <c r="C61" s="23" t="n">
        <v>43234</v>
      </c>
      <c r="D61" s="27" t="n">
        <v>121</v>
      </c>
      <c r="E61" s="27" t="n">
        <v>28</v>
      </c>
      <c r="F61" s="27" t="n">
        <v>117.91</v>
      </c>
      <c r="G61" s="27" t="n">
        <v>12.61</v>
      </c>
    </row>
    <row customHeight="1" ht="17.25" r="62" s="118" spans="1:7" thickBot="1">
      <c r="A62" s="27">
        <f>YEAR(C62)</f>
        <v/>
      </c>
      <c r="B62" s="27">
        <f>MONTH(C62)</f>
        <v/>
      </c>
      <c r="C62" s="23" t="n">
        <v>43235</v>
      </c>
      <c r="D62" s="27" t="n">
        <v>174</v>
      </c>
      <c r="E62" s="27" t="n">
        <v>47</v>
      </c>
      <c r="F62" s="27" t="n">
        <v>307.51</v>
      </c>
      <c r="G62" s="27" t="n">
        <v>20.98</v>
      </c>
    </row>
    <row customHeight="1" ht="17.25" r="63" s="118" spans="1:7" thickBot="1">
      <c r="A63" s="27">
        <f>YEAR(C63)</f>
        <v/>
      </c>
      <c r="B63" s="27">
        <f>MONTH(C63)</f>
        <v/>
      </c>
      <c r="C63" s="23" t="n">
        <v>43236</v>
      </c>
      <c r="D63" s="27" t="n">
        <v>102</v>
      </c>
      <c r="E63" s="27" t="n">
        <v>36</v>
      </c>
      <c r="F63" s="27" t="n">
        <v>56.69</v>
      </c>
      <c r="G63" s="27" t="n">
        <v>10.99</v>
      </c>
    </row>
    <row customHeight="1" ht="17.25" r="64" s="118" spans="1:7" thickBot="1">
      <c r="A64" s="27">
        <f>YEAR(C64)</f>
        <v/>
      </c>
      <c r="B64" s="27">
        <f>MONTH(C64)</f>
        <v/>
      </c>
      <c r="C64" s="23" t="n">
        <v>43237</v>
      </c>
      <c r="D64" s="27" t="n">
        <v>120</v>
      </c>
      <c r="E64" s="27" t="n">
        <v>40</v>
      </c>
      <c r="F64" s="27" t="n">
        <v>127.9</v>
      </c>
      <c r="G64" s="27" t="n">
        <v>12.34</v>
      </c>
    </row>
    <row customHeight="1" ht="17.25" r="65" s="118" spans="1:7" thickBot="1">
      <c r="A65" s="27">
        <f>YEAR(C65)</f>
        <v/>
      </c>
      <c r="B65" s="27">
        <f>MONTH(C65)</f>
        <v/>
      </c>
      <c r="C65" s="23" t="n">
        <v>43238</v>
      </c>
      <c r="D65" s="27" t="n">
        <v>85</v>
      </c>
      <c r="E65" s="27" t="n">
        <v>29</v>
      </c>
      <c r="F65" s="27" t="n">
        <v>76.17</v>
      </c>
      <c r="G65" s="27" t="n">
        <v>23.9</v>
      </c>
    </row>
    <row customHeight="1" ht="17.25" r="66" s="118" spans="1:7" thickBot="1">
      <c r="A66" s="27">
        <f>YEAR(C66)</f>
        <v/>
      </c>
      <c r="B66" s="27">
        <f>MONTH(C66)</f>
        <v/>
      </c>
      <c r="C66" s="23" t="n">
        <v>43239</v>
      </c>
      <c r="D66" s="27" t="n">
        <v>89</v>
      </c>
      <c r="E66" s="27" t="n">
        <v>34</v>
      </c>
      <c r="F66" s="27" t="n">
        <v>116.88</v>
      </c>
      <c r="G66" s="27" t="n">
        <v>17.85</v>
      </c>
    </row>
    <row customHeight="1" ht="17.25" r="67" s="118" spans="1:7" thickBot="1">
      <c r="A67" s="27">
        <f>YEAR(C67)</f>
        <v/>
      </c>
      <c r="B67" s="27">
        <f>MONTH(C67)</f>
        <v/>
      </c>
      <c r="C67" s="23" t="n">
        <v>43240</v>
      </c>
      <c r="D67" s="27" t="n">
        <v>51</v>
      </c>
      <c r="E67" s="27" t="n">
        <v>20</v>
      </c>
      <c r="F67" s="27" t="n">
        <v>75.97</v>
      </c>
      <c r="G67" s="27" t="n">
        <v>16.7</v>
      </c>
    </row>
    <row customHeight="1" ht="17.25" r="68" s="118" spans="1:7" thickBot="1">
      <c r="A68" s="27">
        <f>YEAR(C68)</f>
        <v/>
      </c>
      <c r="B68" s="27">
        <f>MONTH(C68)</f>
        <v/>
      </c>
      <c r="C68" s="23" t="n">
        <v>43241</v>
      </c>
      <c r="D68" s="27" t="n">
        <v>69</v>
      </c>
      <c r="E68" s="27" t="n">
        <v>34</v>
      </c>
      <c r="F68" s="27" t="n">
        <v>102.38</v>
      </c>
      <c r="G68" s="27" t="n">
        <v>25.57</v>
      </c>
    </row>
    <row customHeight="1" ht="17.25" r="69" s="118" spans="1:7" thickBot="1">
      <c r="A69" s="27">
        <f>YEAR(C69)</f>
        <v/>
      </c>
      <c r="B69" s="27">
        <f>MONTH(C69)</f>
        <v/>
      </c>
      <c r="C69" s="23" t="n">
        <v>43242</v>
      </c>
      <c r="D69" s="27" t="n">
        <v>55</v>
      </c>
      <c r="E69" s="27" t="n">
        <v>20</v>
      </c>
      <c r="F69" s="27" t="n">
        <v>135.49</v>
      </c>
      <c r="G69" s="27" t="n">
        <v>20.34</v>
      </c>
    </row>
    <row customHeight="1" ht="17.25" r="70" s="118" spans="1:7" thickBot="1">
      <c r="A70" s="27">
        <f>YEAR(C70)</f>
        <v/>
      </c>
      <c r="B70" s="27">
        <f>MONTH(C70)</f>
        <v/>
      </c>
      <c r="C70" s="23" t="n">
        <v>43243</v>
      </c>
      <c r="D70" s="27" t="n">
        <v>73</v>
      </c>
      <c r="E70" s="27" t="n">
        <v>32</v>
      </c>
      <c r="F70" s="27" t="n">
        <v>104.34</v>
      </c>
      <c r="G70" s="27" t="n">
        <v>19.18</v>
      </c>
    </row>
    <row customHeight="1" ht="17.25" r="71" s="118" spans="1:7" thickBot="1">
      <c r="A71" s="27">
        <f>YEAR(C71)</f>
        <v/>
      </c>
      <c r="B71" s="27">
        <f>MONTH(C71)</f>
        <v/>
      </c>
      <c r="C71" s="23" t="n">
        <v>43244</v>
      </c>
      <c r="D71" s="27" t="n">
        <v>166</v>
      </c>
      <c r="E71" s="27" t="n">
        <v>34</v>
      </c>
      <c r="F71" s="27" t="n">
        <v>78.12</v>
      </c>
      <c r="G71" s="27" t="n">
        <v>27.12</v>
      </c>
    </row>
    <row customHeight="1" ht="17.25" r="72" s="118" spans="1:7" thickBot="1">
      <c r="A72" s="27">
        <f>YEAR(C72)</f>
        <v/>
      </c>
      <c r="B72" s="27">
        <f>MONTH(C72)</f>
        <v/>
      </c>
      <c r="C72" s="23" t="n">
        <v>43245</v>
      </c>
      <c r="D72" s="27" t="n">
        <v>135</v>
      </c>
      <c r="E72" s="27" t="n">
        <v>38</v>
      </c>
      <c r="F72" s="27" t="n">
        <v>44.51</v>
      </c>
      <c r="G72" s="27" t="n">
        <v>21.82</v>
      </c>
    </row>
    <row customHeight="1" ht="17.25" r="73" s="118" spans="1:7" thickBot="1">
      <c r="A73" s="27">
        <f>YEAR(C73)</f>
        <v/>
      </c>
      <c r="B73" s="27">
        <f>MONTH(C73)</f>
        <v/>
      </c>
      <c r="C73" s="23" t="n">
        <v>43246</v>
      </c>
      <c r="D73" s="27" t="n">
        <v>123</v>
      </c>
      <c r="E73" s="27" t="n">
        <v>35</v>
      </c>
      <c r="F73" s="27" t="n">
        <v>55.58</v>
      </c>
      <c r="G73" s="27" t="n">
        <v>26.91</v>
      </c>
    </row>
    <row customHeight="1" ht="17.25" r="74" s="118" spans="1:7" thickBot="1">
      <c r="A74" s="27">
        <f>YEAR(C74)</f>
        <v/>
      </c>
      <c r="B74" s="27">
        <f>MONTH(C74)</f>
        <v/>
      </c>
      <c r="C74" s="23" t="n">
        <v>43247</v>
      </c>
      <c r="D74" s="27" t="n">
        <v>120</v>
      </c>
      <c r="E74" s="27" t="n">
        <v>27</v>
      </c>
      <c r="F74" s="27" t="n">
        <v>70.44</v>
      </c>
      <c r="G74" s="27" t="n">
        <v>19.67</v>
      </c>
    </row>
    <row customHeight="1" ht="17.25" r="75" s="118" spans="1:7" thickBot="1">
      <c r="A75" s="27">
        <f>YEAR(C75)</f>
        <v/>
      </c>
      <c r="B75" s="27">
        <f>MONTH(C75)</f>
        <v/>
      </c>
      <c r="C75" s="23" t="n">
        <v>43248</v>
      </c>
      <c r="D75" s="27" t="n">
        <v>55</v>
      </c>
      <c r="E75" s="27" t="n">
        <v>19</v>
      </c>
      <c r="F75" s="27" t="n">
        <v>109.12</v>
      </c>
      <c r="G75" s="27" t="n">
        <v>17.69</v>
      </c>
    </row>
    <row customHeight="1" ht="17.25" r="76" s="118" spans="1:7" thickBot="1">
      <c r="A76" s="27">
        <f>YEAR(C76)</f>
        <v/>
      </c>
      <c r="B76" s="27">
        <f>MONTH(C76)</f>
        <v/>
      </c>
      <c r="C76" s="23" t="n">
        <v>43249</v>
      </c>
      <c r="D76" s="27" t="n">
        <v>142</v>
      </c>
      <c r="E76" s="27" t="n">
        <v>41</v>
      </c>
      <c r="F76" s="27" t="n">
        <v>45</v>
      </c>
      <c r="G76" s="27" t="n">
        <v>13.6</v>
      </c>
    </row>
    <row customHeight="1" ht="17.25" r="77" s="118" spans="1:7" thickBot="1">
      <c r="A77" s="27">
        <f>YEAR(C77)</f>
        <v/>
      </c>
      <c r="B77" s="27">
        <f>MONTH(C77)</f>
        <v/>
      </c>
      <c r="C77" s="23" t="n">
        <v>43250</v>
      </c>
      <c r="D77" s="27" t="n">
        <v>84</v>
      </c>
      <c r="E77" s="27" t="n">
        <v>30</v>
      </c>
      <c r="F77" s="27" t="n">
        <v>74.01000000000001</v>
      </c>
      <c r="G77" s="27" t="n">
        <v>20.69</v>
      </c>
    </row>
    <row customHeight="1" ht="17.25" r="78" s="118" spans="1:7" thickBot="1">
      <c r="A78" s="27">
        <f>YEAR(C78)</f>
        <v/>
      </c>
      <c r="B78" s="27">
        <f>MONTH(C78)</f>
        <v/>
      </c>
      <c r="C78" s="23" t="n">
        <v>43251</v>
      </c>
      <c r="D78" s="27" t="n">
        <v>86</v>
      </c>
      <c r="E78" s="27" t="n">
        <v>28</v>
      </c>
      <c r="F78" s="27" t="n">
        <v>113.59</v>
      </c>
      <c r="G78" s="27" t="n">
        <v>22.48</v>
      </c>
    </row>
    <row customHeight="1" ht="17.25" r="79" s="118" spans="1:7" thickBot="1">
      <c r="A79" s="27">
        <f>YEAR(C79)</f>
        <v/>
      </c>
      <c r="B79" s="27">
        <f>MONTH(C79)</f>
        <v/>
      </c>
      <c r="C79" s="23" t="n">
        <v>43252</v>
      </c>
      <c r="D79" s="27" t="n">
        <v>94</v>
      </c>
      <c r="E79" s="27" t="n">
        <v>26</v>
      </c>
      <c r="F79" s="27" t="n">
        <v>36.93</v>
      </c>
      <c r="G79" s="27" t="n">
        <v>40.09</v>
      </c>
    </row>
    <row customHeight="1" ht="17.25" r="80" s="118" spans="1:7" thickBot="1">
      <c r="A80" s="27">
        <f>YEAR(C80)</f>
        <v/>
      </c>
      <c r="B80" s="27">
        <f>MONTH(C80)</f>
        <v/>
      </c>
      <c r="C80" s="23" t="n">
        <v>43253</v>
      </c>
      <c r="D80" s="27" t="n">
        <v>118</v>
      </c>
      <c r="E80" s="27" t="n">
        <v>32</v>
      </c>
      <c r="F80" s="27" t="n">
        <v>79.37</v>
      </c>
      <c r="G80" s="27" t="n">
        <v>22.41</v>
      </c>
    </row>
    <row customHeight="1" ht="17.25" r="81" s="118" spans="1:7" thickBot="1">
      <c r="A81" s="27">
        <f>YEAR(C81)</f>
        <v/>
      </c>
      <c r="B81" s="27">
        <f>MONTH(C81)</f>
        <v/>
      </c>
      <c r="C81" s="23" t="n">
        <v>43254</v>
      </c>
      <c r="D81" s="27" t="n">
        <v>93</v>
      </c>
      <c r="E81" s="27" t="n">
        <v>32</v>
      </c>
      <c r="F81" s="27" t="n">
        <v>96.15000000000001</v>
      </c>
      <c r="G81" s="27" t="n">
        <v>21.56</v>
      </c>
    </row>
    <row customHeight="1" ht="17.25" r="82" s="118" spans="1:7" thickBot="1">
      <c r="A82" s="27">
        <f>YEAR(C82)</f>
        <v/>
      </c>
      <c r="B82" s="27">
        <f>MONTH(C82)</f>
        <v/>
      </c>
      <c r="C82" s="23" t="n">
        <v>43255</v>
      </c>
      <c r="D82" s="27" t="n">
        <v>118</v>
      </c>
      <c r="E82" s="27" t="n">
        <v>30</v>
      </c>
      <c r="F82" s="27" t="n">
        <v>41.97</v>
      </c>
      <c r="G82" s="27" t="n">
        <v>28.62</v>
      </c>
    </row>
    <row customHeight="1" ht="17.25" r="83" s="118" spans="1:7" thickBot="1">
      <c r="A83" s="27">
        <f>YEAR(C83)</f>
        <v/>
      </c>
      <c r="B83" s="27">
        <f>MONTH(C83)</f>
        <v/>
      </c>
      <c r="C83" s="23" t="n">
        <v>43256</v>
      </c>
      <c r="D83" s="27" t="n">
        <v>90</v>
      </c>
      <c r="E83" s="27" t="n">
        <v>27</v>
      </c>
      <c r="F83" s="27" t="n">
        <v>55.92</v>
      </c>
      <c r="G83" s="27" t="n">
        <v>16.02</v>
      </c>
    </row>
    <row customHeight="1" ht="17.25" r="84" s="118" spans="1:7" thickBot="1">
      <c r="A84" s="27">
        <f>YEAR(C84)</f>
        <v/>
      </c>
      <c r="B84" s="27">
        <f>MONTH(C84)</f>
        <v/>
      </c>
      <c r="C84" s="23" t="n">
        <v>43257</v>
      </c>
      <c r="D84" s="27" t="n">
        <v>159</v>
      </c>
      <c r="E84" s="27" t="n">
        <v>39</v>
      </c>
      <c r="F84" s="27" t="n">
        <v>48.26</v>
      </c>
      <c r="G84" s="27" t="n">
        <v>27.49</v>
      </c>
    </row>
    <row customHeight="1" ht="17.25" r="85" s="118" spans="1:7" thickBot="1">
      <c r="A85" s="27">
        <f>YEAR(C85)</f>
        <v/>
      </c>
      <c r="B85" s="27">
        <f>MONTH(C85)</f>
        <v/>
      </c>
      <c r="C85" s="23" t="n">
        <v>43258</v>
      </c>
      <c r="D85" s="27" t="n">
        <v>96</v>
      </c>
      <c r="E85" s="27" t="n">
        <v>28</v>
      </c>
      <c r="F85" s="27" t="n">
        <v>135.51</v>
      </c>
      <c r="G85" s="27" t="n">
        <v>30.89</v>
      </c>
    </row>
    <row customHeight="1" ht="17.25" r="86" s="118" spans="1:7" thickBot="1">
      <c r="A86" s="27">
        <f>YEAR(C86)</f>
        <v/>
      </c>
      <c r="B86" s="27">
        <f>MONTH(C86)</f>
        <v/>
      </c>
      <c r="C86" s="23" t="n">
        <v>43259</v>
      </c>
      <c r="D86" s="27" t="n">
        <v>102</v>
      </c>
      <c r="E86" s="27" t="n">
        <v>35</v>
      </c>
      <c r="F86" s="27" t="n">
        <v>137.35</v>
      </c>
      <c r="G86" s="27" t="n">
        <v>19.98</v>
      </c>
    </row>
    <row customHeight="1" ht="17.25" r="87" s="118" spans="1:7" thickBot="1">
      <c r="A87" s="27">
        <f>YEAR(C87)</f>
        <v/>
      </c>
      <c r="B87" s="27">
        <f>MONTH(C87)</f>
        <v/>
      </c>
      <c r="C87" s="23" t="n">
        <v>43260</v>
      </c>
      <c r="D87" s="27" t="n">
        <v>68</v>
      </c>
      <c r="E87" s="27" t="n">
        <v>21</v>
      </c>
      <c r="F87" s="27" t="n">
        <v>37.44</v>
      </c>
      <c r="G87" s="27" t="n">
        <v>20.02</v>
      </c>
    </row>
    <row customHeight="1" ht="17.25" r="88" s="118" spans="1:7" thickBot="1">
      <c r="A88" s="27">
        <f>YEAR(C88)</f>
        <v/>
      </c>
      <c r="B88" s="27">
        <f>MONTH(C88)</f>
        <v/>
      </c>
      <c r="C88" s="23" t="n">
        <v>43261</v>
      </c>
      <c r="D88" s="27" t="n">
        <v>47</v>
      </c>
      <c r="E88" s="27" t="n">
        <v>20</v>
      </c>
      <c r="F88" s="27" t="n">
        <v>39.5</v>
      </c>
      <c r="G88" s="27" t="n">
        <v>19.6</v>
      </c>
    </row>
    <row customHeight="1" ht="17.25" r="89" s="118" spans="1:7" thickBot="1">
      <c r="A89" s="27">
        <f>YEAR(C89)</f>
        <v/>
      </c>
      <c r="B89" s="27">
        <f>MONTH(C89)</f>
        <v/>
      </c>
      <c r="C89" s="23" t="n">
        <v>43262</v>
      </c>
      <c r="D89" s="27" t="n">
        <v>98</v>
      </c>
      <c r="E89" s="27" t="n">
        <v>35</v>
      </c>
      <c r="F89" s="27" t="n">
        <v>50.32</v>
      </c>
      <c r="G89" s="27" t="n">
        <v>12.8</v>
      </c>
    </row>
    <row customHeight="1" ht="17.25" r="90" s="118" spans="1:7" thickBot="1">
      <c r="A90" s="27">
        <f>YEAR(C90)</f>
        <v/>
      </c>
      <c r="B90" s="27">
        <f>MONTH(C90)</f>
        <v/>
      </c>
      <c r="C90" s="23" t="n">
        <v>43263</v>
      </c>
      <c r="D90" s="27" t="n">
        <v>101</v>
      </c>
      <c r="E90" s="27" t="n">
        <v>34</v>
      </c>
      <c r="F90" s="27" t="n">
        <v>169.48</v>
      </c>
      <c r="G90" s="27" t="n">
        <v>19.21</v>
      </c>
    </row>
    <row customHeight="1" ht="17.25" r="91" s="118" spans="1:7" thickBot="1">
      <c r="A91" s="27">
        <f>YEAR(C91)</f>
        <v/>
      </c>
      <c r="B91" s="27">
        <f>MONTH(C91)</f>
        <v/>
      </c>
      <c r="C91" s="23" t="n">
        <v>43264</v>
      </c>
      <c r="D91" s="27" t="n">
        <v>89</v>
      </c>
      <c r="E91" s="27" t="n">
        <v>28</v>
      </c>
      <c r="F91" s="27" t="n">
        <v>45.14</v>
      </c>
      <c r="G91" s="27" t="n">
        <v>19.35</v>
      </c>
    </row>
    <row customHeight="1" ht="17.25" r="92" s="118" spans="1:7" thickBot="1">
      <c r="A92" s="27">
        <f>YEAR(C92)</f>
        <v/>
      </c>
      <c r="B92" s="27">
        <f>MONTH(C92)</f>
        <v/>
      </c>
      <c r="C92" s="23" t="n">
        <v>43265</v>
      </c>
      <c r="D92" s="27" t="n">
        <v>124</v>
      </c>
      <c r="E92" s="27" t="n">
        <v>33</v>
      </c>
      <c r="F92" s="27" t="n">
        <v>97.79000000000001</v>
      </c>
      <c r="G92" s="27" t="n">
        <v>18.51</v>
      </c>
    </row>
    <row customHeight="1" ht="17.25" r="93" s="118" spans="1:7" thickBot="1">
      <c r="A93" s="27">
        <f>YEAR(C93)</f>
        <v/>
      </c>
      <c r="B93" s="27">
        <f>MONTH(C93)</f>
        <v/>
      </c>
      <c r="C93" s="23" t="n">
        <v>43266</v>
      </c>
      <c r="D93" s="27" t="n">
        <v>116</v>
      </c>
      <c r="E93" s="27" t="n">
        <v>40</v>
      </c>
      <c r="F93" s="27" t="n">
        <v>70.36</v>
      </c>
      <c r="G93" s="27" t="n">
        <v>30.68</v>
      </c>
    </row>
    <row customHeight="1" ht="17.25" r="94" s="118" spans="1:7" thickBot="1">
      <c r="A94" s="27">
        <f>YEAR(C94)</f>
        <v/>
      </c>
      <c r="B94" s="27">
        <f>MONTH(C94)</f>
        <v/>
      </c>
      <c r="C94" s="23" t="n">
        <v>43267</v>
      </c>
      <c r="D94" s="27" t="n">
        <v>109</v>
      </c>
      <c r="E94" s="27" t="n">
        <v>23</v>
      </c>
      <c r="F94" s="27" t="n">
        <v>45.52</v>
      </c>
      <c r="G94" s="27" t="n">
        <v>21.38</v>
      </c>
    </row>
    <row customHeight="1" ht="17.25" r="95" s="118" spans="1:7" thickBot="1">
      <c r="A95" s="27">
        <f>YEAR(C95)</f>
        <v/>
      </c>
      <c r="B95" s="27">
        <f>MONTH(C95)</f>
        <v/>
      </c>
      <c r="C95" s="23" t="n">
        <v>43268</v>
      </c>
      <c r="D95" s="27" t="n">
        <v>76</v>
      </c>
      <c r="E95" s="27" t="n">
        <v>26</v>
      </c>
      <c r="F95" s="27" t="n">
        <v>89.53</v>
      </c>
      <c r="G95" s="27" t="n">
        <v>30.31</v>
      </c>
    </row>
    <row customHeight="1" ht="17.25" r="96" s="118" spans="1:7" thickBot="1">
      <c r="A96" s="27">
        <f>YEAR(C96)</f>
        <v/>
      </c>
      <c r="B96" s="27">
        <f>MONTH(C96)</f>
        <v/>
      </c>
      <c r="C96" s="23" t="n">
        <v>43269</v>
      </c>
      <c r="D96" s="27" t="n">
        <v>65</v>
      </c>
      <c r="E96" s="27" t="n">
        <v>21</v>
      </c>
      <c r="F96" s="27" t="n">
        <v>87.65000000000001</v>
      </c>
      <c r="G96" s="27" t="n">
        <v>29.04</v>
      </c>
    </row>
    <row customHeight="1" ht="17.25" r="97" s="118" spans="1:7" thickBot="1">
      <c r="A97" s="27">
        <f>YEAR(C97)</f>
        <v/>
      </c>
      <c r="B97" s="27">
        <f>MONTH(C97)</f>
        <v/>
      </c>
      <c r="C97" s="23" t="n">
        <v>43270</v>
      </c>
      <c r="D97" s="27" t="n">
        <v>47</v>
      </c>
      <c r="E97" s="27" t="n">
        <v>26</v>
      </c>
      <c r="F97" s="27" t="n">
        <v>47.61</v>
      </c>
      <c r="G97" s="27" t="n">
        <v>19.68</v>
      </c>
    </row>
    <row customHeight="1" ht="17.25" r="98" s="118" spans="1:7" thickBot="1">
      <c r="A98" s="27">
        <f>YEAR(C98)</f>
        <v/>
      </c>
      <c r="B98" s="27">
        <f>MONTH(C98)</f>
        <v/>
      </c>
      <c r="C98" s="23" t="n">
        <v>43271</v>
      </c>
      <c r="D98" s="27" t="n">
        <v>95</v>
      </c>
      <c r="E98" s="27" t="n">
        <v>34</v>
      </c>
      <c r="F98" s="27" t="n">
        <v>80.09999999999999</v>
      </c>
      <c r="G98" s="27" t="n">
        <v>12.77</v>
      </c>
    </row>
    <row customHeight="1" ht="17.25" r="99" s="118" spans="1:7" thickBot="1">
      <c r="A99" s="27">
        <f>YEAR(C99)</f>
        <v/>
      </c>
      <c r="B99" s="27">
        <f>MONTH(C99)</f>
        <v/>
      </c>
      <c r="C99" s="23" t="n">
        <v>43272</v>
      </c>
      <c r="D99" s="27" t="n">
        <v>114</v>
      </c>
      <c r="E99" s="27" t="n">
        <v>28</v>
      </c>
      <c r="F99" s="27" t="n">
        <v>55.33</v>
      </c>
      <c r="G99" s="27" t="n">
        <v>37.2</v>
      </c>
    </row>
    <row customHeight="1" ht="17.25" r="100" s="118" spans="1:7" thickBot="1">
      <c r="A100" s="27">
        <f>YEAR(C100)</f>
        <v/>
      </c>
      <c r="B100" s="27">
        <f>MONTH(C100)</f>
        <v/>
      </c>
      <c r="C100" s="23" t="n">
        <v>43273</v>
      </c>
      <c r="D100" s="27" t="n">
        <v>116</v>
      </c>
      <c r="E100" s="27" t="n">
        <v>30</v>
      </c>
      <c r="F100" s="27" t="n">
        <v>46.28</v>
      </c>
      <c r="G100" s="27" t="n">
        <v>43.34</v>
      </c>
    </row>
    <row customHeight="1" ht="17.25" r="101" s="118" spans="1:7" thickBot="1">
      <c r="A101" s="27">
        <f>YEAR(C101)</f>
        <v/>
      </c>
      <c r="B101" s="27">
        <f>MONTH(C101)</f>
        <v/>
      </c>
      <c r="C101" s="23" t="n">
        <v>43274</v>
      </c>
      <c r="D101" s="27" t="n">
        <v>60</v>
      </c>
      <c r="E101" s="27" t="n">
        <v>23</v>
      </c>
      <c r="F101" s="27" t="n">
        <v>56.57</v>
      </c>
      <c r="G101" s="27" t="n">
        <v>24.55</v>
      </c>
    </row>
    <row customHeight="1" ht="17.25" r="102" s="118" spans="1:7" thickBot="1">
      <c r="A102" s="27">
        <f>YEAR(C102)</f>
        <v/>
      </c>
      <c r="B102" s="27">
        <f>MONTH(C102)</f>
        <v/>
      </c>
      <c r="C102" s="23" t="n">
        <v>43275</v>
      </c>
      <c r="D102" s="27" t="n">
        <v>64</v>
      </c>
      <c r="E102" s="27" t="n">
        <v>25</v>
      </c>
      <c r="F102" s="27" t="n">
        <v>35.86</v>
      </c>
      <c r="G102" s="27" t="n">
        <v>36.65</v>
      </c>
    </row>
    <row customHeight="1" ht="17.25" r="103" s="118" spans="1:7" thickBot="1">
      <c r="A103" s="27">
        <f>YEAR(C103)</f>
        <v/>
      </c>
      <c r="B103" s="27">
        <f>MONTH(C103)</f>
        <v/>
      </c>
      <c r="C103" s="23" t="n">
        <v>43276</v>
      </c>
      <c r="D103" s="27" t="n">
        <v>88</v>
      </c>
      <c r="E103" s="27" t="n">
        <v>28</v>
      </c>
      <c r="F103" s="27" t="n">
        <v>40.3</v>
      </c>
      <c r="G103" s="27" t="n">
        <v>32.7</v>
      </c>
    </row>
    <row customHeight="1" ht="17.25" r="104" s="118" spans="1:7" thickBot="1">
      <c r="A104" s="27">
        <f>YEAR(C104)</f>
        <v/>
      </c>
      <c r="B104" s="27">
        <f>MONTH(C104)</f>
        <v/>
      </c>
      <c r="C104" s="23" t="n">
        <v>43277</v>
      </c>
      <c r="D104" s="27" t="n">
        <v>71</v>
      </c>
      <c r="E104" s="27" t="n">
        <v>23</v>
      </c>
      <c r="F104" s="27" t="n">
        <v>22.77</v>
      </c>
      <c r="G104" s="27" t="n">
        <v>33</v>
      </c>
    </row>
    <row customHeight="1" ht="17.25" r="105" s="118" spans="1:7" thickBot="1">
      <c r="A105" s="27">
        <f>YEAR(C105)</f>
        <v/>
      </c>
      <c r="B105" s="27">
        <f>MONTH(C105)</f>
        <v/>
      </c>
      <c r="C105" s="23" t="n">
        <v>43278</v>
      </c>
      <c r="D105" s="27" t="n">
        <v>104</v>
      </c>
      <c r="E105" s="27" t="n">
        <v>24</v>
      </c>
      <c r="F105" s="27" t="n">
        <v>48.84</v>
      </c>
      <c r="G105" s="27" t="n">
        <v>28.91</v>
      </c>
    </row>
    <row customHeight="1" ht="17.25" r="106" s="118" spans="1:7" thickBot="1">
      <c r="A106" s="27">
        <f>YEAR(C106)</f>
        <v/>
      </c>
      <c r="B106" s="27">
        <f>MONTH(C106)</f>
        <v/>
      </c>
      <c r="C106" s="23" t="n">
        <v>43279</v>
      </c>
      <c r="D106" s="27" t="n">
        <v>70</v>
      </c>
      <c r="E106" s="27" t="n">
        <v>24</v>
      </c>
      <c r="F106" s="27" t="n">
        <v>16.2</v>
      </c>
      <c r="G106" s="27" t="n">
        <v>36.7</v>
      </c>
    </row>
    <row customHeight="1" ht="17.25" r="107" s="118" spans="1:7" thickBot="1">
      <c r="A107" s="27">
        <f>YEAR(C107)</f>
        <v/>
      </c>
      <c r="B107" s="27">
        <f>MONTH(C107)</f>
        <v/>
      </c>
      <c r="C107" s="23" t="n">
        <v>43280</v>
      </c>
      <c r="D107" s="27" t="n">
        <v>84</v>
      </c>
      <c r="E107" s="27" t="n">
        <v>24</v>
      </c>
      <c r="F107" s="27" t="n">
        <v>31.22</v>
      </c>
      <c r="G107" s="27" t="n">
        <v>25.26</v>
      </c>
    </row>
    <row customHeight="1" ht="17.25" r="108" s="118" spans="1:7" thickBot="1">
      <c r="A108" s="27">
        <f>YEAR(C108)</f>
        <v/>
      </c>
      <c r="B108" s="27">
        <f>MONTH(C108)</f>
        <v/>
      </c>
      <c r="C108" s="23" t="n">
        <v>43281</v>
      </c>
      <c r="D108" s="27" t="n">
        <v>91</v>
      </c>
      <c r="E108" s="27" t="n">
        <v>27</v>
      </c>
      <c r="F108" s="27" t="n">
        <v>19.44</v>
      </c>
      <c r="G108" s="27" t="n">
        <v>25.76</v>
      </c>
    </row>
    <row customHeight="1" ht="17.25" r="109" s="118" spans="1:7" thickBot="1">
      <c r="A109" s="27">
        <f>YEAR(C109)</f>
        <v/>
      </c>
      <c r="B109" s="27">
        <f>MONTH(C109)</f>
        <v/>
      </c>
      <c r="C109" s="23" t="n">
        <v>43282</v>
      </c>
      <c r="D109" s="27" t="n">
        <v>88</v>
      </c>
      <c r="E109" s="27" t="n">
        <v>19</v>
      </c>
      <c r="F109" s="27" t="n">
        <v>20.21</v>
      </c>
      <c r="G109" s="27" t="n">
        <v>31.41</v>
      </c>
    </row>
    <row customHeight="1" ht="17.25" r="110" s="118" spans="1:7" thickBot="1">
      <c r="A110" s="27">
        <f>YEAR(C110)</f>
        <v/>
      </c>
      <c r="B110" s="27">
        <f>MONTH(C110)</f>
        <v/>
      </c>
      <c r="C110" s="23" t="n">
        <v>43283</v>
      </c>
      <c r="D110" s="27" t="n">
        <v>58</v>
      </c>
      <c r="E110" s="27" t="n">
        <v>26</v>
      </c>
      <c r="F110" s="27" t="n">
        <v>25.45</v>
      </c>
      <c r="G110" s="27" t="n">
        <v>34.25</v>
      </c>
    </row>
    <row customHeight="1" ht="17.25" r="111" s="118" spans="1:7" thickBot="1">
      <c r="A111" s="27">
        <f>YEAR(C111)</f>
        <v/>
      </c>
      <c r="B111" s="27">
        <f>MONTH(C111)</f>
        <v/>
      </c>
      <c r="C111" s="23" t="n">
        <v>43284</v>
      </c>
      <c r="D111" s="27" t="n">
        <v>112</v>
      </c>
      <c r="E111" s="27" t="n">
        <v>33</v>
      </c>
      <c r="F111" s="27" t="n">
        <v>42.06</v>
      </c>
      <c r="G111" s="27" t="n">
        <v>44.79</v>
      </c>
    </row>
    <row customHeight="1" ht="17.25" r="112" s="118" spans="1:7" thickBot="1">
      <c r="A112" s="27">
        <f>YEAR(C112)</f>
        <v/>
      </c>
      <c r="B112" s="27">
        <f>MONTH(C112)</f>
        <v/>
      </c>
      <c r="C112" s="23" t="n">
        <v>43285</v>
      </c>
      <c r="D112" s="27" t="n">
        <v>116</v>
      </c>
      <c r="E112" s="27" t="n">
        <v>36</v>
      </c>
      <c r="F112" s="27" t="n">
        <v>16.89</v>
      </c>
      <c r="G112" s="27" t="n">
        <v>30.27</v>
      </c>
    </row>
    <row customHeight="1" ht="17.25" r="113" s="118" spans="1:7" thickBot="1">
      <c r="A113" s="27">
        <f>YEAR(C113)</f>
        <v/>
      </c>
      <c r="B113" s="27">
        <f>MONTH(C113)</f>
        <v/>
      </c>
      <c r="C113" s="23" t="n">
        <v>43286</v>
      </c>
      <c r="D113" s="27" t="n">
        <v>55</v>
      </c>
      <c r="E113" s="27" t="n">
        <v>20</v>
      </c>
      <c r="F113" s="27" t="n">
        <v>51.46</v>
      </c>
      <c r="G113" s="27" t="n">
        <v>31.48</v>
      </c>
    </row>
    <row customHeight="1" ht="17.25" r="114" s="118" spans="1:7" thickBot="1">
      <c r="A114" s="27">
        <f>YEAR(C114)</f>
        <v/>
      </c>
      <c r="B114" s="27">
        <f>MONTH(C114)</f>
        <v/>
      </c>
      <c r="C114" s="23" t="n">
        <v>43287</v>
      </c>
      <c r="D114" s="27" t="n">
        <v>137</v>
      </c>
      <c r="E114" s="27" t="n">
        <v>32</v>
      </c>
      <c r="F114" s="27" t="n">
        <v>67.01000000000001</v>
      </c>
      <c r="G114" s="27" t="n">
        <v>32.12</v>
      </c>
    </row>
    <row customHeight="1" ht="17.25" r="115" s="118" spans="1:7" thickBot="1">
      <c r="A115" s="27">
        <f>YEAR(C115)</f>
        <v/>
      </c>
      <c r="B115" s="27">
        <f>MONTH(C115)</f>
        <v/>
      </c>
      <c r="C115" s="23" t="n">
        <v>43288</v>
      </c>
      <c r="D115" s="27" t="n">
        <v>56</v>
      </c>
      <c r="E115" s="27" t="n">
        <v>25</v>
      </c>
      <c r="F115" s="27" t="n">
        <v>31.49</v>
      </c>
      <c r="G115" s="27" t="n">
        <v>41.96</v>
      </c>
    </row>
    <row customHeight="1" ht="17.25" r="116" s="118" spans="1:7" thickBot="1">
      <c r="A116" s="27">
        <f>YEAR(C116)</f>
        <v/>
      </c>
      <c r="B116" s="27">
        <f>MONTH(C116)</f>
        <v/>
      </c>
      <c r="C116" s="23" t="n">
        <v>43289</v>
      </c>
      <c r="D116" s="27" t="n">
        <v>116</v>
      </c>
      <c r="E116" s="27" t="n">
        <v>26</v>
      </c>
      <c r="F116" s="27" t="n">
        <v>24.52</v>
      </c>
      <c r="G116" s="27" t="n">
        <v>26.69</v>
      </c>
    </row>
    <row customHeight="1" ht="17.25" r="117" s="118" spans="1:7" thickBot="1">
      <c r="A117" s="27">
        <f>YEAR(C117)</f>
        <v/>
      </c>
      <c r="B117" s="27">
        <f>MONTH(C117)</f>
        <v/>
      </c>
      <c r="C117" s="23" t="n">
        <v>43290</v>
      </c>
      <c r="D117" s="27" t="n">
        <v>146</v>
      </c>
      <c r="E117" s="27" t="n">
        <v>27</v>
      </c>
      <c r="F117" s="27" t="n">
        <v>49.1</v>
      </c>
      <c r="G117" s="27" t="n">
        <v>38.98</v>
      </c>
    </row>
    <row customHeight="1" ht="17.25" r="118" s="118" spans="1:7" thickBot="1">
      <c r="A118" s="27">
        <f>YEAR(C118)</f>
        <v/>
      </c>
      <c r="B118" s="27">
        <f>MONTH(C118)</f>
        <v/>
      </c>
      <c r="C118" s="23" t="n">
        <v>43291</v>
      </c>
      <c r="D118" s="27" t="n">
        <v>80</v>
      </c>
      <c r="E118" s="27" t="n">
        <v>32</v>
      </c>
      <c r="F118" s="27" t="n">
        <v>35.6</v>
      </c>
      <c r="G118" s="27" t="n">
        <v>26.4</v>
      </c>
    </row>
    <row customHeight="1" ht="17.25" r="119" s="118" spans="1:7" thickBot="1">
      <c r="A119" s="27">
        <f>YEAR(C119)</f>
        <v/>
      </c>
      <c r="B119" s="27">
        <f>MONTH(C119)</f>
        <v/>
      </c>
      <c r="C119" s="23" t="n">
        <v>43292</v>
      </c>
      <c r="D119" s="27" t="n">
        <v>63</v>
      </c>
      <c r="E119" s="27" t="n">
        <v>21</v>
      </c>
      <c r="F119" s="27" t="n">
        <v>33.23</v>
      </c>
      <c r="G119" s="27" t="n">
        <v>31.66</v>
      </c>
    </row>
    <row customHeight="1" ht="17.25" r="120" s="118" spans="1:7" thickBot="1">
      <c r="A120" s="27">
        <f>YEAR(C120)</f>
        <v/>
      </c>
      <c r="B120" s="27">
        <f>MONTH(C120)</f>
        <v/>
      </c>
      <c r="C120" s="23" t="n">
        <v>43293</v>
      </c>
      <c r="D120" s="27" t="n">
        <v>81</v>
      </c>
      <c r="E120" s="27" t="n">
        <v>29</v>
      </c>
      <c r="F120" s="27" t="n">
        <v>36.53</v>
      </c>
      <c r="G120" s="27" t="n">
        <v>31.96</v>
      </c>
    </row>
    <row customHeight="1" ht="17.25" r="121" s="118" spans="1:7" thickBot="1">
      <c r="A121" s="27">
        <f>YEAR(C121)</f>
        <v/>
      </c>
      <c r="B121" s="27">
        <f>MONTH(C121)</f>
        <v/>
      </c>
      <c r="C121" s="23" t="n">
        <v>43294</v>
      </c>
      <c r="D121" s="27" t="n">
        <v>84</v>
      </c>
      <c r="E121" s="27" t="n">
        <v>28</v>
      </c>
      <c r="F121" s="27" t="n">
        <v>47.03</v>
      </c>
      <c r="G121" s="27" t="n">
        <v>35.37</v>
      </c>
    </row>
    <row customHeight="1" ht="17.25" r="122" s="118" spans="1:7" thickBot="1">
      <c r="A122" s="27">
        <f>YEAR(C122)</f>
        <v/>
      </c>
      <c r="B122" s="27">
        <f>MONTH(C122)</f>
        <v/>
      </c>
      <c r="C122" s="23" t="n">
        <v>43295</v>
      </c>
      <c r="D122" s="27" t="n">
        <v>77</v>
      </c>
      <c r="E122" s="27" t="n">
        <v>25</v>
      </c>
      <c r="F122" s="27" t="n">
        <v>34.83</v>
      </c>
      <c r="G122" s="27" t="n">
        <v>35.17</v>
      </c>
    </row>
    <row customHeight="1" ht="17.25" r="123" s="118" spans="1:7" thickBot="1">
      <c r="A123" s="27">
        <f>YEAR(C123)</f>
        <v/>
      </c>
      <c r="B123" s="27">
        <f>MONTH(C123)</f>
        <v/>
      </c>
      <c r="C123" s="23" t="n">
        <v>43296</v>
      </c>
      <c r="D123" s="27" t="n">
        <v>65</v>
      </c>
      <c r="E123" s="27" t="n">
        <v>25</v>
      </c>
      <c r="F123" s="27" t="n">
        <v>13.04</v>
      </c>
      <c r="G123" s="27" t="n">
        <v>46.57</v>
      </c>
    </row>
    <row customHeight="1" ht="17.25" r="124" s="118" spans="1:7" thickBot="1">
      <c r="A124" s="27">
        <f>YEAR(C124)</f>
        <v/>
      </c>
      <c r="B124" s="27">
        <f>MONTH(C124)</f>
        <v/>
      </c>
      <c r="C124" s="23" t="n">
        <v>43297</v>
      </c>
      <c r="D124" s="27" t="n">
        <v>168</v>
      </c>
      <c r="E124" s="27" t="n">
        <v>34</v>
      </c>
      <c r="F124" s="27" t="n">
        <v>69.65000000000001</v>
      </c>
      <c r="G124" s="27" t="n">
        <v>24.15</v>
      </c>
    </row>
    <row customHeight="1" ht="17.25" r="125" s="118" spans="1:7" thickBot="1">
      <c r="A125" s="27">
        <f>YEAR(C125)</f>
        <v/>
      </c>
      <c r="B125" s="27">
        <f>MONTH(C125)</f>
        <v/>
      </c>
      <c r="C125" s="23" t="n">
        <v>43298</v>
      </c>
      <c r="D125" s="27" t="n">
        <v>224</v>
      </c>
      <c r="E125" s="27" t="n">
        <v>41</v>
      </c>
      <c r="F125" s="27" t="n">
        <v>52.3</v>
      </c>
      <c r="G125" s="27" t="n">
        <v>50.16</v>
      </c>
    </row>
    <row customHeight="1" ht="17.25" r="126" s="118" spans="1:7" thickBot="1">
      <c r="A126" s="27">
        <f>YEAR(C126)</f>
        <v/>
      </c>
      <c r="B126" s="27">
        <f>MONTH(C126)</f>
        <v/>
      </c>
      <c r="C126" s="23" t="n">
        <v>43299</v>
      </c>
      <c r="D126" s="27" t="n">
        <v>172</v>
      </c>
      <c r="E126" s="27" t="n">
        <v>40</v>
      </c>
      <c r="F126" s="27" t="n">
        <v>49.46</v>
      </c>
      <c r="G126" s="27" t="n">
        <v>26.82</v>
      </c>
    </row>
    <row customHeight="1" ht="17.25" r="127" s="118" spans="1:7" thickBot="1">
      <c r="A127" s="27">
        <f>YEAR(C127)</f>
        <v/>
      </c>
      <c r="B127" s="27">
        <f>MONTH(C127)</f>
        <v/>
      </c>
      <c r="C127" s="23" t="n">
        <v>43300</v>
      </c>
      <c r="D127" s="27" t="n">
        <v>78</v>
      </c>
      <c r="E127" s="27" t="n">
        <v>23</v>
      </c>
      <c r="F127" s="27" t="n">
        <v>62.4</v>
      </c>
      <c r="G127" s="27" t="n">
        <v>46.7</v>
      </c>
    </row>
    <row customHeight="1" ht="17.25" r="128" s="118" spans="1:7" thickBot="1">
      <c r="A128" s="27">
        <f>YEAR(C128)</f>
        <v/>
      </c>
      <c r="B128" s="27">
        <f>MONTH(C128)</f>
        <v/>
      </c>
      <c r="C128" s="23" t="n">
        <v>43301</v>
      </c>
      <c r="D128" s="27" t="n">
        <v>67</v>
      </c>
      <c r="E128" s="27" t="n">
        <v>25</v>
      </c>
      <c r="F128" s="27" t="n">
        <v>10.9</v>
      </c>
      <c r="G128" s="27" t="n">
        <v>42.22</v>
      </c>
    </row>
    <row customHeight="1" ht="17.25" r="129" s="118" spans="1:7" thickBot="1">
      <c r="A129" s="27">
        <f>YEAR(C129)</f>
        <v/>
      </c>
      <c r="B129" s="27">
        <f>MONTH(C129)</f>
        <v/>
      </c>
      <c r="C129" s="23" t="n">
        <v>43302</v>
      </c>
      <c r="D129" s="27" t="n">
        <v>116</v>
      </c>
      <c r="E129" s="27" t="n">
        <v>36</v>
      </c>
      <c r="F129" s="27" t="n">
        <v>43.65</v>
      </c>
      <c r="G129" s="27" t="n">
        <v>19.08</v>
      </c>
    </row>
    <row customHeight="1" ht="17.25" r="130" s="118" spans="1:7" thickBot="1">
      <c r="A130" s="27">
        <f>YEAR(C130)</f>
        <v/>
      </c>
      <c r="B130" s="27">
        <f>MONTH(C130)</f>
        <v/>
      </c>
      <c r="C130" s="23" t="n">
        <v>43303</v>
      </c>
      <c r="D130" s="27" t="n">
        <v>37</v>
      </c>
      <c r="E130" s="27" t="n">
        <v>18</v>
      </c>
      <c r="F130" s="27" t="n">
        <v>19.09</v>
      </c>
      <c r="G130" s="27" t="n">
        <v>20.08</v>
      </c>
    </row>
    <row customHeight="1" ht="17.25" r="131" s="118" spans="1:7" thickBot="1">
      <c r="A131" s="27">
        <f>YEAR(C131)</f>
        <v/>
      </c>
      <c r="B131" s="27">
        <f>MONTH(C131)</f>
        <v/>
      </c>
      <c r="C131" s="23" t="n">
        <v>43304</v>
      </c>
      <c r="D131" s="27" t="n">
        <v>83</v>
      </c>
      <c r="E131" s="27" t="n">
        <v>20</v>
      </c>
      <c r="F131" s="27" t="n">
        <v>104.85</v>
      </c>
      <c r="G131" s="27" t="n">
        <v>53.42</v>
      </c>
    </row>
    <row customHeight="1" ht="17.25" r="132" s="118" spans="1:7" thickBot="1">
      <c r="A132" s="27">
        <f>YEAR(C132)</f>
        <v/>
      </c>
      <c r="B132" s="27">
        <f>MONTH(C132)</f>
        <v/>
      </c>
      <c r="C132" s="23" t="n">
        <v>43305</v>
      </c>
      <c r="D132" s="27" t="n">
        <v>117</v>
      </c>
      <c r="E132" s="27" t="n">
        <v>17</v>
      </c>
      <c r="F132" s="27" t="n">
        <v>31.59</v>
      </c>
      <c r="G132" s="27" t="n">
        <v>48.04</v>
      </c>
    </row>
    <row customHeight="1" ht="17.25" r="133" s="118" spans="1:7" thickBot="1">
      <c r="A133" s="27">
        <f>YEAR(C133)</f>
        <v/>
      </c>
      <c r="B133" s="27">
        <f>MONTH(C133)</f>
        <v/>
      </c>
      <c r="C133" s="23" t="n">
        <v>43306</v>
      </c>
      <c r="D133" s="27" t="n">
        <v>87</v>
      </c>
      <c r="E133" s="27" t="n">
        <v>28</v>
      </c>
      <c r="F133" s="27" t="n">
        <v>33.52</v>
      </c>
      <c r="G133" s="27" t="n">
        <v>41.95</v>
      </c>
    </row>
    <row customHeight="1" ht="17.25" r="134" s="118" spans="1:7" thickBot="1">
      <c r="A134" s="27">
        <f>YEAR(C134)</f>
        <v/>
      </c>
      <c r="B134" s="27">
        <f>MONTH(C134)</f>
        <v/>
      </c>
      <c r="C134" s="23" t="n">
        <v>43307</v>
      </c>
      <c r="D134" s="27" t="n">
        <v>82</v>
      </c>
      <c r="E134" s="27" t="n">
        <v>26</v>
      </c>
      <c r="F134" s="27" t="n">
        <v>38.72</v>
      </c>
      <c r="G134" s="27" t="n">
        <v>29.53</v>
      </c>
    </row>
    <row customHeight="1" ht="17.25" r="135" s="118" spans="1:7" thickBot="1">
      <c r="A135" s="27">
        <f>YEAR(C135)</f>
        <v/>
      </c>
      <c r="B135" s="27">
        <f>MONTH(C135)</f>
        <v/>
      </c>
      <c r="C135" s="23" t="n">
        <v>43308</v>
      </c>
      <c r="D135" s="27" t="n">
        <v>69</v>
      </c>
      <c r="E135" s="27" t="n">
        <v>23</v>
      </c>
      <c r="F135" s="27" t="n">
        <v>15.67</v>
      </c>
      <c r="G135" s="27" t="n">
        <v>45.57</v>
      </c>
    </row>
    <row customHeight="1" ht="17.25" r="136" s="118" spans="1:7" thickBot="1">
      <c r="A136" s="27">
        <f>YEAR(C136)</f>
        <v/>
      </c>
      <c r="B136" s="27">
        <f>MONTH(C136)</f>
        <v/>
      </c>
      <c r="C136" s="23" t="n">
        <v>43309</v>
      </c>
      <c r="D136" s="27" t="n">
        <v>106</v>
      </c>
      <c r="E136" s="27" t="n">
        <v>24</v>
      </c>
      <c r="F136" s="27" t="n">
        <v>14.21</v>
      </c>
      <c r="G136" s="27" t="n">
        <v>30.73</v>
      </c>
    </row>
    <row customHeight="1" ht="17.25" r="137" s="118" spans="1:7" thickBot="1">
      <c r="A137" s="27">
        <f>YEAR(C137)</f>
        <v/>
      </c>
      <c r="B137" s="27">
        <f>MONTH(C137)</f>
        <v/>
      </c>
      <c r="C137" s="23" t="n">
        <v>43310</v>
      </c>
      <c r="D137" s="27" t="n">
        <v>91</v>
      </c>
      <c r="E137" s="27" t="n">
        <v>30</v>
      </c>
      <c r="F137" s="27" t="n">
        <v>28.55</v>
      </c>
      <c r="G137" s="27" t="n">
        <v>28.3</v>
      </c>
    </row>
    <row customHeight="1" ht="17.25" r="138" s="118" spans="1:7" thickBot="1">
      <c r="A138" s="27">
        <f>YEAR(C138)</f>
        <v/>
      </c>
      <c r="B138" s="27">
        <f>MONTH(C138)</f>
        <v/>
      </c>
      <c r="C138" s="23" t="n">
        <v>43311</v>
      </c>
      <c r="D138" s="27" t="n">
        <v>64</v>
      </c>
      <c r="E138" s="27" t="n">
        <v>20</v>
      </c>
      <c r="F138" s="27" t="n">
        <v>25.9</v>
      </c>
      <c r="G138" s="27" t="n">
        <v>28.02</v>
      </c>
    </row>
    <row customHeight="1" ht="17.25" r="139" s="118" spans="1:7" thickBot="1">
      <c r="A139" s="27">
        <f>YEAR(C139)</f>
        <v/>
      </c>
      <c r="B139" s="27">
        <f>MONTH(C139)</f>
        <v/>
      </c>
      <c r="C139" s="23" t="n">
        <v>43312</v>
      </c>
      <c r="D139" s="27" t="n">
        <v>119</v>
      </c>
      <c r="E139" s="27" t="n">
        <v>21</v>
      </c>
      <c r="F139" s="27" t="n">
        <v>32.61</v>
      </c>
      <c r="G139" s="27" t="n">
        <v>43.14</v>
      </c>
    </row>
    <row customHeight="1" ht="17.25" r="140" s="118" spans="1:7" thickBot="1">
      <c r="A140" s="27">
        <f>YEAR(C140)</f>
        <v/>
      </c>
      <c r="B140" s="27">
        <f>MONTH(C140)</f>
        <v/>
      </c>
      <c r="C140" s="23" t="n">
        <v>43313</v>
      </c>
      <c r="D140" s="27" t="n">
        <v>100</v>
      </c>
      <c r="E140" s="27" t="n">
        <v>28</v>
      </c>
      <c r="F140" s="27" t="n">
        <v>31.3</v>
      </c>
      <c r="G140" s="27" t="n">
        <v>37.79</v>
      </c>
    </row>
    <row customHeight="1" ht="17.25" r="141" s="118" spans="1:7" thickBot="1">
      <c r="A141" s="27">
        <f>YEAR(C141)</f>
        <v/>
      </c>
      <c r="B141" s="27">
        <f>MONTH(C141)</f>
        <v/>
      </c>
      <c r="C141" s="23" t="n">
        <v>43314</v>
      </c>
      <c r="D141" s="27" t="n">
        <v>120</v>
      </c>
      <c r="E141" s="27" t="n">
        <v>31</v>
      </c>
      <c r="F141" s="27" t="n">
        <v>165.74</v>
      </c>
      <c r="G141" s="27" t="n">
        <v>25.58</v>
      </c>
    </row>
    <row customHeight="1" ht="17.25" r="142" s="118" spans="1:7" thickBot="1">
      <c r="A142" s="27">
        <f>YEAR(C142)</f>
        <v/>
      </c>
      <c r="B142" s="27">
        <f>MONTH(C142)</f>
        <v/>
      </c>
      <c r="C142" s="23" t="n">
        <v>43315</v>
      </c>
      <c r="D142" s="27" t="n">
        <v>65</v>
      </c>
      <c r="E142" s="27" t="n">
        <v>24</v>
      </c>
      <c r="F142" s="27" t="n">
        <v>18.38</v>
      </c>
      <c r="G142" s="27" t="n">
        <v>30.93</v>
      </c>
    </row>
    <row customHeight="1" ht="17.25" r="143" s="118" spans="1:7" thickBot="1">
      <c r="A143" s="27">
        <f>YEAR(C143)</f>
        <v/>
      </c>
      <c r="B143" s="27">
        <f>MONTH(C143)</f>
        <v/>
      </c>
      <c r="C143" s="23" t="n">
        <v>43316</v>
      </c>
      <c r="D143" s="27" t="n">
        <v>101</v>
      </c>
      <c r="E143" s="27" t="n">
        <v>28</v>
      </c>
      <c r="F143" s="27" t="n">
        <v>31.46</v>
      </c>
      <c r="G143" s="27" t="n">
        <v>27.52</v>
      </c>
    </row>
    <row customHeight="1" ht="17.25" r="144" s="118" spans="1:7" thickBot="1">
      <c r="A144" s="27">
        <f>YEAR(C144)</f>
        <v/>
      </c>
      <c r="B144" s="27">
        <f>MONTH(C144)</f>
        <v/>
      </c>
      <c r="C144" s="23" t="n">
        <v>43317</v>
      </c>
      <c r="D144" s="27" t="n">
        <v>80</v>
      </c>
      <c r="E144" s="27" t="n">
        <v>24</v>
      </c>
      <c r="F144" s="27" t="n">
        <v>28.52</v>
      </c>
      <c r="G144" s="27" t="n">
        <v>35.64</v>
      </c>
    </row>
    <row customHeight="1" ht="17.25" r="145" s="118" spans="1:7" thickBot="1">
      <c r="A145" s="27">
        <f>YEAR(C145)</f>
        <v/>
      </c>
      <c r="B145" s="27">
        <f>MONTH(C145)</f>
        <v/>
      </c>
      <c r="C145" s="23" t="n">
        <v>43318</v>
      </c>
      <c r="D145" s="27" t="n">
        <v>59</v>
      </c>
      <c r="E145" s="27" t="n">
        <v>20</v>
      </c>
      <c r="F145" s="27" t="n">
        <v>40.69</v>
      </c>
      <c r="G145" s="27" t="n">
        <v>25.42</v>
      </c>
    </row>
    <row customHeight="1" ht="17.25" r="146" s="118" spans="1:7" thickBot="1">
      <c r="A146" s="27">
        <f>YEAR(C146)</f>
        <v/>
      </c>
      <c r="B146" s="27">
        <f>MONTH(C146)</f>
        <v/>
      </c>
      <c r="C146" s="23" t="n">
        <v>43319</v>
      </c>
      <c r="D146" s="27" t="n">
        <v>71</v>
      </c>
      <c r="E146" s="27" t="n">
        <v>19</v>
      </c>
      <c r="F146" s="27" t="n">
        <v>46.63</v>
      </c>
      <c r="G146" s="27" t="n">
        <v>34.49</v>
      </c>
    </row>
    <row customHeight="1" ht="17.25" r="147" s="118" spans="1:7" thickBot="1">
      <c r="A147" s="27">
        <f>YEAR(C147)</f>
        <v/>
      </c>
      <c r="B147" s="27">
        <f>MONTH(C147)</f>
        <v/>
      </c>
      <c r="C147" s="23" t="n">
        <v>43320</v>
      </c>
      <c r="D147" s="27" t="n">
        <v>75</v>
      </c>
      <c r="E147" s="27" t="n">
        <v>25</v>
      </c>
      <c r="F147" s="27" t="n">
        <v>23.64</v>
      </c>
      <c r="G147" s="27" t="n">
        <v>26.58</v>
      </c>
    </row>
    <row customHeight="1" ht="17.25" r="148" s="118" spans="1:7" thickBot="1">
      <c r="A148" s="27">
        <f>YEAR(C148)</f>
        <v/>
      </c>
      <c r="B148" s="27">
        <f>MONTH(C148)</f>
        <v/>
      </c>
      <c r="C148" s="23" t="n">
        <v>43321</v>
      </c>
      <c r="D148" s="27" t="n">
        <v>67</v>
      </c>
      <c r="E148" s="27" t="n">
        <v>18</v>
      </c>
      <c r="F148" s="27" t="n">
        <v>47.94</v>
      </c>
      <c r="G148" s="27" t="n">
        <v>23.51</v>
      </c>
    </row>
    <row customHeight="1" ht="17.25" r="149" s="118" spans="1:7" thickBot="1">
      <c r="A149" s="27">
        <f>YEAR(C149)</f>
        <v/>
      </c>
      <c r="B149" s="27">
        <f>MONTH(C149)</f>
        <v/>
      </c>
      <c r="C149" s="23" t="n">
        <v>43322</v>
      </c>
      <c r="D149" s="27" t="n">
        <v>85</v>
      </c>
      <c r="E149" s="27" t="n">
        <v>31</v>
      </c>
      <c r="F149" s="27" t="n">
        <v>17.51</v>
      </c>
      <c r="G149" s="27" t="n">
        <v>38.98</v>
      </c>
    </row>
    <row customHeight="1" ht="17.25" r="150" s="118" spans="1:7" thickBot="1">
      <c r="A150" s="27">
        <f>YEAR(C150)</f>
        <v/>
      </c>
      <c r="B150" s="27">
        <f>MONTH(C150)</f>
        <v/>
      </c>
      <c r="C150" s="23" t="n">
        <v>43323</v>
      </c>
      <c r="D150" s="27" t="n">
        <v>73</v>
      </c>
      <c r="E150" s="27" t="n">
        <v>25</v>
      </c>
      <c r="F150" s="27" t="n">
        <v>36.92</v>
      </c>
      <c r="G150" s="27" t="n">
        <v>29.11</v>
      </c>
    </row>
    <row customHeight="1" ht="17.25" r="151" s="118" spans="1:7" thickBot="1">
      <c r="A151" s="27">
        <f>YEAR(C151)</f>
        <v/>
      </c>
      <c r="B151" s="27">
        <f>MONTH(C151)</f>
        <v/>
      </c>
      <c r="C151" s="23" t="n">
        <v>43324</v>
      </c>
      <c r="D151" s="27" t="n">
        <v>74</v>
      </c>
      <c r="E151" s="27" t="n">
        <v>24</v>
      </c>
      <c r="F151" s="27" t="n">
        <v>30.19</v>
      </c>
      <c r="G151" s="27" t="n">
        <v>26.51</v>
      </c>
    </row>
    <row customHeight="1" ht="17.25" r="152" s="118" spans="1:7" thickBot="1">
      <c r="A152" s="27">
        <f>YEAR(C152)</f>
        <v/>
      </c>
      <c r="B152" s="27">
        <f>MONTH(C152)</f>
        <v/>
      </c>
      <c r="C152" s="23" t="n">
        <v>43325</v>
      </c>
      <c r="D152" s="27" t="n">
        <v>108</v>
      </c>
      <c r="E152" s="27" t="n">
        <v>31</v>
      </c>
      <c r="F152" s="27" t="n">
        <v>17.27</v>
      </c>
      <c r="G152" s="27" t="n">
        <v>40.08</v>
      </c>
    </row>
    <row customHeight="1" ht="17.25" r="153" s="118" spans="1:7" thickBot="1">
      <c r="A153" s="27">
        <f>YEAR(C153)</f>
        <v/>
      </c>
      <c r="B153" s="27">
        <f>MONTH(C153)</f>
        <v/>
      </c>
      <c r="C153" s="23" t="n">
        <v>43326</v>
      </c>
      <c r="D153" s="27" t="n">
        <v>83</v>
      </c>
      <c r="E153" s="27" t="n">
        <v>32</v>
      </c>
      <c r="F153" s="27" t="n">
        <v>57.05</v>
      </c>
      <c r="G153" s="27" t="n">
        <v>20.92</v>
      </c>
    </row>
    <row customHeight="1" ht="17.25" r="154" s="118" spans="1:7" thickBot="1">
      <c r="A154" s="27">
        <f>YEAR(C154)</f>
        <v/>
      </c>
      <c r="B154" s="27">
        <f>MONTH(C154)</f>
        <v/>
      </c>
      <c r="C154" s="23" t="n">
        <v>43327</v>
      </c>
      <c r="D154" s="27" t="n">
        <v>101</v>
      </c>
      <c r="E154" s="27" t="n">
        <v>28</v>
      </c>
      <c r="F154" s="27" t="n">
        <v>21.01</v>
      </c>
      <c r="G154" s="27" t="n">
        <v>31.89</v>
      </c>
    </row>
    <row customHeight="1" ht="17.25" r="155" s="118" spans="1:7" thickBot="1">
      <c r="A155" s="27">
        <f>YEAR(C155)</f>
        <v/>
      </c>
      <c r="B155" s="27">
        <f>MONTH(C155)</f>
        <v/>
      </c>
      <c r="C155" s="23" t="n">
        <v>43328</v>
      </c>
      <c r="D155" s="27" t="n">
        <v>135</v>
      </c>
      <c r="E155" s="27" t="n">
        <v>37</v>
      </c>
      <c r="F155" s="27" t="n">
        <v>137.32</v>
      </c>
      <c r="G155" s="27" t="n">
        <v>36.77</v>
      </c>
    </row>
    <row customHeight="1" ht="17.25" r="156" s="118" spans="1:7" thickBot="1">
      <c r="A156" s="27">
        <f>YEAR(C156)</f>
        <v/>
      </c>
      <c r="B156" s="27">
        <f>MONTH(C156)</f>
        <v/>
      </c>
      <c r="C156" s="23" t="n">
        <v>43329</v>
      </c>
      <c r="D156" s="27" t="n">
        <v>101</v>
      </c>
      <c r="E156" s="27" t="n">
        <v>26</v>
      </c>
      <c r="F156" s="27" t="n">
        <v>33.17</v>
      </c>
      <c r="G156" s="27" t="n">
        <v>37.57</v>
      </c>
    </row>
    <row customHeight="1" ht="17.25" r="157" s="118" spans="1:7" thickBot="1">
      <c r="A157" s="27">
        <f>YEAR(C157)</f>
        <v/>
      </c>
      <c r="B157" s="27">
        <f>MONTH(C157)</f>
        <v/>
      </c>
      <c r="C157" s="23" t="n">
        <v>43330</v>
      </c>
      <c r="D157" s="27" t="n">
        <v>51</v>
      </c>
      <c r="E157" s="27" t="n">
        <v>22</v>
      </c>
      <c r="F157" s="27" t="n">
        <v>28.29</v>
      </c>
      <c r="G157" s="27" t="n">
        <v>37.37</v>
      </c>
    </row>
    <row customHeight="1" ht="17.25" r="158" s="118" spans="1:7" thickBot="1">
      <c r="A158" s="27">
        <f>YEAR(C158)</f>
        <v/>
      </c>
      <c r="B158" s="27">
        <f>MONTH(C158)</f>
        <v/>
      </c>
      <c r="C158" s="23" t="n">
        <v>43331</v>
      </c>
      <c r="D158" s="27" t="n">
        <v>80</v>
      </c>
      <c r="E158" s="27" t="n">
        <v>20</v>
      </c>
      <c r="F158" s="27" t="n">
        <v>43.75</v>
      </c>
      <c r="G158" s="27" t="n">
        <v>42.68</v>
      </c>
    </row>
    <row customHeight="1" ht="17.25" r="159" s="118" spans="1:7" thickBot="1">
      <c r="A159" s="27">
        <f>YEAR(C159)</f>
        <v/>
      </c>
      <c r="B159" s="27">
        <f>MONTH(C159)</f>
        <v/>
      </c>
      <c r="C159" s="23" t="n">
        <v>43332</v>
      </c>
      <c r="D159" s="27" t="n">
        <v>112</v>
      </c>
      <c r="E159" s="27" t="n">
        <v>31</v>
      </c>
      <c r="F159" s="27" t="n">
        <v>34.45</v>
      </c>
      <c r="G159" s="27" t="n">
        <v>34.6</v>
      </c>
    </row>
    <row customHeight="1" ht="17.25" r="160" s="118" spans="1:7" thickBot="1">
      <c r="A160" s="27">
        <f>YEAR(C160)</f>
        <v/>
      </c>
      <c r="B160" s="27">
        <f>MONTH(C160)</f>
        <v/>
      </c>
      <c r="C160" s="23" t="n">
        <v>43333</v>
      </c>
      <c r="D160" s="27" t="n">
        <v>96</v>
      </c>
      <c r="E160" s="27" t="n">
        <v>26</v>
      </c>
      <c r="F160" s="27" t="n">
        <v>20.48</v>
      </c>
      <c r="G160" s="27" t="n">
        <v>46.65</v>
      </c>
    </row>
    <row customHeight="1" ht="17.25" r="161" s="118" spans="1:7" thickBot="1">
      <c r="A161" s="27">
        <f>YEAR(C161)</f>
        <v/>
      </c>
      <c r="B161" s="27">
        <f>MONTH(C161)</f>
        <v/>
      </c>
      <c r="C161" s="23" t="n">
        <v>43334</v>
      </c>
      <c r="D161" s="27" t="n">
        <v>175</v>
      </c>
      <c r="E161" s="27" t="n">
        <v>33</v>
      </c>
      <c r="F161" s="27" t="n">
        <v>52.78</v>
      </c>
      <c r="G161" s="27" t="n">
        <v>24.61</v>
      </c>
    </row>
    <row customHeight="1" ht="17.25" r="162" s="118" spans="1:7" thickBot="1">
      <c r="A162" s="27">
        <f>YEAR(C162)</f>
        <v/>
      </c>
      <c r="B162" s="27">
        <f>MONTH(C162)</f>
        <v/>
      </c>
      <c r="C162" s="23" t="n">
        <v>43335</v>
      </c>
      <c r="D162" s="27" t="n">
        <v>91</v>
      </c>
      <c r="E162" s="27" t="n">
        <v>25</v>
      </c>
      <c r="F162" s="27" t="n">
        <v>22.19</v>
      </c>
      <c r="G162" s="27" t="n">
        <v>27.36</v>
      </c>
    </row>
    <row customHeight="1" ht="17.25" r="163" s="118" spans="1:7" thickBot="1">
      <c r="A163" s="27">
        <f>YEAR(C163)</f>
        <v/>
      </c>
      <c r="B163" s="27">
        <f>MONTH(C163)</f>
        <v/>
      </c>
      <c r="C163" s="23" t="n">
        <v>43336</v>
      </c>
      <c r="D163" s="27" t="n">
        <v>140</v>
      </c>
      <c r="E163" s="27" t="n">
        <v>23</v>
      </c>
      <c r="F163" s="27" t="n">
        <v>28.67</v>
      </c>
      <c r="G163" s="27" t="n">
        <v>31.33</v>
      </c>
    </row>
    <row customHeight="1" ht="17.25" r="164" s="118" spans="1:7" thickBot="1">
      <c r="A164" s="27">
        <f>YEAR(C164)</f>
        <v/>
      </c>
      <c r="B164" s="27">
        <f>MONTH(C164)</f>
        <v/>
      </c>
      <c r="C164" s="23" t="n">
        <v>43337</v>
      </c>
      <c r="D164" s="27" t="n">
        <v>128</v>
      </c>
      <c r="E164" s="27" t="n">
        <v>31</v>
      </c>
      <c r="F164" s="27" t="n">
        <v>90.44</v>
      </c>
      <c r="G164" s="27" t="n">
        <v>22.07</v>
      </c>
    </row>
    <row customHeight="1" ht="17.25" r="165" s="118" spans="1:7" thickBot="1">
      <c r="A165" s="27">
        <f>YEAR(C165)</f>
        <v/>
      </c>
      <c r="B165" s="27">
        <f>MONTH(C165)</f>
        <v/>
      </c>
      <c r="C165" s="23" t="n">
        <v>43338</v>
      </c>
      <c r="D165" s="27" t="n">
        <v>57</v>
      </c>
      <c r="E165" s="27" t="n">
        <v>23</v>
      </c>
      <c r="F165" s="27" t="n">
        <v>36.26</v>
      </c>
      <c r="G165" s="27" t="n">
        <v>17.02</v>
      </c>
    </row>
    <row customHeight="1" ht="17.25" r="166" s="118" spans="1:7" thickBot="1">
      <c r="A166" s="27">
        <f>YEAR(C166)</f>
        <v/>
      </c>
      <c r="B166" s="27">
        <f>MONTH(C166)</f>
        <v/>
      </c>
      <c r="C166" s="23" t="n">
        <v>43342</v>
      </c>
      <c r="D166" s="27" t="n">
        <v>63</v>
      </c>
      <c r="E166" s="27" t="n">
        <v>22</v>
      </c>
      <c r="F166" s="27" t="n">
        <v>36.11</v>
      </c>
      <c r="G166" s="27" t="n">
        <v>37.79</v>
      </c>
    </row>
    <row customHeight="1" ht="17.25" r="167" s="118" spans="1:7" thickBot="1">
      <c r="A167" s="27">
        <f>YEAR(C167)</f>
        <v/>
      </c>
      <c r="B167" s="27">
        <f>MONTH(C167)</f>
        <v/>
      </c>
      <c r="C167" s="23" t="n">
        <v>43341</v>
      </c>
      <c r="D167" s="27" t="n">
        <v>67</v>
      </c>
      <c r="E167" s="27" t="n">
        <v>23</v>
      </c>
      <c r="F167" s="27" t="n">
        <v>13.69</v>
      </c>
      <c r="G167" s="27" t="n">
        <v>39.08</v>
      </c>
    </row>
    <row customHeight="1" ht="17.25" r="168" s="118" spans="1:7" thickBot="1">
      <c r="A168" s="27">
        <f>YEAR(C168)</f>
        <v/>
      </c>
      <c r="B168" s="27">
        <f>MONTH(C168)</f>
        <v/>
      </c>
      <c r="C168" s="23" t="n">
        <v>43340</v>
      </c>
      <c r="D168" s="27" t="n">
        <v>71</v>
      </c>
      <c r="E168" s="27" t="n">
        <v>28</v>
      </c>
      <c r="F168" s="27" t="n">
        <v>11.86</v>
      </c>
      <c r="G168" s="27" t="n">
        <v>37.59</v>
      </c>
    </row>
    <row customHeight="1" ht="17.25" r="169" s="118" spans="1:7" thickBot="1">
      <c r="A169" s="27">
        <f>YEAR(C169)</f>
        <v/>
      </c>
      <c r="B169" s="27">
        <f>MONTH(C169)</f>
        <v/>
      </c>
      <c r="C169" s="23" t="n">
        <v>43339</v>
      </c>
      <c r="D169" s="27" t="n">
        <v>87</v>
      </c>
      <c r="E169" s="27" t="n">
        <v>27</v>
      </c>
      <c r="F169" s="27" t="n">
        <v>15.25</v>
      </c>
      <c r="G169" s="27" t="n">
        <v>34.54</v>
      </c>
    </row>
    <row customHeight="1" ht="17.25" r="170" s="118" spans="1:7" thickBot="1">
      <c r="A170" s="27">
        <f>YEAR(C170)</f>
        <v/>
      </c>
      <c r="B170" s="27">
        <f>MONTH(C170)</f>
        <v/>
      </c>
      <c r="C170" s="23" t="n">
        <v>43343</v>
      </c>
      <c r="D170" s="27" t="n">
        <v>82</v>
      </c>
      <c r="E170" s="27" t="n">
        <v>25</v>
      </c>
      <c r="F170" s="27" t="n">
        <v>16.96</v>
      </c>
      <c r="G170" s="27" t="n">
        <v>46.62</v>
      </c>
    </row>
    <row customHeight="1" ht="17.25" r="171" s="118" spans="1:7" thickBot="1">
      <c r="A171" s="27">
        <f>YEAR(C170)</f>
        <v/>
      </c>
      <c r="B171" s="27">
        <f>MONTH(C170)</f>
        <v/>
      </c>
      <c r="C171" s="23" t="n">
        <v>43344</v>
      </c>
      <c r="D171" s="27" t="n">
        <v>91</v>
      </c>
      <c r="E171" s="27" t="n">
        <v>29</v>
      </c>
      <c r="F171" s="27" t="n">
        <v>14.61</v>
      </c>
      <c r="G171" s="27" t="n">
        <v>32.79</v>
      </c>
    </row>
    <row customHeight="1" ht="17.25" r="172" s="118" spans="1:7" thickBot="1">
      <c r="A172" s="27">
        <f>YEAR(C170)</f>
        <v/>
      </c>
      <c r="B172" s="27">
        <f>MONTH(C170)</f>
        <v/>
      </c>
      <c r="C172" s="23" t="n">
        <v>43345</v>
      </c>
      <c r="D172" s="27" t="n">
        <v>71</v>
      </c>
      <c r="E172" s="27" t="n">
        <v>25</v>
      </c>
      <c r="F172" s="27" t="n">
        <v>28.1</v>
      </c>
      <c r="G172" s="27" t="n">
        <v>38.14</v>
      </c>
    </row>
    <row customHeight="1" ht="17.25" r="173" s="118" spans="1:7" thickBot="1">
      <c r="A173" s="27">
        <f>YEAR(C170)</f>
        <v/>
      </c>
      <c r="B173" s="27">
        <f>MONTH(C170)</f>
        <v/>
      </c>
      <c r="C173" s="23" t="n">
        <v>43346</v>
      </c>
      <c r="D173" s="27" t="n">
        <v>75</v>
      </c>
      <c r="E173" s="27" t="n">
        <v>23</v>
      </c>
      <c r="F173" s="27" t="n">
        <v>16.49</v>
      </c>
      <c r="G173" s="27" t="n">
        <v>30.67</v>
      </c>
    </row>
    <row customHeight="1" ht="17.25" r="174" s="118" spans="1:7" thickBot="1">
      <c r="A174" s="27">
        <f>YEAR(C170)</f>
        <v/>
      </c>
      <c r="B174" s="27">
        <f>MONTH(C170)</f>
        <v/>
      </c>
      <c r="C174" s="23" t="n">
        <v>43347</v>
      </c>
      <c r="D174" s="27" t="n">
        <v>106</v>
      </c>
      <c r="E174" s="27" t="n">
        <v>27</v>
      </c>
      <c r="F174" s="27" t="n">
        <v>43.06</v>
      </c>
      <c r="G174" s="27" t="n">
        <v>31.31</v>
      </c>
    </row>
    <row customHeight="1" ht="17.25" r="175" s="118" spans="1:7" thickBot="1">
      <c r="A175" s="27">
        <f>YEAR(C170)</f>
        <v/>
      </c>
      <c r="B175" s="27">
        <f>MONTH(C170)</f>
        <v/>
      </c>
      <c r="C175" s="23" t="n">
        <v>43348</v>
      </c>
      <c r="D175" s="27" t="n">
        <v>116</v>
      </c>
      <c r="E175" s="27" t="n">
        <v>29</v>
      </c>
      <c r="F175" s="27" t="n">
        <v>69.13</v>
      </c>
      <c r="G175" s="27" t="n">
        <v>36.2</v>
      </c>
    </row>
    <row customHeight="1" ht="17.25" r="176" s="118" spans="1:7" thickBot="1">
      <c r="A176" s="27">
        <f>YEAR(C170)</f>
        <v/>
      </c>
      <c r="B176" s="27">
        <f>MONTH(C170)</f>
        <v/>
      </c>
      <c r="C176" s="23" t="n">
        <v>43349</v>
      </c>
      <c r="D176" s="27" t="n">
        <v>91</v>
      </c>
      <c r="E176" s="27" t="n">
        <v>25</v>
      </c>
      <c r="F176" s="27" t="n">
        <v>26.59</v>
      </c>
      <c r="G176" s="27" t="n">
        <v>19.08</v>
      </c>
    </row>
    <row customHeight="1" ht="17.25" r="177" s="118" spans="1:7" thickBot="1">
      <c r="A177" s="27" t="n">
        <v>2018</v>
      </c>
      <c r="B177" s="27" t="n">
        <v>9</v>
      </c>
      <c r="C177" s="23" t="n">
        <v>43350</v>
      </c>
      <c r="D177" s="27" t="n">
        <v>148</v>
      </c>
      <c r="E177" s="27" t="n">
        <v>39</v>
      </c>
      <c r="F177" s="27" t="n">
        <v>46.71</v>
      </c>
      <c r="G177" s="27" t="n">
        <v>17.57</v>
      </c>
    </row>
    <row customHeight="1" ht="17.25" r="178" s="118" spans="1:7" thickBot="1">
      <c r="A178" s="27" t="n">
        <v>2018</v>
      </c>
      <c r="B178" s="27" t="n">
        <v>9</v>
      </c>
      <c r="C178" s="23" t="n">
        <v>43351</v>
      </c>
      <c r="D178" s="27" t="n">
        <v>129</v>
      </c>
      <c r="E178" s="27" t="n">
        <v>27</v>
      </c>
      <c r="F178" s="27" t="n">
        <v>41.24</v>
      </c>
      <c r="G178" s="27" t="n">
        <v>34.35</v>
      </c>
    </row>
    <row customHeight="1" ht="17.25" r="179" s="118" spans="1:7" thickBot="1">
      <c r="A179" s="27" t="n">
        <v>2018</v>
      </c>
      <c r="B179" s="27" t="n">
        <v>9</v>
      </c>
      <c r="C179" s="23" t="n">
        <v>43352</v>
      </c>
      <c r="D179" s="27" t="n">
        <v>79</v>
      </c>
      <c r="E179" s="27" t="n">
        <v>30</v>
      </c>
      <c r="F179" s="27" t="n">
        <v>19.37</v>
      </c>
      <c r="G179" s="27" t="n">
        <v>31.81</v>
      </c>
    </row>
    <row customHeight="1" ht="17.25" r="180" s="118" spans="1:7" thickBot="1">
      <c r="A180" s="27" t="n">
        <v>2018</v>
      </c>
      <c r="B180" s="27" t="n">
        <v>9</v>
      </c>
      <c r="C180" s="23" t="n">
        <v>43353</v>
      </c>
      <c r="D180" s="27" t="n">
        <v>171</v>
      </c>
      <c r="E180" s="27" t="n">
        <v>42</v>
      </c>
      <c r="F180" s="27" t="n">
        <v>36.75</v>
      </c>
      <c r="G180" s="27" t="n">
        <v>29.79</v>
      </c>
    </row>
    <row customHeight="1" ht="17.25" r="181" s="118" spans="1:7" thickBot="1">
      <c r="A181" s="27" t="n">
        <v>2018</v>
      </c>
      <c r="B181" s="27" t="n">
        <v>9</v>
      </c>
      <c r="C181" s="23" t="n">
        <v>43354</v>
      </c>
      <c r="D181" s="27" t="n">
        <v>131</v>
      </c>
      <c r="E181" s="27" t="n">
        <v>38</v>
      </c>
      <c r="F181" s="27" t="n">
        <v>39.44</v>
      </c>
      <c r="G181" s="27" t="n">
        <v>28</v>
      </c>
    </row>
    <row customHeight="1" ht="17.25" r="182" s="118" spans="1:7" thickBot="1">
      <c r="A182" s="27" t="n">
        <v>2018</v>
      </c>
      <c r="B182" s="27" t="n">
        <v>9</v>
      </c>
      <c r="C182" s="23" t="n">
        <v>43355</v>
      </c>
      <c r="D182" s="27" t="n">
        <v>108</v>
      </c>
      <c r="E182" s="27" t="n">
        <v>43</v>
      </c>
      <c r="F182" s="27" t="n">
        <v>30.95</v>
      </c>
      <c r="G182" s="27" t="n">
        <v>35.53</v>
      </c>
    </row>
  </sheetData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18"/>
  <sheetViews>
    <sheetView workbookViewId="0" zoomScale="120" zoomScaleNormal="120" zoomScalePageLayoutView="98">
      <pane activePane="bottomLeft" state="frozen" topLeftCell="A125" ySplit="1"/>
      <selection activeCell="G125" pane="bottomLeft" sqref="A125:G318"/>
    </sheetView>
  </sheetViews>
  <sheetFormatPr baseColWidth="8" defaultColWidth="11" defaultRowHeight="13.5" outlineLevelCol="0"/>
  <cols>
    <col customWidth="1" max="1" min="1" style="2" width="11.5"/>
    <col customWidth="1" max="2" min="2" style="2" width="12"/>
    <col customWidth="1" max="3" min="3" style="126" width="20.125"/>
    <col customWidth="1" max="4" min="4" style="4" width="17.625"/>
    <col customWidth="1" max="5" min="5" style="4" width="19.125"/>
    <col customWidth="1" max="6" min="6" style="3" width="17"/>
    <col customWidth="1" max="7" min="7" style="4" width="24.5"/>
  </cols>
  <sheetData>
    <row customFormat="1" customHeight="1" ht="18.75" r="1" s="103" spans="1:7">
      <c r="A1" s="128" t="s">
        <v>122</v>
      </c>
      <c r="B1" s="128" t="s">
        <v>125</v>
      </c>
      <c r="C1" s="127" t="s">
        <v>182</v>
      </c>
      <c r="D1" s="129" t="s">
        <v>183</v>
      </c>
      <c r="E1" s="129" t="s">
        <v>184</v>
      </c>
      <c r="F1" s="129" t="s">
        <v>185</v>
      </c>
      <c r="G1" s="129" t="s">
        <v>186</v>
      </c>
    </row>
    <row customHeight="1" ht="18.75" r="2" s="118" spans="1:7">
      <c r="A2" s="121" t="n">
        <v>2018</v>
      </c>
      <c r="B2" s="121" t="n">
        <v>9</v>
      </c>
      <c r="C2" s="125" t="s">
        <v>187</v>
      </c>
      <c r="D2" s="123" t="s">
        <v>188</v>
      </c>
      <c r="E2" s="123" t="s">
        <v>189</v>
      </c>
      <c r="F2" s="122" t="s">
        <v>190</v>
      </c>
      <c r="G2" s="122" t="s">
        <v>191</v>
      </c>
    </row>
    <row customHeight="1" ht="18.75" r="3" s="118" spans="1:7">
      <c r="A3" s="121" t="n">
        <v>2018</v>
      </c>
      <c r="B3" s="121" t="n">
        <v>9</v>
      </c>
      <c r="C3" s="125" t="s">
        <v>192</v>
      </c>
      <c r="D3" s="123" t="s">
        <v>193</v>
      </c>
      <c r="E3" s="123" t="s">
        <v>194</v>
      </c>
      <c r="F3" s="122" t="s">
        <v>53</v>
      </c>
      <c r="G3" s="122" t="s">
        <v>191</v>
      </c>
    </row>
    <row customHeight="1" ht="18.75" r="4" s="118" spans="1:7">
      <c r="A4" s="121" t="n">
        <v>2018</v>
      </c>
      <c r="B4" s="121" t="n">
        <v>9</v>
      </c>
      <c r="C4" s="125" t="s">
        <v>195</v>
      </c>
      <c r="D4" s="123" t="s">
        <v>196</v>
      </c>
      <c r="E4" s="123" t="s">
        <v>197</v>
      </c>
      <c r="F4" s="122" t="s">
        <v>190</v>
      </c>
      <c r="G4" s="122" t="s">
        <v>191</v>
      </c>
    </row>
    <row customHeight="1" ht="18.75" r="5" s="118" spans="1:7">
      <c r="A5" s="121" t="n">
        <v>2018</v>
      </c>
      <c r="B5" s="121" t="n">
        <v>9</v>
      </c>
      <c r="C5" s="125" t="s">
        <v>198</v>
      </c>
      <c r="D5" s="123" t="s">
        <v>199</v>
      </c>
      <c r="E5" s="123" t="s">
        <v>200</v>
      </c>
      <c r="F5" s="122" t="s">
        <v>190</v>
      </c>
      <c r="G5" s="122" t="s">
        <v>191</v>
      </c>
    </row>
    <row customHeight="1" ht="18.75" r="6" s="118" spans="1:7">
      <c r="A6" s="121" t="n">
        <v>2018</v>
      </c>
      <c r="B6" s="121" t="n">
        <v>9</v>
      </c>
      <c r="C6" s="125" t="s">
        <v>201</v>
      </c>
      <c r="D6" s="123" t="s">
        <v>202</v>
      </c>
      <c r="E6" s="123" t="s">
        <v>203</v>
      </c>
      <c r="F6" s="122" t="s">
        <v>49</v>
      </c>
      <c r="G6" s="122" t="s">
        <v>191</v>
      </c>
    </row>
    <row customHeight="1" ht="18.75" r="7" s="118" spans="1:7">
      <c r="A7" s="121" t="n">
        <v>2018</v>
      </c>
      <c r="B7" s="121" t="n">
        <v>9</v>
      </c>
      <c r="C7" s="125" t="s">
        <v>204</v>
      </c>
      <c r="D7" s="123" t="s">
        <v>205</v>
      </c>
      <c r="E7" s="123" t="s">
        <v>206</v>
      </c>
      <c r="F7" s="122" t="s">
        <v>61</v>
      </c>
      <c r="G7" s="122" t="s">
        <v>191</v>
      </c>
    </row>
    <row customHeight="1" ht="18.75" r="8" s="118" spans="1:7">
      <c r="A8" s="121" t="n">
        <v>2018</v>
      </c>
      <c r="B8" s="121" t="n">
        <v>9</v>
      </c>
      <c r="C8" s="125" t="s">
        <v>207</v>
      </c>
      <c r="D8" s="123" t="s">
        <v>208</v>
      </c>
      <c r="E8" s="123" t="s">
        <v>209</v>
      </c>
      <c r="F8" s="122" t="s">
        <v>51</v>
      </c>
      <c r="G8" s="122" t="s">
        <v>191</v>
      </c>
    </row>
    <row customHeight="1" ht="18.75" r="9" s="118" spans="1:7">
      <c r="A9" s="121" t="n">
        <v>2018</v>
      </c>
      <c r="B9" s="121" t="n">
        <v>9</v>
      </c>
      <c r="C9" s="125" t="s">
        <v>210</v>
      </c>
      <c r="D9" s="123" t="s">
        <v>211</v>
      </c>
      <c r="E9" s="123" t="s">
        <v>212</v>
      </c>
      <c r="F9" s="122" t="s">
        <v>42</v>
      </c>
      <c r="G9" s="122" t="s">
        <v>191</v>
      </c>
    </row>
    <row customHeight="1" ht="18.75" r="10" s="118" spans="1:7">
      <c r="A10" s="121" t="n">
        <v>2018</v>
      </c>
      <c r="B10" s="121" t="n">
        <v>9</v>
      </c>
      <c r="C10" s="125" t="s">
        <v>213</v>
      </c>
      <c r="D10" s="123" t="s">
        <v>214</v>
      </c>
      <c r="E10" s="123" t="s">
        <v>215</v>
      </c>
      <c r="F10" s="122" t="s">
        <v>51</v>
      </c>
      <c r="G10" s="122" t="s">
        <v>191</v>
      </c>
    </row>
    <row customHeight="1" ht="18.75" r="11" s="118" spans="1:7">
      <c r="A11" s="121" t="n">
        <v>2018</v>
      </c>
      <c r="B11" s="121" t="n">
        <v>9</v>
      </c>
      <c r="C11" s="125" t="s">
        <v>216</v>
      </c>
      <c r="D11" s="123" t="s">
        <v>217</v>
      </c>
      <c r="E11" s="123" t="s">
        <v>218</v>
      </c>
      <c r="F11" s="122" t="s">
        <v>53</v>
      </c>
      <c r="G11" s="122" t="s">
        <v>191</v>
      </c>
    </row>
    <row customHeight="1" ht="18.75" r="12" s="118" spans="1:7">
      <c r="A12" s="121" t="n">
        <v>2018</v>
      </c>
      <c r="B12" s="121" t="n">
        <v>9</v>
      </c>
      <c r="C12" s="125" t="s">
        <v>219</v>
      </c>
      <c r="D12" s="123" t="s">
        <v>220</v>
      </c>
      <c r="E12" s="123" t="s">
        <v>221</v>
      </c>
      <c r="F12" s="122" t="s">
        <v>42</v>
      </c>
      <c r="G12" s="122" t="s">
        <v>191</v>
      </c>
    </row>
    <row customHeight="1" ht="18.75" r="13" s="118" spans="1:7">
      <c r="A13" s="121" t="n">
        <v>2018</v>
      </c>
      <c r="B13" s="121" t="n">
        <v>9</v>
      </c>
      <c r="C13" s="125" t="s">
        <v>222</v>
      </c>
      <c r="D13" s="123" t="s">
        <v>223</v>
      </c>
      <c r="E13" s="123" t="s">
        <v>224</v>
      </c>
      <c r="F13" s="122" t="s">
        <v>55</v>
      </c>
      <c r="G13" s="122" t="s">
        <v>191</v>
      </c>
    </row>
    <row customHeight="1" ht="18.75" r="14" s="118" spans="1:7">
      <c r="A14" s="121" t="n">
        <v>2018</v>
      </c>
      <c r="B14" s="121" t="n">
        <v>9</v>
      </c>
      <c r="C14" s="125" t="s">
        <v>225</v>
      </c>
      <c r="D14" s="123" t="s">
        <v>226</v>
      </c>
      <c r="E14" s="123" t="s">
        <v>227</v>
      </c>
      <c r="F14" s="122" t="s">
        <v>66</v>
      </c>
      <c r="G14" s="122" t="s">
        <v>191</v>
      </c>
    </row>
    <row customHeight="1" ht="18.75" r="15" s="118" spans="1:7">
      <c r="A15" s="121" t="n">
        <v>2018</v>
      </c>
      <c r="B15" s="121" t="n">
        <v>9</v>
      </c>
      <c r="C15" s="125" t="s">
        <v>228</v>
      </c>
      <c r="D15" s="123" t="s">
        <v>229</v>
      </c>
      <c r="E15" s="123" t="s">
        <v>230</v>
      </c>
      <c r="F15" s="122" t="s">
        <v>43</v>
      </c>
      <c r="G15" s="122" t="s">
        <v>191</v>
      </c>
    </row>
    <row customHeight="1" ht="18.75" r="16" s="118" spans="1:7">
      <c r="A16" s="121" t="n">
        <v>2018</v>
      </c>
      <c r="B16" s="121" t="n">
        <v>9</v>
      </c>
      <c r="C16" s="125" t="s">
        <v>231</v>
      </c>
      <c r="D16" s="123" t="s">
        <v>232</v>
      </c>
      <c r="E16" s="123" t="s">
        <v>233</v>
      </c>
      <c r="F16" s="122" t="s">
        <v>42</v>
      </c>
      <c r="G16" s="122" t="s">
        <v>191</v>
      </c>
    </row>
    <row customHeight="1" ht="18.75" r="17" s="118" spans="1:7">
      <c r="A17" s="121" t="n">
        <v>2018</v>
      </c>
      <c r="B17" s="121" t="n">
        <v>9</v>
      </c>
      <c r="C17" s="125" t="s">
        <v>234</v>
      </c>
      <c r="D17" s="123" t="s">
        <v>235</v>
      </c>
      <c r="E17" s="123" t="s">
        <v>236</v>
      </c>
      <c r="F17" s="122" t="s">
        <v>66</v>
      </c>
      <c r="G17" s="122" t="s">
        <v>191</v>
      </c>
    </row>
    <row customHeight="1" ht="18.75" r="18" s="118" spans="1:7">
      <c r="A18" s="121" t="n">
        <v>2018</v>
      </c>
      <c r="B18" s="121" t="n">
        <v>8</v>
      </c>
      <c r="C18" s="125" t="s">
        <v>237</v>
      </c>
      <c r="D18" s="123" t="s">
        <v>238</v>
      </c>
      <c r="E18" s="123" t="s">
        <v>239</v>
      </c>
      <c r="F18" s="122" t="s">
        <v>59</v>
      </c>
      <c r="G18" s="122" t="s">
        <v>191</v>
      </c>
    </row>
    <row customHeight="1" ht="18.75" r="19" s="118" spans="1:7">
      <c r="A19" s="121" t="n">
        <v>2018</v>
      </c>
      <c r="B19" s="121" t="n">
        <v>8</v>
      </c>
      <c r="C19" s="125" t="s">
        <v>240</v>
      </c>
      <c r="D19" s="123" t="s">
        <v>241</v>
      </c>
      <c r="E19" s="123" t="s">
        <v>242</v>
      </c>
      <c r="F19" s="122" t="s">
        <v>57</v>
      </c>
      <c r="G19" s="122" t="s">
        <v>191</v>
      </c>
    </row>
    <row customHeight="1" ht="18.75" r="20" s="118" spans="1:7">
      <c r="A20" s="121" t="n">
        <v>2018</v>
      </c>
      <c r="B20" s="121" t="n">
        <v>8</v>
      </c>
      <c r="C20" s="125" t="s">
        <v>243</v>
      </c>
      <c r="D20" s="123" t="s">
        <v>244</v>
      </c>
      <c r="E20" s="123" t="s">
        <v>245</v>
      </c>
      <c r="F20" s="122" t="s">
        <v>44</v>
      </c>
      <c r="G20" s="122" t="s">
        <v>191</v>
      </c>
    </row>
    <row customHeight="1" ht="18.75" r="21" s="118" spans="1:7">
      <c r="A21" s="121" t="n">
        <v>2018</v>
      </c>
      <c r="B21" s="121" t="n">
        <v>8</v>
      </c>
      <c r="C21" s="125" t="s">
        <v>246</v>
      </c>
      <c r="D21" s="123" t="s">
        <v>247</v>
      </c>
      <c r="E21" s="123" t="s">
        <v>248</v>
      </c>
      <c r="F21" s="122" t="s">
        <v>42</v>
      </c>
      <c r="G21" s="122" t="s">
        <v>191</v>
      </c>
    </row>
    <row customHeight="1" ht="18.75" r="22" s="118" spans="1:7">
      <c r="A22" s="121" t="n">
        <v>2018</v>
      </c>
      <c r="B22" s="121" t="n">
        <v>8</v>
      </c>
      <c r="C22" s="125" t="s">
        <v>249</v>
      </c>
      <c r="D22" s="123" t="s">
        <v>250</v>
      </c>
      <c r="E22" s="123" t="s">
        <v>251</v>
      </c>
      <c r="F22" s="122" t="s">
        <v>51</v>
      </c>
      <c r="G22" s="122" t="s">
        <v>191</v>
      </c>
    </row>
    <row customHeight="1" ht="18.75" r="23" s="118" spans="1:7">
      <c r="A23" s="121" t="n">
        <v>2018</v>
      </c>
      <c r="B23" s="121" t="n">
        <v>8</v>
      </c>
      <c r="C23" s="125" t="s">
        <v>252</v>
      </c>
      <c r="D23" s="123" t="s">
        <v>253</v>
      </c>
      <c r="E23" s="123" t="s">
        <v>254</v>
      </c>
      <c r="F23" s="122" t="s">
        <v>42</v>
      </c>
      <c r="G23" s="122" t="s">
        <v>191</v>
      </c>
    </row>
    <row customHeight="1" ht="18.75" r="24" s="118" spans="1:7">
      <c r="A24" s="121" t="n">
        <v>2018</v>
      </c>
      <c r="B24" s="121" t="n">
        <v>8</v>
      </c>
      <c r="C24" s="125" t="s">
        <v>255</v>
      </c>
      <c r="D24" s="123" t="s">
        <v>256</v>
      </c>
      <c r="E24" s="123" t="s">
        <v>257</v>
      </c>
      <c r="F24" s="122" t="s">
        <v>51</v>
      </c>
      <c r="G24" s="122" t="s">
        <v>191</v>
      </c>
    </row>
    <row customHeight="1" ht="18.75" r="25" s="118" spans="1:7">
      <c r="A25" s="121" t="n">
        <v>2018</v>
      </c>
      <c r="B25" s="121" t="n">
        <v>8</v>
      </c>
      <c r="C25" s="125" t="s">
        <v>258</v>
      </c>
      <c r="D25" s="123" t="s">
        <v>259</v>
      </c>
      <c r="E25" s="123" t="s">
        <v>260</v>
      </c>
      <c r="F25" s="122" t="s">
        <v>261</v>
      </c>
      <c r="G25" s="122" t="s">
        <v>191</v>
      </c>
    </row>
    <row customHeight="1" ht="18.75" r="26" s="118" spans="1:7">
      <c r="A26" s="121" t="n">
        <v>2018</v>
      </c>
      <c r="B26" s="121" t="n">
        <v>8</v>
      </c>
      <c r="C26" s="125" t="s">
        <v>262</v>
      </c>
      <c r="D26" s="123" t="s">
        <v>263</v>
      </c>
      <c r="E26" s="123" t="s">
        <v>264</v>
      </c>
      <c r="F26" s="122" t="s">
        <v>42</v>
      </c>
      <c r="G26" s="122" t="s">
        <v>191</v>
      </c>
    </row>
    <row customHeight="1" ht="18.75" r="27" s="118" spans="1:7">
      <c r="A27" s="121" t="n">
        <v>2018</v>
      </c>
      <c r="B27" s="121" t="n">
        <v>8</v>
      </c>
      <c r="C27" s="125" t="s">
        <v>265</v>
      </c>
      <c r="D27" s="123" t="s">
        <v>266</v>
      </c>
      <c r="E27" s="123" t="s">
        <v>267</v>
      </c>
      <c r="F27" s="122" t="s">
        <v>53</v>
      </c>
      <c r="G27" s="122" t="s">
        <v>191</v>
      </c>
    </row>
    <row customHeight="1" ht="18.75" r="28" s="118" spans="1:7">
      <c r="A28" s="121" t="n">
        <v>2018</v>
      </c>
      <c r="B28" s="121" t="n">
        <v>8</v>
      </c>
      <c r="C28" s="125" t="s">
        <v>268</v>
      </c>
      <c r="D28" s="123" t="s">
        <v>269</v>
      </c>
      <c r="E28" s="123" t="s">
        <v>270</v>
      </c>
      <c r="F28" s="122" t="s">
        <v>42</v>
      </c>
      <c r="G28" s="122" t="s">
        <v>191</v>
      </c>
    </row>
    <row customHeight="1" ht="18.75" r="29" s="118" spans="1:7">
      <c r="A29" s="121" t="n">
        <v>2018</v>
      </c>
      <c r="B29" s="121" t="n">
        <v>8</v>
      </c>
      <c r="C29" s="125" t="s">
        <v>271</v>
      </c>
      <c r="D29" s="123" t="s">
        <v>272</v>
      </c>
      <c r="E29" s="123" t="s">
        <v>273</v>
      </c>
      <c r="F29" s="122" t="s">
        <v>59</v>
      </c>
      <c r="G29" s="122" t="s">
        <v>191</v>
      </c>
    </row>
    <row customHeight="1" ht="18.75" r="30" s="118" spans="1:7">
      <c r="A30" s="121" t="n">
        <v>2018</v>
      </c>
      <c r="B30" s="121" t="n">
        <v>8</v>
      </c>
      <c r="C30" s="125" t="s">
        <v>274</v>
      </c>
      <c r="D30" s="123" t="s">
        <v>275</v>
      </c>
      <c r="E30" s="123" t="s">
        <v>276</v>
      </c>
      <c r="F30" s="122" t="s">
        <v>53</v>
      </c>
      <c r="G30" s="122" t="s">
        <v>191</v>
      </c>
    </row>
    <row customHeight="1" ht="18.75" r="31" s="118" spans="1:7">
      <c r="A31" s="121" t="n">
        <v>2018</v>
      </c>
      <c r="B31" s="121" t="n">
        <v>8</v>
      </c>
      <c r="C31" s="125" t="s">
        <v>277</v>
      </c>
      <c r="D31" s="123" t="s">
        <v>278</v>
      </c>
      <c r="E31" s="123" t="s">
        <v>279</v>
      </c>
      <c r="F31" s="122" t="s">
        <v>42</v>
      </c>
      <c r="G31" s="122" t="s">
        <v>191</v>
      </c>
    </row>
    <row customHeight="1" ht="18.75" r="32" s="118" spans="1:7">
      <c r="A32" s="121" t="n">
        <v>2018</v>
      </c>
      <c r="B32" s="121" t="n">
        <v>8</v>
      </c>
      <c r="C32" s="125" t="s">
        <v>280</v>
      </c>
      <c r="D32" s="123" t="s">
        <v>281</v>
      </c>
      <c r="E32" s="123" t="s">
        <v>282</v>
      </c>
      <c r="F32" s="122" t="s">
        <v>57</v>
      </c>
      <c r="G32" s="122" t="s">
        <v>191</v>
      </c>
    </row>
    <row customHeight="1" ht="18.75" r="33" s="118" spans="1:7">
      <c r="A33" s="121" t="n">
        <v>2018</v>
      </c>
      <c r="B33" s="121" t="n">
        <v>8</v>
      </c>
      <c r="C33" s="125" t="s">
        <v>283</v>
      </c>
      <c r="D33" s="123" t="s">
        <v>284</v>
      </c>
      <c r="E33" s="123" t="s">
        <v>285</v>
      </c>
      <c r="F33" s="122" t="s">
        <v>51</v>
      </c>
      <c r="G33" s="122" t="s">
        <v>191</v>
      </c>
    </row>
    <row customHeight="1" ht="18.75" r="34" s="118" spans="1:7">
      <c r="A34" s="121" t="n">
        <v>2018</v>
      </c>
      <c r="B34" s="121" t="n">
        <v>8</v>
      </c>
      <c r="C34" s="125" t="s">
        <v>286</v>
      </c>
      <c r="D34" s="123" t="s">
        <v>287</v>
      </c>
      <c r="E34" s="124" t="s">
        <v>288</v>
      </c>
      <c r="F34" s="122" t="s">
        <v>42</v>
      </c>
      <c r="G34" s="122" t="s">
        <v>191</v>
      </c>
    </row>
    <row customHeight="1" ht="16.5" r="35" s="118" spans="1:7">
      <c r="A35" s="121" t="n">
        <v>2018</v>
      </c>
      <c r="B35" s="121" t="n">
        <v>8</v>
      </c>
      <c r="C35" s="125" t="s">
        <v>289</v>
      </c>
      <c r="D35" s="123" t="s">
        <v>290</v>
      </c>
      <c r="E35" s="123" t="s">
        <v>291</v>
      </c>
      <c r="F35" s="122" t="s">
        <v>47</v>
      </c>
      <c r="G35" s="122" t="s">
        <v>191</v>
      </c>
    </row>
    <row customHeight="1" ht="16.5" r="36" s="118" spans="1:7">
      <c r="A36" s="121" t="n">
        <v>2018</v>
      </c>
      <c r="B36" s="121" t="n">
        <v>8</v>
      </c>
      <c r="C36" s="125" t="s">
        <v>292</v>
      </c>
      <c r="D36" s="123" t="s">
        <v>293</v>
      </c>
      <c r="E36" s="123" t="s">
        <v>294</v>
      </c>
      <c r="F36" s="122" t="s">
        <v>47</v>
      </c>
      <c r="G36" s="122" t="s">
        <v>191</v>
      </c>
    </row>
    <row customHeight="1" ht="16.5" r="37" s="118" spans="1:7">
      <c r="A37" s="121" t="n">
        <v>2018</v>
      </c>
      <c r="B37" s="121" t="n">
        <v>8</v>
      </c>
      <c r="C37" s="125" t="s">
        <v>295</v>
      </c>
      <c r="D37" s="123" t="s">
        <v>296</v>
      </c>
      <c r="E37" s="123" t="s">
        <v>297</v>
      </c>
      <c r="F37" s="122" t="s">
        <v>49</v>
      </c>
      <c r="G37" s="122" t="s">
        <v>191</v>
      </c>
    </row>
    <row customHeight="1" ht="16.5" r="38" s="118" spans="1:7">
      <c r="A38" s="121" t="n">
        <v>2018</v>
      </c>
      <c r="B38" s="121" t="n">
        <v>8</v>
      </c>
      <c r="C38" s="125" t="s">
        <v>298</v>
      </c>
      <c r="D38" s="123" t="s">
        <v>299</v>
      </c>
      <c r="E38" s="123" t="s">
        <v>300</v>
      </c>
      <c r="F38" s="122" t="s">
        <v>42</v>
      </c>
      <c r="G38" s="122" t="s">
        <v>191</v>
      </c>
    </row>
    <row customHeight="1" ht="16.5" r="39" s="118" spans="1:7">
      <c r="A39" s="121" t="n">
        <v>2018</v>
      </c>
      <c r="B39" s="121" t="n">
        <v>8</v>
      </c>
      <c r="C39" s="125" t="s">
        <v>301</v>
      </c>
      <c r="D39" s="123" t="s">
        <v>302</v>
      </c>
      <c r="E39" s="123" t="s">
        <v>303</v>
      </c>
      <c r="F39" s="122" t="s">
        <v>65</v>
      </c>
      <c r="G39" s="122" t="s">
        <v>191</v>
      </c>
    </row>
    <row customHeight="1" ht="16.5" r="40" s="118" spans="1:7">
      <c r="A40" s="121" t="n">
        <v>2018</v>
      </c>
      <c r="B40" s="121" t="n">
        <v>8</v>
      </c>
      <c r="C40" s="125" t="s">
        <v>304</v>
      </c>
      <c r="D40" s="123" t="s">
        <v>305</v>
      </c>
      <c r="E40" s="123" t="s">
        <v>306</v>
      </c>
      <c r="F40" s="122" t="s">
        <v>42</v>
      </c>
      <c r="G40" s="122" t="s">
        <v>191</v>
      </c>
    </row>
    <row customHeight="1" ht="16.5" r="41" s="118" spans="1:7">
      <c r="A41" s="121" t="n">
        <v>2018</v>
      </c>
      <c r="B41" s="121" t="n">
        <v>8</v>
      </c>
      <c r="C41" s="125" t="s">
        <v>307</v>
      </c>
      <c r="D41" s="123" t="s">
        <v>308</v>
      </c>
      <c r="E41" s="123" t="s">
        <v>309</v>
      </c>
      <c r="F41" s="122" t="s">
        <v>63</v>
      </c>
      <c r="G41" s="122" t="s">
        <v>191</v>
      </c>
    </row>
    <row customHeight="1" ht="16.5" r="42" s="118" spans="1:7">
      <c r="A42" s="121" t="n">
        <v>2018</v>
      </c>
      <c r="B42" s="121" t="n">
        <v>8</v>
      </c>
      <c r="C42" s="125" t="s">
        <v>310</v>
      </c>
      <c r="D42" s="123" t="s">
        <v>311</v>
      </c>
      <c r="E42" s="123" t="s">
        <v>312</v>
      </c>
      <c r="F42" s="122" t="s">
        <v>49</v>
      </c>
      <c r="G42" s="122" t="s">
        <v>191</v>
      </c>
    </row>
    <row customHeight="1" ht="16.5" r="43" s="118" spans="1:7">
      <c r="A43" s="121" t="n">
        <v>2018</v>
      </c>
      <c r="B43" s="121" t="n">
        <v>8</v>
      </c>
      <c r="C43" s="125" t="s">
        <v>313</v>
      </c>
      <c r="D43" s="123" t="s">
        <v>314</v>
      </c>
      <c r="E43" s="123" t="s">
        <v>315</v>
      </c>
      <c r="F43" s="122" t="s">
        <v>43</v>
      </c>
      <c r="G43" s="122" t="s">
        <v>191</v>
      </c>
    </row>
    <row customHeight="1" ht="16.5" r="44" s="118" spans="1:7">
      <c r="A44" s="121" t="n">
        <v>2018</v>
      </c>
      <c r="B44" s="121" t="n">
        <v>8</v>
      </c>
      <c r="C44" s="125" t="s">
        <v>316</v>
      </c>
      <c r="D44" s="123" t="s">
        <v>317</v>
      </c>
      <c r="E44" s="123" t="s">
        <v>318</v>
      </c>
      <c r="F44" s="122" t="s">
        <v>43</v>
      </c>
      <c r="G44" s="122" t="s">
        <v>191</v>
      </c>
    </row>
    <row customHeight="1" ht="16.5" r="45" s="118" spans="1:7">
      <c r="A45" s="121" t="n">
        <v>2018</v>
      </c>
      <c r="B45" s="121" t="n">
        <v>8</v>
      </c>
      <c r="C45" s="125" t="s">
        <v>319</v>
      </c>
      <c r="D45" s="123" t="s">
        <v>320</v>
      </c>
      <c r="E45" s="123" t="s">
        <v>321</v>
      </c>
      <c r="F45" s="122" t="s">
        <v>47</v>
      </c>
      <c r="G45" s="122" t="s">
        <v>191</v>
      </c>
    </row>
    <row customHeight="1" ht="16.5" r="46" s="118" spans="1:7">
      <c r="A46" s="121" t="n">
        <v>2018</v>
      </c>
      <c r="B46" s="121" t="n">
        <v>8</v>
      </c>
      <c r="C46" s="125" t="s">
        <v>322</v>
      </c>
      <c r="D46" s="123" t="s">
        <v>323</v>
      </c>
      <c r="E46" s="123" t="s">
        <v>324</v>
      </c>
      <c r="F46" s="122" t="s">
        <v>53</v>
      </c>
      <c r="G46" s="122" t="s">
        <v>191</v>
      </c>
    </row>
    <row customHeight="1" ht="16.5" r="47" s="118" spans="1:7">
      <c r="A47" s="121" t="n">
        <v>2018</v>
      </c>
      <c r="B47" s="121" t="n">
        <v>8</v>
      </c>
      <c r="C47" s="125" t="s">
        <v>325</v>
      </c>
      <c r="D47" s="123" t="s">
        <v>326</v>
      </c>
      <c r="E47" s="123" t="s">
        <v>327</v>
      </c>
      <c r="F47" s="122" t="s">
        <v>62</v>
      </c>
      <c r="G47" s="122" t="s">
        <v>191</v>
      </c>
    </row>
    <row customHeight="1" ht="16.5" r="48" s="118" spans="1:7">
      <c r="A48" s="121" t="n">
        <v>2018</v>
      </c>
      <c r="B48" s="121" t="n">
        <v>8</v>
      </c>
      <c r="C48" s="125" t="s">
        <v>328</v>
      </c>
      <c r="D48" s="123" t="s">
        <v>329</v>
      </c>
      <c r="E48" s="123" t="s">
        <v>330</v>
      </c>
      <c r="F48" s="122" t="s">
        <v>43</v>
      </c>
      <c r="G48" s="122" t="s">
        <v>191</v>
      </c>
    </row>
    <row customHeight="1" ht="16.5" r="49" s="118" spans="1:7">
      <c r="A49" s="121" t="n">
        <v>2018</v>
      </c>
      <c r="B49" s="121" t="n">
        <v>8</v>
      </c>
      <c r="C49" s="125" t="s">
        <v>331</v>
      </c>
      <c r="D49" s="123" t="s">
        <v>332</v>
      </c>
      <c r="E49" s="123" t="s">
        <v>333</v>
      </c>
      <c r="F49" s="122" t="s">
        <v>55</v>
      </c>
      <c r="G49" s="122" t="s">
        <v>191</v>
      </c>
    </row>
    <row customHeight="1" ht="16.5" r="50" s="118" spans="1:7">
      <c r="A50" s="121" t="n">
        <v>2018</v>
      </c>
      <c r="B50" s="121" t="n">
        <v>8</v>
      </c>
      <c r="C50" s="125" t="s">
        <v>334</v>
      </c>
      <c r="D50" s="123" t="s">
        <v>335</v>
      </c>
      <c r="E50" s="123" t="s">
        <v>336</v>
      </c>
      <c r="F50" s="122" t="s">
        <v>261</v>
      </c>
      <c r="G50" s="122" t="s">
        <v>191</v>
      </c>
    </row>
    <row customHeight="1" ht="16.5" r="51" s="118" spans="1:7">
      <c r="A51" s="121" t="n">
        <v>2018</v>
      </c>
      <c r="B51" s="121" t="n">
        <v>8</v>
      </c>
      <c r="C51" s="125" t="s">
        <v>337</v>
      </c>
      <c r="D51" s="123" t="s">
        <v>338</v>
      </c>
      <c r="E51" s="123" t="s">
        <v>339</v>
      </c>
      <c r="F51" s="122" t="s">
        <v>261</v>
      </c>
      <c r="G51" s="122" t="s">
        <v>191</v>
      </c>
    </row>
    <row customHeight="1" ht="16.5" r="52" s="118" spans="1:7">
      <c r="A52" s="121" t="n">
        <v>2018</v>
      </c>
      <c r="B52" s="121" t="n">
        <v>8</v>
      </c>
      <c r="C52" s="125" t="s">
        <v>340</v>
      </c>
      <c r="D52" s="123" t="s">
        <v>341</v>
      </c>
      <c r="E52" s="123" t="s">
        <v>342</v>
      </c>
      <c r="F52" s="122" t="s">
        <v>44</v>
      </c>
      <c r="G52" s="122" t="s">
        <v>191</v>
      </c>
    </row>
    <row customHeight="1" ht="16.5" r="53" s="118" spans="1:7">
      <c r="A53" s="121" t="n">
        <v>2018</v>
      </c>
      <c r="B53" s="121" t="n">
        <v>8</v>
      </c>
      <c r="C53" s="125" t="s">
        <v>343</v>
      </c>
      <c r="D53" s="123" t="s">
        <v>344</v>
      </c>
      <c r="E53" s="123" t="s">
        <v>345</v>
      </c>
      <c r="F53" s="122" t="s">
        <v>261</v>
      </c>
      <c r="G53" s="122" t="s">
        <v>191</v>
      </c>
    </row>
    <row customHeight="1" ht="16.5" r="54" s="118" spans="1:7">
      <c r="A54" s="121" t="n">
        <v>2018</v>
      </c>
      <c r="B54" s="121" t="n">
        <v>8</v>
      </c>
      <c r="C54" s="125" t="s">
        <v>346</v>
      </c>
      <c r="D54" s="123" t="s">
        <v>347</v>
      </c>
      <c r="E54" s="123" t="s">
        <v>348</v>
      </c>
      <c r="F54" s="122" t="s">
        <v>42</v>
      </c>
      <c r="G54" s="122" t="s">
        <v>191</v>
      </c>
    </row>
    <row customHeight="1" ht="16.5" r="55" s="118" spans="1:7">
      <c r="A55" s="121" t="n">
        <v>2018</v>
      </c>
      <c r="B55" s="121" t="n">
        <v>8</v>
      </c>
      <c r="C55" s="125" t="s">
        <v>349</v>
      </c>
      <c r="D55" s="123" t="s">
        <v>350</v>
      </c>
      <c r="E55" s="123" t="s">
        <v>351</v>
      </c>
      <c r="F55" s="122" t="s">
        <v>44</v>
      </c>
      <c r="G55" s="122" t="s">
        <v>191</v>
      </c>
    </row>
    <row customHeight="1" ht="16.5" r="56" s="118" spans="1:7">
      <c r="A56" s="121" t="n">
        <v>2018</v>
      </c>
      <c r="B56" s="121" t="n">
        <v>8</v>
      </c>
      <c r="C56" s="125" t="s">
        <v>352</v>
      </c>
      <c r="D56" s="123" t="s">
        <v>353</v>
      </c>
      <c r="E56" s="123" t="s">
        <v>354</v>
      </c>
      <c r="F56" s="122" t="s">
        <v>261</v>
      </c>
      <c r="G56" s="122" t="s">
        <v>191</v>
      </c>
    </row>
    <row customHeight="1" ht="16.5" r="57" s="118" spans="1:7">
      <c r="A57" s="121" t="n">
        <v>2018</v>
      </c>
      <c r="B57" s="121" t="n">
        <v>8</v>
      </c>
      <c r="C57" s="125" t="s">
        <v>355</v>
      </c>
      <c r="D57" s="123" t="s">
        <v>356</v>
      </c>
      <c r="E57" s="123" t="s">
        <v>357</v>
      </c>
      <c r="F57" s="122" t="s">
        <v>64</v>
      </c>
      <c r="G57" s="122" t="s">
        <v>191</v>
      </c>
    </row>
    <row customHeight="1" ht="16.5" r="58" s="118" spans="1:7">
      <c r="A58" s="121" t="n">
        <v>2018</v>
      </c>
      <c r="B58" s="121" t="n">
        <v>8</v>
      </c>
      <c r="C58" s="125" t="s">
        <v>358</v>
      </c>
      <c r="D58" s="123" t="s">
        <v>359</v>
      </c>
      <c r="E58" s="123" t="s">
        <v>360</v>
      </c>
      <c r="F58" s="122" t="s">
        <v>261</v>
      </c>
      <c r="G58" s="122" t="s">
        <v>191</v>
      </c>
    </row>
    <row customHeight="1" ht="16.5" r="59" s="118" spans="1:7">
      <c r="A59" s="121" t="n">
        <v>2018</v>
      </c>
      <c r="B59" s="121" t="n">
        <v>8</v>
      </c>
      <c r="C59" s="125" t="s">
        <v>361</v>
      </c>
      <c r="D59" s="123" t="s">
        <v>362</v>
      </c>
      <c r="E59" s="123" t="s">
        <v>363</v>
      </c>
      <c r="F59" s="122" t="s">
        <v>42</v>
      </c>
      <c r="G59" s="122" t="s">
        <v>191</v>
      </c>
    </row>
    <row customHeight="1" ht="16.5" r="60" s="118" spans="1:7">
      <c r="A60" s="121" t="n">
        <v>2018</v>
      </c>
      <c r="B60" s="121" t="n">
        <v>8</v>
      </c>
      <c r="C60" s="125" t="s">
        <v>364</v>
      </c>
      <c r="D60" s="123" t="s">
        <v>365</v>
      </c>
      <c r="E60" s="123" t="s">
        <v>366</v>
      </c>
      <c r="F60" s="122" t="s">
        <v>42</v>
      </c>
      <c r="G60" s="122" t="s">
        <v>191</v>
      </c>
    </row>
    <row customHeight="1" ht="16.5" r="61" s="118" spans="1:7">
      <c r="A61" s="121" t="n">
        <v>2018</v>
      </c>
      <c r="B61" s="121" t="n">
        <v>8</v>
      </c>
      <c r="C61" s="125" t="s">
        <v>367</v>
      </c>
      <c r="D61" s="123" t="s">
        <v>368</v>
      </c>
      <c r="E61" s="123" t="s">
        <v>369</v>
      </c>
      <c r="F61" s="122" t="s">
        <v>42</v>
      </c>
      <c r="G61" s="122" t="s">
        <v>191</v>
      </c>
    </row>
    <row customHeight="1" ht="16.5" r="62" s="118" spans="1:7">
      <c r="A62" s="121" t="n">
        <v>2018</v>
      </c>
      <c r="B62" s="121" t="n">
        <v>8</v>
      </c>
      <c r="C62" s="125" t="s">
        <v>370</v>
      </c>
      <c r="D62" s="123" t="s">
        <v>371</v>
      </c>
      <c r="E62" s="123" t="s">
        <v>372</v>
      </c>
      <c r="F62" s="122" t="s">
        <v>44</v>
      </c>
      <c r="G62" s="122" t="s">
        <v>191</v>
      </c>
    </row>
    <row customHeight="1" ht="16.5" r="63" s="118" spans="1:7">
      <c r="A63" s="121" t="n">
        <v>2018</v>
      </c>
      <c r="B63" s="121" t="n">
        <v>8</v>
      </c>
      <c r="C63" s="125" t="s">
        <v>373</v>
      </c>
      <c r="D63" s="123" t="s">
        <v>374</v>
      </c>
      <c r="E63" s="123" t="s">
        <v>375</v>
      </c>
      <c r="F63" s="122" t="s">
        <v>49</v>
      </c>
      <c r="G63" s="122" t="s">
        <v>191</v>
      </c>
    </row>
    <row customHeight="1" ht="16.5" r="64" s="118" spans="1:7">
      <c r="A64" s="121" t="n">
        <v>2018</v>
      </c>
      <c r="B64" s="121" t="n">
        <v>8</v>
      </c>
      <c r="C64" s="125" t="s">
        <v>376</v>
      </c>
      <c r="D64" s="123" t="s">
        <v>377</v>
      </c>
      <c r="E64" s="123" t="s">
        <v>378</v>
      </c>
      <c r="F64" s="122" t="s">
        <v>43</v>
      </c>
      <c r="G64" s="122" t="s">
        <v>191</v>
      </c>
    </row>
    <row customHeight="1" ht="16.5" r="65" s="118" spans="1:7">
      <c r="A65" s="121" t="n">
        <v>2018</v>
      </c>
      <c r="B65" s="121" t="n">
        <v>8</v>
      </c>
      <c r="C65" s="125" t="s">
        <v>379</v>
      </c>
      <c r="D65" s="123" t="s">
        <v>380</v>
      </c>
      <c r="E65" s="123" t="s">
        <v>381</v>
      </c>
      <c r="F65" s="122" t="s">
        <v>47</v>
      </c>
      <c r="G65" s="122" t="s">
        <v>191</v>
      </c>
    </row>
    <row customHeight="1" ht="16.5" r="66" s="118" spans="1:7">
      <c r="A66" s="121" t="n">
        <v>2018</v>
      </c>
      <c r="B66" s="121" t="n">
        <v>8</v>
      </c>
      <c r="C66" s="125" t="s">
        <v>382</v>
      </c>
      <c r="D66" s="123" t="s">
        <v>383</v>
      </c>
      <c r="E66" s="123" t="s">
        <v>384</v>
      </c>
      <c r="F66" s="122" t="s">
        <v>43</v>
      </c>
      <c r="G66" s="122" t="s">
        <v>191</v>
      </c>
    </row>
    <row customHeight="1" ht="16.5" r="67" s="118" spans="1:7">
      <c r="A67" s="121" t="n">
        <v>2018</v>
      </c>
      <c r="B67" s="121" t="n">
        <v>8</v>
      </c>
      <c r="C67" s="125" t="s">
        <v>385</v>
      </c>
      <c r="D67" s="123" t="s">
        <v>386</v>
      </c>
      <c r="E67" s="123" t="s">
        <v>387</v>
      </c>
      <c r="F67" s="122" t="s">
        <v>42</v>
      </c>
      <c r="G67" s="122" t="s">
        <v>191</v>
      </c>
    </row>
    <row customHeight="1" ht="16.5" r="68" s="118" spans="1:7">
      <c r="A68" s="121" t="n">
        <v>2018</v>
      </c>
      <c r="B68" s="121" t="n">
        <v>8</v>
      </c>
      <c r="C68" s="125" t="s">
        <v>388</v>
      </c>
      <c r="D68" s="123" t="s">
        <v>389</v>
      </c>
      <c r="E68" s="123" t="s">
        <v>390</v>
      </c>
      <c r="F68" s="122" t="s">
        <v>61</v>
      </c>
      <c r="G68" s="122" t="s">
        <v>191</v>
      </c>
    </row>
    <row customHeight="1" ht="16.5" r="69" s="118" spans="1:7">
      <c r="A69" s="121" t="n">
        <v>2018</v>
      </c>
      <c r="B69" s="121" t="n">
        <v>7</v>
      </c>
      <c r="C69" s="125" t="s">
        <v>391</v>
      </c>
      <c r="D69" s="123" t="s">
        <v>392</v>
      </c>
      <c r="E69" s="123" t="s">
        <v>393</v>
      </c>
      <c r="F69" s="122" t="s">
        <v>57</v>
      </c>
      <c r="G69" s="122" t="s">
        <v>191</v>
      </c>
    </row>
    <row customHeight="1" ht="16.5" r="70" s="118" spans="1:7">
      <c r="A70" s="121" t="n">
        <v>2018</v>
      </c>
      <c r="B70" s="121" t="n">
        <v>7</v>
      </c>
      <c r="C70" s="125" t="s">
        <v>394</v>
      </c>
      <c r="D70" s="123" t="s">
        <v>395</v>
      </c>
      <c r="E70" s="123" t="s">
        <v>396</v>
      </c>
      <c r="F70" s="122" t="s">
        <v>59</v>
      </c>
      <c r="G70" s="122" t="s">
        <v>191</v>
      </c>
    </row>
    <row customHeight="1" ht="16.5" r="71" s="118" spans="1:7">
      <c r="A71" s="121" t="n">
        <v>2018</v>
      </c>
      <c r="B71" s="121" t="n">
        <v>7</v>
      </c>
      <c r="C71" s="125" t="s">
        <v>397</v>
      </c>
      <c r="D71" s="123" t="s">
        <v>398</v>
      </c>
      <c r="E71" s="123" t="s">
        <v>399</v>
      </c>
      <c r="F71" s="122" t="s">
        <v>43</v>
      </c>
      <c r="G71" s="122" t="s">
        <v>191</v>
      </c>
    </row>
    <row customHeight="1" ht="16.5" r="72" s="118" spans="1:7">
      <c r="A72" s="121" t="n">
        <v>2018</v>
      </c>
      <c r="B72" s="121" t="n">
        <v>7</v>
      </c>
      <c r="C72" s="125" t="s">
        <v>400</v>
      </c>
      <c r="D72" s="123" t="s">
        <v>401</v>
      </c>
      <c r="E72" s="123" t="s">
        <v>402</v>
      </c>
      <c r="F72" s="122" t="s">
        <v>42</v>
      </c>
      <c r="G72" s="122" t="s">
        <v>191</v>
      </c>
    </row>
    <row customHeight="1" ht="16.5" r="73" s="118" spans="1:7">
      <c r="A73" s="121" t="n">
        <v>2018</v>
      </c>
      <c r="B73" s="121" t="n">
        <v>7</v>
      </c>
      <c r="C73" s="125" t="s">
        <v>403</v>
      </c>
      <c r="D73" s="123" t="s">
        <v>404</v>
      </c>
      <c r="E73" s="123" t="s">
        <v>405</v>
      </c>
      <c r="F73" s="122" t="s">
        <v>51</v>
      </c>
      <c r="G73" s="122" t="s">
        <v>191</v>
      </c>
    </row>
    <row customHeight="1" ht="16.5" r="74" s="118" spans="1:7">
      <c r="A74" s="121" t="n">
        <v>2018</v>
      </c>
      <c r="B74" s="121" t="n">
        <v>7</v>
      </c>
      <c r="C74" s="125" t="s">
        <v>406</v>
      </c>
      <c r="D74" s="123" t="s">
        <v>407</v>
      </c>
      <c r="E74" s="123" t="s">
        <v>408</v>
      </c>
      <c r="F74" s="122" t="s">
        <v>53</v>
      </c>
      <c r="G74" s="122" t="s">
        <v>191</v>
      </c>
    </row>
    <row customHeight="1" ht="16.5" r="75" s="118" spans="1:7">
      <c r="A75" s="121" t="n">
        <v>2018</v>
      </c>
      <c r="B75" s="121" t="n">
        <v>7</v>
      </c>
      <c r="C75" s="125" t="s">
        <v>409</v>
      </c>
      <c r="D75" s="123" t="s">
        <v>410</v>
      </c>
      <c r="E75" s="123" t="s">
        <v>411</v>
      </c>
      <c r="F75" s="122" t="s">
        <v>49</v>
      </c>
      <c r="G75" s="122" t="s">
        <v>191</v>
      </c>
    </row>
    <row customHeight="1" ht="16.5" r="76" s="118" spans="1:7">
      <c r="A76" s="121" t="n">
        <v>2018</v>
      </c>
      <c r="B76" s="121" t="n">
        <v>7</v>
      </c>
      <c r="C76" s="125" t="s">
        <v>412</v>
      </c>
      <c r="D76" s="123" t="s">
        <v>413</v>
      </c>
      <c r="E76" s="123" t="s">
        <v>414</v>
      </c>
      <c r="F76" s="122" t="s">
        <v>61</v>
      </c>
      <c r="G76" s="122" t="s">
        <v>191</v>
      </c>
    </row>
    <row customHeight="1" ht="16.5" r="77" s="118" spans="1:7">
      <c r="A77" s="121" t="n">
        <v>2018</v>
      </c>
      <c r="B77" s="121" t="n">
        <v>7</v>
      </c>
      <c r="C77" s="125" t="s">
        <v>415</v>
      </c>
      <c r="D77" s="123" t="s">
        <v>416</v>
      </c>
      <c r="E77" s="123" t="s">
        <v>417</v>
      </c>
      <c r="F77" s="122" t="s">
        <v>42</v>
      </c>
      <c r="G77" s="122" t="s">
        <v>191</v>
      </c>
    </row>
    <row customHeight="1" ht="16.5" r="78" s="118" spans="1:7">
      <c r="A78" s="121" t="n">
        <v>2018</v>
      </c>
      <c r="B78" s="121" t="n">
        <v>7</v>
      </c>
      <c r="C78" s="125" t="s">
        <v>418</v>
      </c>
      <c r="D78" s="123" t="s">
        <v>419</v>
      </c>
      <c r="E78" s="123" t="s">
        <v>420</v>
      </c>
      <c r="F78" s="122" t="s">
        <v>261</v>
      </c>
      <c r="G78" s="122" t="s">
        <v>191</v>
      </c>
    </row>
    <row customHeight="1" ht="16.5" r="79" s="118" spans="1:7">
      <c r="A79" s="121" t="n">
        <v>2018</v>
      </c>
      <c r="B79" s="121" t="n">
        <v>7</v>
      </c>
      <c r="C79" s="125" t="s">
        <v>421</v>
      </c>
      <c r="D79" s="123" t="s">
        <v>422</v>
      </c>
      <c r="E79" s="123" t="s">
        <v>423</v>
      </c>
      <c r="F79" s="122" t="s">
        <v>44</v>
      </c>
      <c r="G79" s="122" t="s">
        <v>191</v>
      </c>
    </row>
    <row customHeight="1" ht="16.5" r="80" s="118" spans="1:7">
      <c r="A80" s="121" t="n">
        <v>2018</v>
      </c>
      <c r="B80" s="121" t="n">
        <v>7</v>
      </c>
      <c r="C80" s="125" t="s">
        <v>424</v>
      </c>
      <c r="D80" s="123" t="s">
        <v>425</v>
      </c>
      <c r="E80" s="123" t="s">
        <v>426</v>
      </c>
      <c r="F80" s="122" t="s">
        <v>49</v>
      </c>
      <c r="G80" s="122" t="s">
        <v>191</v>
      </c>
    </row>
    <row customHeight="1" ht="16.5" r="81" s="118" spans="1:7">
      <c r="A81" s="121" t="n">
        <v>2018</v>
      </c>
      <c r="B81" s="121" t="n">
        <v>7</v>
      </c>
      <c r="C81" s="125" t="s">
        <v>427</v>
      </c>
      <c r="D81" s="123" t="s">
        <v>428</v>
      </c>
      <c r="E81" s="123" t="s">
        <v>429</v>
      </c>
      <c r="F81" s="122" t="s">
        <v>42</v>
      </c>
      <c r="G81" s="122" t="s">
        <v>191</v>
      </c>
    </row>
    <row customHeight="1" ht="16.5" r="82" s="118" spans="1:7">
      <c r="A82" s="121" t="n">
        <v>2018</v>
      </c>
      <c r="B82" s="121" t="n">
        <v>7</v>
      </c>
      <c r="C82" s="125" t="s">
        <v>430</v>
      </c>
      <c r="D82" s="123" t="s">
        <v>431</v>
      </c>
      <c r="E82" s="123" t="s">
        <v>432</v>
      </c>
      <c r="F82" s="122" t="s">
        <v>57</v>
      </c>
      <c r="G82" s="122" t="s">
        <v>191</v>
      </c>
    </row>
    <row customHeight="1" ht="16.5" r="83" s="118" spans="1:7">
      <c r="A83" s="121" t="n">
        <v>2018</v>
      </c>
      <c r="B83" s="121" t="n">
        <v>7</v>
      </c>
      <c r="C83" s="125" t="s">
        <v>433</v>
      </c>
      <c r="D83" s="123" t="s">
        <v>434</v>
      </c>
      <c r="E83" s="123" t="s">
        <v>435</v>
      </c>
      <c r="F83" s="122" t="s">
        <v>53</v>
      </c>
      <c r="G83" s="122" t="s">
        <v>191</v>
      </c>
    </row>
    <row customHeight="1" ht="16.5" r="84" s="118" spans="1:7">
      <c r="A84" s="121" t="n">
        <v>2018</v>
      </c>
      <c r="B84" s="121" t="n">
        <v>7</v>
      </c>
      <c r="C84" s="125" t="s">
        <v>436</v>
      </c>
      <c r="D84" s="123" t="s">
        <v>437</v>
      </c>
      <c r="E84" s="123" t="s">
        <v>438</v>
      </c>
      <c r="F84" s="122" t="s">
        <v>42</v>
      </c>
      <c r="G84" s="122" t="s">
        <v>191</v>
      </c>
    </row>
    <row customHeight="1" ht="16.5" r="85" s="118" spans="1:7">
      <c r="A85" s="121" t="n">
        <v>2018</v>
      </c>
      <c r="B85" s="121" t="n">
        <v>7</v>
      </c>
      <c r="C85" s="125" t="s">
        <v>439</v>
      </c>
      <c r="D85" s="123" t="s">
        <v>440</v>
      </c>
      <c r="E85" s="123" t="s">
        <v>441</v>
      </c>
      <c r="F85" s="122" t="s">
        <v>42</v>
      </c>
      <c r="G85" s="122" t="s">
        <v>191</v>
      </c>
    </row>
    <row customHeight="1" ht="16.5" r="86" s="118" spans="1:7">
      <c r="A86" s="121" t="n">
        <v>2018</v>
      </c>
      <c r="B86" s="121" t="n">
        <v>7</v>
      </c>
      <c r="C86" s="125" t="s">
        <v>442</v>
      </c>
      <c r="D86" s="123" t="s">
        <v>443</v>
      </c>
      <c r="E86" s="123" t="s">
        <v>444</v>
      </c>
      <c r="F86" s="122" t="s">
        <v>44</v>
      </c>
      <c r="G86" s="122" t="s">
        <v>191</v>
      </c>
    </row>
    <row customHeight="1" ht="16.5" r="87" s="118" spans="1:7">
      <c r="A87" s="121" t="n">
        <v>2018</v>
      </c>
      <c r="B87" s="121" t="n">
        <v>7</v>
      </c>
      <c r="C87" s="125" t="s">
        <v>445</v>
      </c>
      <c r="D87" s="123" t="s">
        <v>446</v>
      </c>
      <c r="E87" s="123" t="s">
        <v>447</v>
      </c>
      <c r="F87" s="122" t="s">
        <v>42</v>
      </c>
      <c r="G87" s="122" t="s">
        <v>191</v>
      </c>
    </row>
    <row customHeight="1" ht="16.5" r="88" s="118" spans="1:7">
      <c r="A88" s="121" t="n">
        <v>2018</v>
      </c>
      <c r="B88" s="121" t="n">
        <v>7</v>
      </c>
      <c r="C88" s="125" t="s">
        <v>448</v>
      </c>
      <c r="D88" s="123" t="s">
        <v>449</v>
      </c>
      <c r="E88" s="123" t="s">
        <v>450</v>
      </c>
      <c r="F88" s="122" t="s">
        <v>261</v>
      </c>
      <c r="G88" s="122" t="s">
        <v>191</v>
      </c>
    </row>
    <row customHeight="1" ht="16.5" r="89" s="118" spans="1:7">
      <c r="A89" s="121" t="n">
        <v>2018</v>
      </c>
      <c r="B89" s="121" t="n">
        <v>7</v>
      </c>
      <c r="C89" s="125" t="s">
        <v>451</v>
      </c>
      <c r="D89" s="123" t="s">
        <v>452</v>
      </c>
      <c r="E89" s="123" t="s">
        <v>453</v>
      </c>
      <c r="F89" s="122" t="s">
        <v>53</v>
      </c>
      <c r="G89" s="122" t="s">
        <v>191</v>
      </c>
    </row>
    <row customHeight="1" ht="16.5" r="90" s="118" spans="1:7">
      <c r="A90" s="121" t="n">
        <v>2018</v>
      </c>
      <c r="B90" s="121" t="n">
        <v>7</v>
      </c>
      <c r="C90" s="125" t="s">
        <v>454</v>
      </c>
      <c r="D90" s="123" t="s">
        <v>455</v>
      </c>
      <c r="E90" s="123" t="s">
        <v>456</v>
      </c>
      <c r="F90" s="122" t="s">
        <v>261</v>
      </c>
      <c r="G90" s="122" t="s">
        <v>191</v>
      </c>
    </row>
    <row customHeight="1" ht="16.5" r="91" s="118" spans="1:7">
      <c r="A91" s="121" t="n">
        <v>2018</v>
      </c>
      <c r="B91" s="121" t="n">
        <v>7</v>
      </c>
      <c r="C91" s="125" t="s">
        <v>457</v>
      </c>
      <c r="D91" s="123" t="s">
        <v>458</v>
      </c>
      <c r="E91" s="123" t="s">
        <v>459</v>
      </c>
      <c r="F91" s="122" t="s">
        <v>42</v>
      </c>
      <c r="G91" s="122" t="s">
        <v>191</v>
      </c>
    </row>
    <row customHeight="1" ht="16.5" r="92" s="118" spans="1:7">
      <c r="A92" s="121" t="n">
        <v>2018</v>
      </c>
      <c r="B92" s="121" t="n">
        <v>7</v>
      </c>
      <c r="C92" s="125" t="s">
        <v>460</v>
      </c>
      <c r="D92" s="123" t="s">
        <v>461</v>
      </c>
      <c r="E92" s="123" t="s">
        <v>461</v>
      </c>
      <c r="F92" s="122" t="s">
        <v>261</v>
      </c>
      <c r="G92" s="122" t="s">
        <v>191</v>
      </c>
    </row>
    <row customHeight="1" ht="16.5" r="93" s="118" spans="1:7">
      <c r="A93" s="121" t="n">
        <v>2018</v>
      </c>
      <c r="B93" s="121" t="n">
        <v>7</v>
      </c>
      <c r="C93" s="125" t="s">
        <v>462</v>
      </c>
      <c r="D93" s="123" t="s">
        <v>463</v>
      </c>
      <c r="E93" s="123" t="s">
        <v>464</v>
      </c>
      <c r="F93" s="122" t="s">
        <v>44</v>
      </c>
      <c r="G93" s="122" t="s">
        <v>191</v>
      </c>
    </row>
    <row customHeight="1" ht="16.5" r="94" s="118" spans="1:7">
      <c r="A94" s="121" t="n">
        <v>2018</v>
      </c>
      <c r="B94" s="121" t="n">
        <v>7</v>
      </c>
      <c r="C94" s="125" t="s">
        <v>465</v>
      </c>
      <c r="D94" s="123" t="s">
        <v>466</v>
      </c>
      <c r="E94" s="123" t="s">
        <v>467</v>
      </c>
      <c r="F94" s="122" t="s">
        <v>42</v>
      </c>
      <c r="G94" s="122" t="s">
        <v>191</v>
      </c>
    </row>
    <row customHeight="1" ht="16.5" r="95" s="118" spans="1:7">
      <c r="A95" s="121" t="n">
        <v>2018</v>
      </c>
      <c r="B95" s="121" t="n">
        <v>7</v>
      </c>
      <c r="C95" s="125" t="s">
        <v>468</v>
      </c>
      <c r="D95" s="123" t="s">
        <v>469</v>
      </c>
      <c r="E95" s="123" t="s">
        <v>470</v>
      </c>
      <c r="F95" s="122" t="s">
        <v>53</v>
      </c>
      <c r="G95" s="122" t="s">
        <v>191</v>
      </c>
    </row>
    <row customHeight="1" ht="16.5" r="96" s="118" spans="1:7">
      <c r="A96" s="121" t="n">
        <v>2018</v>
      </c>
      <c r="B96" s="121" t="n">
        <v>7</v>
      </c>
      <c r="C96" s="125" t="s">
        <v>471</v>
      </c>
      <c r="D96" s="123" t="s">
        <v>472</v>
      </c>
      <c r="E96" s="123" t="s">
        <v>473</v>
      </c>
      <c r="F96" s="122" t="s">
        <v>53</v>
      </c>
      <c r="G96" s="122" t="s">
        <v>191</v>
      </c>
    </row>
    <row customHeight="1" ht="16.5" r="97" s="118" spans="1:7">
      <c r="A97" s="121" t="n">
        <v>2018</v>
      </c>
      <c r="B97" s="121" t="n">
        <v>7</v>
      </c>
      <c r="C97" s="125" t="s">
        <v>474</v>
      </c>
      <c r="D97" s="123" t="s">
        <v>475</v>
      </c>
      <c r="E97" s="123" t="s">
        <v>476</v>
      </c>
      <c r="F97" s="122" t="s">
        <v>57</v>
      </c>
      <c r="G97" s="122" t="s">
        <v>191</v>
      </c>
    </row>
    <row customHeight="1" ht="16.5" r="98" s="118" spans="1:7">
      <c r="A98" s="121" t="n">
        <v>2018</v>
      </c>
      <c r="B98" s="121" t="n">
        <v>7</v>
      </c>
      <c r="C98" s="125" t="s">
        <v>477</v>
      </c>
      <c r="D98" s="123" t="s">
        <v>478</v>
      </c>
      <c r="E98" s="123" t="s">
        <v>479</v>
      </c>
      <c r="F98" s="122" t="s">
        <v>66</v>
      </c>
      <c r="G98" s="122" t="s">
        <v>191</v>
      </c>
    </row>
    <row customHeight="1" ht="16.5" r="99" s="118" spans="1:7">
      <c r="A99" s="121" t="n">
        <v>2018</v>
      </c>
      <c r="B99" s="121" t="n">
        <v>7</v>
      </c>
      <c r="C99" s="125" t="s">
        <v>480</v>
      </c>
      <c r="D99" s="123" t="s">
        <v>481</v>
      </c>
      <c r="E99" s="123" t="s">
        <v>482</v>
      </c>
      <c r="F99" s="122" t="s">
        <v>49</v>
      </c>
      <c r="G99" s="122" t="s">
        <v>191</v>
      </c>
    </row>
    <row customHeight="1" ht="16.5" r="100" s="118" spans="1:7">
      <c r="A100" s="121" t="n">
        <v>2018</v>
      </c>
      <c r="B100" s="121" t="n">
        <v>7</v>
      </c>
      <c r="C100" s="125" t="s">
        <v>483</v>
      </c>
      <c r="D100" s="123" t="s">
        <v>484</v>
      </c>
      <c r="E100" s="123" t="s">
        <v>485</v>
      </c>
      <c r="F100" s="122" t="s">
        <v>42</v>
      </c>
      <c r="G100" s="122" t="s">
        <v>191</v>
      </c>
    </row>
    <row customHeight="1" ht="16.5" r="101" s="118" spans="1:7">
      <c r="A101" s="121" t="n">
        <v>2018</v>
      </c>
      <c r="B101" s="121" t="n">
        <v>7</v>
      </c>
      <c r="C101" s="125" t="s">
        <v>486</v>
      </c>
      <c r="D101" s="123" t="s">
        <v>487</v>
      </c>
      <c r="E101" s="123" t="s">
        <v>488</v>
      </c>
      <c r="F101" s="122" t="s">
        <v>261</v>
      </c>
      <c r="G101" s="122" t="s">
        <v>191</v>
      </c>
    </row>
    <row customHeight="1" ht="16.5" r="102" s="118" spans="1:7">
      <c r="A102" s="121" t="n">
        <v>2018</v>
      </c>
      <c r="B102" s="121" t="n">
        <v>7</v>
      </c>
      <c r="C102" s="125" t="s">
        <v>489</v>
      </c>
      <c r="D102" s="123" t="s">
        <v>490</v>
      </c>
      <c r="E102" s="123" t="s">
        <v>491</v>
      </c>
      <c r="F102" s="122" t="s">
        <v>44</v>
      </c>
      <c r="G102" s="122" t="s">
        <v>191</v>
      </c>
    </row>
    <row customHeight="1" ht="16.5" r="103" s="118" spans="1:7">
      <c r="A103" s="121" t="n">
        <v>2018</v>
      </c>
      <c r="B103" s="121" t="n">
        <v>6</v>
      </c>
      <c r="C103" s="125" t="s">
        <v>492</v>
      </c>
      <c r="D103" s="123" t="s">
        <v>493</v>
      </c>
      <c r="E103" s="123" t="s">
        <v>493</v>
      </c>
      <c r="F103" s="122" t="s">
        <v>494</v>
      </c>
      <c r="G103" s="122" t="s">
        <v>191</v>
      </c>
    </row>
    <row customHeight="1" ht="16.5" r="104" s="118" spans="1:7">
      <c r="A104" s="121" t="n">
        <v>2018</v>
      </c>
      <c r="B104" s="121" t="n">
        <v>6</v>
      </c>
      <c r="C104" s="125" t="s">
        <v>495</v>
      </c>
      <c r="D104" s="123" t="s">
        <v>496</v>
      </c>
      <c r="E104" s="123" t="s">
        <v>497</v>
      </c>
      <c r="F104" s="122" t="s">
        <v>42</v>
      </c>
      <c r="G104" s="122" t="s">
        <v>191</v>
      </c>
    </row>
    <row customHeight="1" ht="16.5" r="105" s="118" spans="1:7">
      <c r="A105" s="121" t="n">
        <v>2018</v>
      </c>
      <c r="B105" s="121" t="n">
        <v>6</v>
      </c>
      <c r="C105" s="125" t="s">
        <v>498</v>
      </c>
      <c r="D105" s="123" t="s">
        <v>499</v>
      </c>
      <c r="E105" s="123" t="s">
        <v>500</v>
      </c>
      <c r="F105" s="122" t="s">
        <v>42</v>
      </c>
      <c r="G105" s="122" t="s">
        <v>191</v>
      </c>
    </row>
    <row customHeight="1" ht="16.5" r="106" s="118" spans="1:7">
      <c r="A106" s="121" t="n">
        <v>2018</v>
      </c>
      <c r="B106" s="121" t="n">
        <v>6</v>
      </c>
      <c r="C106" s="125" t="s">
        <v>501</v>
      </c>
      <c r="D106" s="123" t="s">
        <v>502</v>
      </c>
      <c r="E106" s="123" t="s">
        <v>503</v>
      </c>
      <c r="F106" s="122" t="s">
        <v>44</v>
      </c>
      <c r="G106" s="122" t="s">
        <v>191</v>
      </c>
    </row>
    <row customHeight="1" ht="16.5" r="107" s="118" spans="1:7">
      <c r="A107" s="121" t="n">
        <v>2018</v>
      </c>
      <c r="B107" s="121" t="n">
        <v>6</v>
      </c>
      <c r="C107" s="125" t="s">
        <v>504</v>
      </c>
      <c r="D107" s="123" t="s">
        <v>505</v>
      </c>
      <c r="E107" s="123" t="s">
        <v>506</v>
      </c>
      <c r="F107" s="122" t="s">
        <v>42</v>
      </c>
      <c r="G107" s="122" t="s">
        <v>191</v>
      </c>
    </row>
    <row customHeight="1" ht="16.5" r="108" s="118" spans="1:7">
      <c r="A108" s="121" t="n">
        <v>2018</v>
      </c>
      <c r="B108" s="121" t="n">
        <v>6</v>
      </c>
      <c r="C108" s="125" t="s">
        <v>507</v>
      </c>
      <c r="D108" s="123" t="s">
        <v>508</v>
      </c>
      <c r="E108" s="123" t="s">
        <v>509</v>
      </c>
      <c r="F108" s="122" t="s">
        <v>42</v>
      </c>
      <c r="G108" s="122" t="s">
        <v>191</v>
      </c>
    </row>
    <row customHeight="1" ht="16.5" r="109" s="118" spans="1:7">
      <c r="A109" s="121" t="n">
        <v>2018</v>
      </c>
      <c r="B109" s="121" t="n">
        <v>6</v>
      </c>
      <c r="C109" s="125" t="s">
        <v>510</v>
      </c>
      <c r="D109" s="123" t="s">
        <v>511</v>
      </c>
      <c r="E109" s="123" t="s">
        <v>512</v>
      </c>
      <c r="F109" s="122" t="s">
        <v>494</v>
      </c>
      <c r="G109" s="122" t="s">
        <v>191</v>
      </c>
    </row>
    <row customHeight="1" ht="16.5" r="110" s="118" spans="1:7">
      <c r="A110" s="121" t="n">
        <v>2018</v>
      </c>
      <c r="B110" s="121" t="n">
        <v>6</v>
      </c>
      <c r="C110" s="125" t="s">
        <v>513</v>
      </c>
      <c r="D110" s="123" t="s">
        <v>514</v>
      </c>
      <c r="E110" s="123" t="s">
        <v>515</v>
      </c>
      <c r="F110" s="122" t="s">
        <v>55</v>
      </c>
      <c r="G110" s="122" t="s">
        <v>191</v>
      </c>
    </row>
    <row customHeight="1" ht="16.5" r="111" s="118" spans="1:7">
      <c r="A111" s="121" t="n">
        <v>2018</v>
      </c>
      <c r="B111" s="121" t="n">
        <v>6</v>
      </c>
      <c r="C111" s="125" t="s">
        <v>516</v>
      </c>
      <c r="D111" s="123" t="s">
        <v>517</v>
      </c>
      <c r="E111" s="123" t="s">
        <v>518</v>
      </c>
      <c r="F111" s="122" t="s">
        <v>261</v>
      </c>
      <c r="G111" s="122" t="s">
        <v>191</v>
      </c>
    </row>
    <row customHeight="1" ht="16.5" r="112" s="118" spans="1:7">
      <c r="A112" s="121" t="n">
        <v>2018</v>
      </c>
      <c r="B112" s="121" t="n">
        <v>6</v>
      </c>
      <c r="C112" s="125" t="s">
        <v>519</v>
      </c>
      <c r="D112" s="123" t="s">
        <v>520</v>
      </c>
      <c r="E112" s="123" t="s">
        <v>521</v>
      </c>
      <c r="F112" s="122" t="s">
        <v>49</v>
      </c>
      <c r="G112" s="122" t="s">
        <v>191</v>
      </c>
    </row>
    <row customHeight="1" ht="16.5" r="113" s="118" spans="1:7">
      <c r="A113" s="121" t="n">
        <v>2018</v>
      </c>
      <c r="B113" s="121" t="n">
        <v>6</v>
      </c>
      <c r="C113" s="125" t="s">
        <v>522</v>
      </c>
      <c r="D113" s="123" t="s">
        <v>523</v>
      </c>
      <c r="E113" s="123" t="s">
        <v>524</v>
      </c>
      <c r="F113" s="122" t="s">
        <v>65</v>
      </c>
      <c r="G113" s="122" t="s">
        <v>191</v>
      </c>
    </row>
    <row customHeight="1" ht="16.5" r="114" s="118" spans="1:7">
      <c r="A114" s="121" t="n">
        <v>2018</v>
      </c>
      <c r="B114" s="121" t="n">
        <v>6</v>
      </c>
      <c r="C114" s="125" t="s">
        <v>525</v>
      </c>
      <c r="D114" s="123" t="s">
        <v>526</v>
      </c>
      <c r="E114" s="123" t="s">
        <v>527</v>
      </c>
      <c r="F114" s="122" t="s">
        <v>51</v>
      </c>
      <c r="G114" s="122" t="s">
        <v>191</v>
      </c>
    </row>
    <row customHeight="1" ht="16.5" r="115" s="118" spans="1:7">
      <c r="A115" s="121" t="n">
        <v>2018</v>
      </c>
      <c r="B115" s="121" t="n">
        <v>6</v>
      </c>
      <c r="C115" s="125" t="s">
        <v>528</v>
      </c>
      <c r="D115" s="123" t="s">
        <v>529</v>
      </c>
      <c r="E115" s="123" t="s">
        <v>530</v>
      </c>
      <c r="F115" s="122" t="s">
        <v>51</v>
      </c>
      <c r="G115" s="122" t="s">
        <v>191</v>
      </c>
    </row>
    <row customHeight="1" ht="16.5" r="116" s="118" spans="1:7">
      <c r="A116" s="121" t="n">
        <v>2018</v>
      </c>
      <c r="B116" s="121" t="n">
        <v>6</v>
      </c>
      <c r="C116" s="125" t="s">
        <v>531</v>
      </c>
      <c r="D116" s="123" t="s">
        <v>532</v>
      </c>
      <c r="E116" s="123" t="s">
        <v>533</v>
      </c>
      <c r="F116" s="122" t="s">
        <v>42</v>
      </c>
      <c r="G116" s="122" t="s">
        <v>191</v>
      </c>
    </row>
    <row customHeight="1" ht="16.5" r="117" s="118" spans="1:7">
      <c r="A117" s="121" t="n">
        <v>2018</v>
      </c>
      <c r="B117" s="121" t="n">
        <v>6</v>
      </c>
      <c r="C117" s="125" t="s">
        <v>534</v>
      </c>
      <c r="D117" s="123" t="s">
        <v>535</v>
      </c>
      <c r="E117" s="123" t="s">
        <v>536</v>
      </c>
      <c r="F117" s="122" t="s">
        <v>63</v>
      </c>
      <c r="G117" s="122" t="s">
        <v>191</v>
      </c>
    </row>
    <row customHeight="1" ht="16.5" r="118" s="118" spans="1:7">
      <c r="A118" s="121" t="n">
        <v>2018</v>
      </c>
      <c r="B118" s="121" t="n">
        <v>6</v>
      </c>
      <c r="C118" s="125" t="s">
        <v>537</v>
      </c>
      <c r="D118" s="123" t="s">
        <v>538</v>
      </c>
      <c r="E118" s="123" t="s">
        <v>539</v>
      </c>
      <c r="F118" s="122" t="s">
        <v>53</v>
      </c>
      <c r="G118" s="122" t="s">
        <v>191</v>
      </c>
    </row>
    <row customHeight="1" ht="16.5" r="119" s="118" spans="1:7">
      <c r="A119" s="121" t="n">
        <v>2018</v>
      </c>
      <c r="B119" s="121" t="n">
        <v>6</v>
      </c>
      <c r="C119" s="125" t="s">
        <v>540</v>
      </c>
      <c r="D119" s="123" t="s">
        <v>541</v>
      </c>
      <c r="E119" s="123" t="s">
        <v>542</v>
      </c>
      <c r="F119" s="122" t="s">
        <v>543</v>
      </c>
      <c r="G119" s="122" t="s">
        <v>191</v>
      </c>
    </row>
    <row customHeight="1" ht="16.5" r="120" s="118" spans="1:7">
      <c r="A120" s="121" t="n">
        <v>2018</v>
      </c>
      <c r="B120" s="121" t="n">
        <v>6</v>
      </c>
      <c r="C120" s="125" t="s">
        <v>544</v>
      </c>
      <c r="D120" s="123" t="s">
        <v>545</v>
      </c>
      <c r="E120" s="123" t="s">
        <v>546</v>
      </c>
      <c r="F120" s="122" t="s">
        <v>53</v>
      </c>
      <c r="G120" s="122" t="s">
        <v>191</v>
      </c>
    </row>
    <row customHeight="1" ht="16.5" r="121" s="118" spans="1:7">
      <c r="A121" s="121" t="n">
        <v>2018</v>
      </c>
      <c r="B121" s="121" t="n">
        <v>5</v>
      </c>
      <c r="C121" s="125" t="s">
        <v>547</v>
      </c>
      <c r="D121" s="123" t="s">
        <v>548</v>
      </c>
      <c r="E121" s="123" t="s">
        <v>549</v>
      </c>
      <c r="F121" s="122" t="s">
        <v>42</v>
      </c>
      <c r="G121" s="122" t="s">
        <v>191</v>
      </c>
    </row>
    <row customHeight="1" ht="16.5" r="122" s="118" spans="1:7">
      <c r="A122" s="121" t="n">
        <v>2018</v>
      </c>
      <c r="B122" s="121" t="n">
        <v>5</v>
      </c>
      <c r="C122" s="125" t="s">
        <v>550</v>
      </c>
      <c r="D122" s="123" t="s">
        <v>551</v>
      </c>
      <c r="E122" s="123" t="s">
        <v>552</v>
      </c>
      <c r="F122" s="122" t="s">
        <v>59</v>
      </c>
      <c r="G122" s="122" t="s">
        <v>191</v>
      </c>
    </row>
    <row customHeight="1" ht="16.5" r="123" s="118" spans="1:7">
      <c r="A123" s="121" t="n">
        <v>2018</v>
      </c>
      <c r="B123" s="121" t="n">
        <v>5</v>
      </c>
      <c r="C123" s="125" t="s">
        <v>553</v>
      </c>
      <c r="D123" s="123" t="s">
        <v>554</v>
      </c>
      <c r="E123" s="123" t="s">
        <v>555</v>
      </c>
      <c r="F123" s="122" t="s">
        <v>49</v>
      </c>
      <c r="G123" s="122" t="s">
        <v>191</v>
      </c>
    </row>
    <row customHeight="1" ht="16.5" r="124" s="118" spans="1:7">
      <c r="A124" s="121" t="n">
        <v>2018</v>
      </c>
      <c r="B124" s="121" t="n">
        <v>5</v>
      </c>
      <c r="C124" s="125" t="s">
        <v>556</v>
      </c>
      <c r="D124" s="123" t="s">
        <v>557</v>
      </c>
      <c r="E124" s="123" t="s">
        <v>558</v>
      </c>
      <c r="F124" s="122" t="s">
        <v>42</v>
      </c>
      <c r="G124" s="122" t="s">
        <v>191</v>
      </c>
    </row>
    <row customHeight="1" ht="16.5" r="125" s="118" spans="1:7">
      <c r="A125" s="121" t="n">
        <v>2018</v>
      </c>
      <c r="B125" s="121" t="n">
        <v>5</v>
      </c>
      <c r="C125" s="125" t="s">
        <v>559</v>
      </c>
      <c r="D125" s="123" t="s">
        <v>560</v>
      </c>
      <c r="E125" s="123" t="s">
        <v>561</v>
      </c>
      <c r="F125" s="122" t="s">
        <v>49</v>
      </c>
      <c r="G125" s="122" t="s">
        <v>191</v>
      </c>
    </row>
    <row customHeight="1" ht="16.5" r="126" s="118" spans="1:7">
      <c r="A126" s="121" t="n">
        <v>2018</v>
      </c>
      <c r="B126" s="121" t="n">
        <v>5</v>
      </c>
      <c r="C126" s="125" t="s">
        <v>562</v>
      </c>
      <c r="D126" s="123" t="s">
        <v>563</v>
      </c>
      <c r="E126" s="123" t="s">
        <v>564</v>
      </c>
      <c r="F126" s="122" t="s">
        <v>43</v>
      </c>
      <c r="G126" s="122" t="s">
        <v>191</v>
      </c>
    </row>
    <row customHeight="1" ht="16.5" r="127" s="118" spans="1:7">
      <c r="A127" s="121" t="n">
        <v>2018</v>
      </c>
      <c r="B127" s="121" t="n">
        <v>5</v>
      </c>
      <c r="C127" s="125" t="s">
        <v>565</v>
      </c>
      <c r="D127" s="123" t="s">
        <v>566</v>
      </c>
      <c r="E127" s="123" t="s">
        <v>567</v>
      </c>
      <c r="F127" s="122" t="s">
        <v>47</v>
      </c>
      <c r="G127" s="122" t="s">
        <v>191</v>
      </c>
    </row>
    <row customHeight="1" ht="16.5" r="128" s="118" spans="1:7">
      <c r="A128" s="121" t="n">
        <v>2018</v>
      </c>
      <c r="B128" s="121" t="n">
        <v>5</v>
      </c>
      <c r="C128" s="125" t="s">
        <v>568</v>
      </c>
      <c r="D128" s="123" t="s">
        <v>569</v>
      </c>
      <c r="E128" s="123" t="s">
        <v>570</v>
      </c>
      <c r="F128" s="122" t="s">
        <v>59</v>
      </c>
      <c r="G128" s="122" t="s">
        <v>191</v>
      </c>
    </row>
    <row customHeight="1" ht="16.5" r="129" s="118" spans="1:7">
      <c r="A129" s="121" t="n">
        <v>2018</v>
      </c>
      <c r="B129" s="121" t="n">
        <v>5</v>
      </c>
      <c r="C129" s="125" t="s">
        <v>571</v>
      </c>
      <c r="D129" s="123" t="s">
        <v>572</v>
      </c>
      <c r="E129" s="123" t="s">
        <v>573</v>
      </c>
      <c r="F129" s="122" t="s">
        <v>51</v>
      </c>
      <c r="G129" s="122" t="s">
        <v>191</v>
      </c>
    </row>
    <row customHeight="1" ht="16.5" r="130" s="118" spans="1:7">
      <c r="A130" s="121" t="n">
        <v>2018</v>
      </c>
      <c r="B130" s="121" t="n">
        <v>5</v>
      </c>
      <c r="C130" s="125" t="s">
        <v>574</v>
      </c>
      <c r="D130" s="123" t="s">
        <v>575</v>
      </c>
      <c r="E130" s="123" t="s">
        <v>576</v>
      </c>
      <c r="F130" s="122" t="s">
        <v>49</v>
      </c>
      <c r="G130" s="122" t="s">
        <v>191</v>
      </c>
    </row>
    <row customHeight="1" ht="16.5" r="131" s="118" spans="1:7">
      <c r="A131" s="121" t="n">
        <v>2018</v>
      </c>
      <c r="B131" s="121" t="n">
        <v>5</v>
      </c>
      <c r="C131" s="125" t="s">
        <v>577</v>
      </c>
      <c r="D131" s="123" t="s">
        <v>578</v>
      </c>
      <c r="E131" s="123" t="s">
        <v>579</v>
      </c>
      <c r="F131" s="122" t="s">
        <v>59</v>
      </c>
      <c r="G131" s="122" t="s">
        <v>191</v>
      </c>
    </row>
    <row customHeight="1" ht="16.5" r="132" s="118" spans="1:7">
      <c r="A132" s="121" t="n">
        <v>2018</v>
      </c>
      <c r="B132" s="121" t="n">
        <v>5</v>
      </c>
      <c r="C132" s="125" t="s">
        <v>580</v>
      </c>
      <c r="D132" s="123" t="s">
        <v>581</v>
      </c>
      <c r="E132" s="123" t="s">
        <v>582</v>
      </c>
      <c r="F132" s="122" t="s">
        <v>51</v>
      </c>
      <c r="G132" s="122" t="s">
        <v>191</v>
      </c>
    </row>
    <row customHeight="1" ht="16.5" r="133" s="118" spans="1:7">
      <c r="A133" s="121" t="n">
        <v>2018</v>
      </c>
      <c r="B133" s="121" t="n">
        <v>4</v>
      </c>
      <c r="C133" s="125" t="s">
        <v>583</v>
      </c>
      <c r="D133" s="123" t="s">
        <v>584</v>
      </c>
      <c r="E133" s="123" t="s">
        <v>585</v>
      </c>
      <c r="F133" s="122" t="s">
        <v>261</v>
      </c>
      <c r="G133" s="122" t="s">
        <v>191</v>
      </c>
    </row>
    <row customHeight="1" ht="16.5" r="134" s="118" spans="1:7">
      <c r="A134" s="121" t="n">
        <v>2018</v>
      </c>
      <c r="B134" s="121" t="n">
        <v>4</v>
      </c>
      <c r="C134" s="125" t="s">
        <v>586</v>
      </c>
      <c r="D134" s="123" t="s">
        <v>587</v>
      </c>
      <c r="E134" s="123" t="s">
        <v>588</v>
      </c>
      <c r="F134" s="122" t="s">
        <v>261</v>
      </c>
      <c r="G134" s="122" t="s">
        <v>191</v>
      </c>
    </row>
    <row customHeight="1" ht="16.5" r="135" s="118" spans="1:7">
      <c r="A135" s="121" t="n">
        <v>2018</v>
      </c>
      <c r="B135" s="121" t="n">
        <v>4</v>
      </c>
      <c r="C135" s="125" t="s">
        <v>589</v>
      </c>
      <c r="D135" s="123" t="s">
        <v>590</v>
      </c>
      <c r="E135" s="123" t="s">
        <v>591</v>
      </c>
      <c r="F135" s="122" t="s">
        <v>49</v>
      </c>
      <c r="G135" s="122" t="s">
        <v>191</v>
      </c>
    </row>
    <row customHeight="1" ht="16.5" r="136" s="118" spans="1:7">
      <c r="A136" s="121" t="n"/>
      <c r="B136" s="121" t="n"/>
      <c r="C136" s="125" t="n"/>
      <c r="D136" s="123" t="n"/>
      <c r="E136" s="123" t="n"/>
      <c r="F136" s="122" t="n"/>
      <c r="G136" s="122" t="n"/>
    </row>
    <row customHeight="1" ht="16.5" r="137" s="118" spans="1:7">
      <c r="A137" s="121" t="n"/>
      <c r="B137" s="121" t="n"/>
      <c r="C137" s="125" t="n"/>
      <c r="D137" s="123" t="n"/>
      <c r="E137" s="123" t="n"/>
      <c r="F137" s="122" t="n"/>
      <c r="G137" s="122" t="n"/>
    </row>
    <row customHeight="1" ht="16.5" r="138" s="118" spans="1:7">
      <c r="A138" s="121" t="n"/>
      <c r="B138" s="121" t="n"/>
      <c r="C138" s="125" t="n"/>
      <c r="D138" s="123" t="n"/>
      <c r="E138" s="123" t="n"/>
      <c r="F138" s="122" t="n"/>
      <c r="G138" s="122" t="n"/>
    </row>
    <row customHeight="1" ht="16.5" r="139" s="118" spans="1:7">
      <c r="A139" s="121" t="n"/>
      <c r="B139" s="121" t="n"/>
      <c r="C139" s="125" t="n"/>
      <c r="D139" s="123" t="n"/>
      <c r="E139" s="123" t="n"/>
      <c r="F139" s="122" t="n"/>
      <c r="G139" s="122" t="n"/>
    </row>
    <row customHeight="1" ht="16.5" r="140" s="118" spans="1:7">
      <c r="A140" s="121" t="n"/>
      <c r="B140" s="121" t="n"/>
      <c r="C140" s="125" t="n"/>
      <c r="D140" s="123" t="n"/>
      <c r="E140" s="123" t="n"/>
      <c r="F140" s="122" t="n"/>
      <c r="G140" s="122" t="n"/>
    </row>
    <row customHeight="1" ht="16.5" r="141" s="118" spans="1:7">
      <c r="A141" s="121" t="n"/>
      <c r="B141" s="121" t="n"/>
      <c r="C141" s="125" t="n"/>
      <c r="D141" s="123" t="n"/>
      <c r="E141" s="123" t="n"/>
      <c r="F141" s="122" t="n"/>
      <c r="G141" s="122" t="n"/>
    </row>
    <row customHeight="1" ht="16.5" r="142" s="118" spans="1:7">
      <c r="A142" s="121" t="n"/>
      <c r="B142" s="121" t="n"/>
      <c r="C142" s="125" t="n"/>
      <c r="D142" s="123" t="n"/>
      <c r="E142" s="123" t="n"/>
      <c r="F142" s="122" t="n"/>
      <c r="G142" s="122" t="n"/>
    </row>
    <row customHeight="1" ht="16.5" r="143" s="118" spans="1:7">
      <c r="A143" s="121" t="n"/>
      <c r="B143" s="121" t="n"/>
      <c r="C143" s="125" t="n"/>
      <c r="D143" s="123" t="n"/>
      <c r="E143" s="123" t="n"/>
      <c r="F143" s="122" t="n"/>
      <c r="G143" s="122" t="n"/>
    </row>
    <row customHeight="1" ht="16.5" r="144" s="118" spans="1:7">
      <c r="A144" s="121" t="n"/>
      <c r="B144" s="121" t="n"/>
      <c r="C144" s="125" t="n"/>
      <c r="D144" s="123" t="n"/>
      <c r="E144" s="123" t="n"/>
      <c r="F144" s="122" t="n"/>
      <c r="G144" s="122" t="n"/>
    </row>
    <row customHeight="1" ht="16.5" r="145" s="118" spans="1:7">
      <c r="A145" s="121" t="n"/>
      <c r="B145" s="121" t="n"/>
      <c r="C145" s="125" t="n"/>
      <c r="D145" s="123" t="n"/>
      <c r="E145" s="123" t="n"/>
      <c r="F145" s="122" t="n"/>
      <c r="G145" s="122" t="n"/>
    </row>
    <row customHeight="1" ht="16.5" r="146" s="118" spans="1:7">
      <c r="A146" s="121" t="n"/>
      <c r="B146" s="121" t="n"/>
      <c r="C146" s="125" t="n"/>
      <c r="D146" s="123" t="n"/>
      <c r="E146" s="123" t="n"/>
      <c r="F146" s="122" t="n"/>
      <c r="G146" s="122" t="n"/>
    </row>
    <row customHeight="1" ht="16.5" r="147" s="118" spans="1:7">
      <c r="A147" s="121" t="n"/>
      <c r="B147" s="121" t="n"/>
      <c r="C147" s="125" t="n"/>
      <c r="D147" s="123" t="n"/>
      <c r="E147" s="123" t="n"/>
      <c r="F147" s="122" t="n"/>
      <c r="G147" s="122" t="n"/>
    </row>
    <row customHeight="1" ht="16.5" r="148" s="118" spans="1:7">
      <c r="A148" s="121" t="n"/>
      <c r="B148" s="121" t="n"/>
      <c r="C148" s="125" t="n"/>
      <c r="D148" s="123" t="n"/>
      <c r="E148" s="123" t="n"/>
      <c r="F148" s="122" t="n"/>
      <c r="G148" s="122" t="n"/>
    </row>
    <row customHeight="1" ht="16.5" r="149" s="118" spans="1:7">
      <c r="A149" s="121" t="n"/>
      <c r="B149" s="121" t="n"/>
      <c r="C149" s="125" t="n"/>
      <c r="D149" s="123" t="n"/>
      <c r="E149" s="123" t="n"/>
      <c r="F149" s="122" t="n"/>
      <c r="G149" s="122" t="n"/>
    </row>
    <row customHeight="1" ht="16.5" r="150" s="118" spans="1:7">
      <c r="A150" s="121" t="n"/>
      <c r="B150" s="121" t="n"/>
      <c r="C150" s="125" t="n"/>
      <c r="D150" s="123" t="n"/>
      <c r="E150" s="123" t="n"/>
      <c r="F150" s="122" t="n"/>
      <c r="G150" s="122" t="n"/>
    </row>
    <row customHeight="1" ht="16.5" r="151" s="118" spans="1:7">
      <c r="A151" s="121" t="n"/>
      <c r="B151" s="121" t="n"/>
      <c r="C151" s="125" t="n"/>
      <c r="D151" s="123" t="n"/>
      <c r="E151" s="123" t="n"/>
      <c r="F151" s="122" t="n"/>
      <c r="G151" s="122" t="n"/>
    </row>
    <row customHeight="1" ht="16.5" r="152" s="118" spans="1:7">
      <c r="A152" s="121" t="n"/>
      <c r="B152" s="121" t="n"/>
      <c r="C152" s="125" t="n"/>
      <c r="D152" s="123" t="n"/>
      <c r="E152" s="123" t="n"/>
      <c r="F152" s="122" t="n"/>
      <c r="G152" s="122" t="n"/>
    </row>
    <row customHeight="1" ht="16.5" r="153" s="118" spans="1:7">
      <c r="A153" s="121" t="n"/>
      <c r="B153" s="121" t="n"/>
      <c r="C153" s="125" t="n"/>
      <c r="D153" s="123" t="n"/>
      <c r="E153" s="123" t="n"/>
      <c r="F153" s="122" t="n"/>
      <c r="G153" s="122" t="n"/>
    </row>
    <row customHeight="1" ht="16.5" r="154" s="118" spans="1:7">
      <c r="A154" s="121" t="n"/>
      <c r="B154" s="121" t="n"/>
      <c r="C154" s="125" t="n"/>
      <c r="D154" s="123" t="n"/>
      <c r="E154" s="123" t="n"/>
      <c r="F154" s="122" t="n"/>
      <c r="G154" s="122" t="n"/>
    </row>
    <row customHeight="1" ht="16.5" r="155" s="118" spans="1:7">
      <c r="A155" s="121" t="n"/>
      <c r="B155" s="121" t="n"/>
      <c r="C155" s="125" t="n"/>
      <c r="D155" s="123" t="n"/>
      <c r="E155" s="123" t="n"/>
      <c r="F155" s="122" t="n"/>
      <c r="G155" s="122" t="n"/>
    </row>
    <row customHeight="1" ht="16.5" r="156" s="118" spans="1:7">
      <c r="A156" s="121" t="n"/>
      <c r="B156" s="121" t="n"/>
      <c r="C156" s="125" t="n"/>
      <c r="D156" s="123" t="n"/>
      <c r="E156" s="123" t="n"/>
      <c r="F156" s="122" t="n"/>
      <c r="G156" s="122" t="n"/>
    </row>
    <row customHeight="1" ht="16.5" r="157" s="118" spans="1:7">
      <c r="A157" s="121" t="n"/>
      <c r="B157" s="121" t="n"/>
      <c r="C157" s="125" t="n"/>
      <c r="D157" s="123" t="n"/>
      <c r="E157" s="123" t="n"/>
      <c r="F157" s="122" t="n"/>
      <c r="G157" s="122" t="n"/>
    </row>
    <row customHeight="1" ht="16.5" r="158" s="118" spans="1:7">
      <c r="A158" s="121" t="n"/>
      <c r="B158" s="121" t="n"/>
      <c r="C158" s="125" t="n"/>
      <c r="D158" s="123" t="n"/>
      <c r="E158" s="123" t="n"/>
      <c r="F158" s="122" t="n"/>
      <c r="G158" s="122" t="n"/>
    </row>
    <row customHeight="1" ht="16.5" r="159" s="118" spans="1:7">
      <c r="A159" s="121" t="n"/>
      <c r="B159" s="121" t="n"/>
      <c r="C159" s="125" t="n"/>
      <c r="D159" s="123" t="n"/>
      <c r="E159" s="123" t="n"/>
      <c r="F159" s="122" t="n"/>
      <c r="G159" s="122" t="n"/>
    </row>
    <row customHeight="1" ht="16.5" r="160" s="118" spans="1:7">
      <c r="A160" s="121" t="n"/>
      <c r="B160" s="121" t="n"/>
      <c r="C160" s="125" t="n"/>
      <c r="D160" s="123" t="n"/>
      <c r="E160" s="123" t="n"/>
      <c r="F160" s="122" t="n"/>
      <c r="G160" s="122" t="n"/>
    </row>
    <row customHeight="1" ht="16.5" r="161" s="118" spans="1:7">
      <c r="A161" s="121" t="n"/>
      <c r="B161" s="121" t="n"/>
      <c r="C161" s="125" t="n"/>
      <c r="D161" s="123" t="n"/>
      <c r="E161" s="123" t="n"/>
      <c r="F161" s="122" t="n"/>
      <c r="G161" s="122" t="n"/>
    </row>
    <row customHeight="1" ht="16.5" r="162" s="118" spans="1:7">
      <c r="A162" s="121" t="n"/>
      <c r="B162" s="121" t="n"/>
      <c r="C162" s="125" t="n"/>
      <c r="D162" s="123" t="n"/>
      <c r="E162" s="123" t="n"/>
      <c r="F162" s="122" t="n"/>
      <c r="G162" s="122" t="n"/>
    </row>
    <row customHeight="1" ht="16.5" r="163" s="118" spans="1:7">
      <c r="A163" s="121" t="n"/>
      <c r="B163" s="121" t="n"/>
      <c r="C163" s="125" t="n"/>
      <c r="D163" s="123" t="n"/>
      <c r="E163" s="123" t="n"/>
      <c r="F163" s="122" t="n"/>
      <c r="G163" s="122" t="n"/>
    </row>
    <row customHeight="1" ht="16.5" r="164" s="118" spans="1:7">
      <c r="A164" s="121" t="n"/>
      <c r="B164" s="121" t="n"/>
      <c r="C164" s="125" t="n"/>
      <c r="D164" s="123" t="n"/>
      <c r="E164" s="123" t="n"/>
      <c r="F164" s="122" t="n"/>
      <c r="G164" s="122" t="n"/>
    </row>
    <row customHeight="1" ht="16.5" r="165" s="118" spans="1:7">
      <c r="A165" s="121" t="n"/>
      <c r="B165" s="121" t="n"/>
      <c r="C165" s="125" t="n"/>
      <c r="D165" s="123" t="n"/>
      <c r="E165" s="123" t="n"/>
      <c r="F165" s="122" t="n"/>
      <c r="G165" s="122" t="n"/>
    </row>
    <row customHeight="1" ht="16.5" r="166" s="118" spans="1:7">
      <c r="A166" s="121" t="n"/>
      <c r="B166" s="121" t="n"/>
      <c r="C166" s="125" t="n"/>
      <c r="D166" s="123" t="n"/>
      <c r="E166" s="123" t="n"/>
      <c r="F166" s="122" t="n"/>
      <c r="G166" s="122" t="n"/>
    </row>
    <row customHeight="1" ht="16.5" r="167" s="118" spans="1:7">
      <c r="A167" s="121" t="n"/>
      <c r="B167" s="121" t="n"/>
      <c r="C167" s="125" t="n"/>
      <c r="D167" s="123" t="n"/>
      <c r="E167" s="123" t="n"/>
      <c r="F167" s="122" t="n"/>
      <c r="G167" s="122" t="n"/>
    </row>
    <row customHeight="1" ht="16.5" r="168" s="118" spans="1:7">
      <c r="A168" s="121" t="n"/>
      <c r="B168" s="121" t="n"/>
      <c r="C168" s="125" t="n"/>
      <c r="D168" s="123" t="n"/>
      <c r="E168" s="123" t="n"/>
      <c r="F168" s="122" t="n"/>
      <c r="G168" s="122" t="n"/>
    </row>
    <row customHeight="1" ht="16.5" r="169" s="118" spans="1:7">
      <c r="A169" s="121" t="n"/>
      <c r="B169" s="121" t="n"/>
      <c r="C169" s="125" t="n"/>
      <c r="D169" s="123" t="n"/>
      <c r="E169" s="123" t="n"/>
      <c r="F169" s="122" t="n"/>
      <c r="G169" s="122" t="n"/>
    </row>
    <row customHeight="1" ht="16.5" r="170" s="118" spans="1:7">
      <c r="A170" s="121" t="n"/>
      <c r="B170" s="121" t="n"/>
      <c r="C170" s="125" t="n"/>
      <c r="D170" s="123" t="n"/>
      <c r="E170" s="123" t="n"/>
      <c r="F170" s="122" t="n"/>
      <c r="G170" s="122" t="n"/>
    </row>
    <row customHeight="1" ht="16.5" r="171" s="118" spans="1:7">
      <c r="A171" s="121" t="n"/>
      <c r="B171" s="121" t="n"/>
      <c r="C171" s="125" t="n"/>
      <c r="D171" s="123" t="n"/>
      <c r="E171" s="123" t="n"/>
      <c r="F171" s="122" t="n"/>
      <c r="G171" s="122" t="n"/>
    </row>
    <row customHeight="1" ht="16.5" r="172" s="118" spans="1:7">
      <c r="A172" s="121" t="n"/>
      <c r="B172" s="121" t="n"/>
      <c r="C172" s="125" t="n"/>
      <c r="D172" s="123" t="n"/>
      <c r="E172" s="123" t="n"/>
      <c r="F172" s="122" t="n"/>
      <c r="G172" s="122" t="n"/>
    </row>
    <row customHeight="1" ht="16.5" r="173" s="118" spans="1:7">
      <c r="A173" s="121" t="n"/>
      <c r="B173" s="121" t="n"/>
      <c r="C173" s="125" t="n"/>
      <c r="D173" s="123" t="n"/>
      <c r="E173" s="123" t="n"/>
      <c r="F173" s="122" t="n"/>
      <c r="G173" s="122" t="n"/>
    </row>
    <row customHeight="1" ht="16.5" r="174" s="118" spans="1:7">
      <c r="A174" s="121" t="n"/>
      <c r="B174" s="121" t="n"/>
      <c r="C174" s="125" t="n"/>
      <c r="D174" s="123" t="n"/>
      <c r="E174" s="123" t="n"/>
      <c r="F174" s="122" t="n"/>
      <c r="G174" s="122" t="n"/>
    </row>
    <row customHeight="1" ht="16.5" r="175" s="118" spans="1:7">
      <c r="A175" s="121" t="n"/>
      <c r="B175" s="121" t="n"/>
      <c r="C175" s="125" t="n"/>
      <c r="D175" s="123" t="n"/>
      <c r="E175" s="123" t="n"/>
      <c r="F175" s="122" t="n"/>
      <c r="G175" s="122" t="n"/>
    </row>
    <row customHeight="1" ht="16.5" r="176" s="118" spans="1:7">
      <c r="A176" s="121" t="n"/>
      <c r="B176" s="121" t="n"/>
      <c r="C176" s="125" t="n"/>
      <c r="D176" s="123" t="n"/>
      <c r="E176" s="123" t="n"/>
      <c r="F176" s="122" t="n"/>
      <c r="G176" s="122" t="n"/>
    </row>
    <row customHeight="1" ht="16.5" r="177" s="118" spans="1:7">
      <c r="A177" s="121" t="n"/>
      <c r="B177" s="121" t="n"/>
      <c r="C177" s="125" t="n"/>
      <c r="D177" s="123" t="n"/>
      <c r="E177" s="123" t="n"/>
      <c r="F177" s="122" t="n"/>
      <c r="G177" s="122" t="n"/>
    </row>
    <row customHeight="1" ht="16.5" r="178" s="118" spans="1:7">
      <c r="A178" s="121" t="n"/>
      <c r="B178" s="121" t="n"/>
      <c r="C178" s="125" t="n"/>
      <c r="D178" s="123" t="n"/>
      <c r="E178" s="123" t="n"/>
      <c r="F178" s="122" t="n"/>
      <c r="G178" s="122" t="n"/>
    </row>
    <row customHeight="1" ht="16.5" r="179" s="118" spans="1:7">
      <c r="A179" s="121" t="n"/>
      <c r="B179" s="121" t="n"/>
      <c r="C179" s="125" t="n"/>
      <c r="D179" s="123" t="n"/>
      <c r="E179" s="123" t="n"/>
      <c r="F179" s="122" t="n"/>
      <c r="G179" s="122" t="n"/>
    </row>
    <row customHeight="1" ht="16.5" r="180" s="118" spans="1:7">
      <c r="A180" s="121" t="n"/>
      <c r="B180" s="121" t="n"/>
      <c r="C180" s="125" t="n"/>
      <c r="D180" s="123" t="n"/>
      <c r="E180" s="123" t="n"/>
      <c r="F180" s="122" t="n"/>
      <c r="G180" s="122" t="n"/>
    </row>
    <row customHeight="1" ht="16.5" r="181" s="118" spans="1:7">
      <c r="A181" s="121" t="n"/>
      <c r="B181" s="121" t="n"/>
      <c r="C181" s="125" t="n"/>
      <c r="D181" s="123" t="n"/>
      <c r="E181" s="123" t="n"/>
      <c r="F181" s="122" t="n"/>
      <c r="G181" s="122" t="n"/>
    </row>
    <row customHeight="1" ht="16.5" r="182" s="118" spans="1:7">
      <c r="A182" s="121" t="n"/>
      <c r="B182" s="121" t="n"/>
      <c r="C182" s="125" t="n"/>
      <c r="D182" s="123" t="n"/>
      <c r="E182" s="123" t="n"/>
      <c r="F182" s="122" t="n"/>
      <c r="G182" s="122" t="n"/>
    </row>
    <row customHeight="1" ht="16.5" r="183" s="118" spans="1:7">
      <c r="A183" s="121" t="n"/>
      <c r="B183" s="121" t="n"/>
      <c r="C183" s="125" t="n"/>
      <c r="D183" s="123" t="n"/>
      <c r="E183" s="123" t="n"/>
      <c r="F183" s="122" t="n"/>
      <c r="G183" s="122" t="n"/>
    </row>
    <row customHeight="1" ht="16.5" r="184" s="118" spans="1:7">
      <c r="A184" s="121" t="n"/>
      <c r="B184" s="121" t="n"/>
      <c r="C184" s="125" t="n"/>
      <c r="D184" s="123" t="n"/>
      <c r="E184" s="123" t="n"/>
      <c r="F184" s="122" t="n"/>
      <c r="G184" s="122" t="n"/>
    </row>
    <row customHeight="1" ht="16.5" r="185" s="118" spans="1:7">
      <c r="A185" s="121" t="n"/>
      <c r="B185" s="121" t="n"/>
      <c r="C185" s="125" t="n"/>
      <c r="D185" s="123" t="n"/>
      <c r="E185" s="123" t="n"/>
      <c r="F185" s="122" t="n"/>
      <c r="G185" s="122" t="n"/>
    </row>
    <row customHeight="1" ht="16.5" r="186" s="118" spans="1:7">
      <c r="A186" s="121" t="n"/>
      <c r="B186" s="121" t="n"/>
      <c r="C186" s="125" t="n"/>
      <c r="D186" s="123" t="n"/>
      <c r="E186" s="123" t="n"/>
      <c r="F186" s="122" t="n"/>
      <c r="G186" s="122" t="n"/>
    </row>
    <row customHeight="1" ht="16.5" r="187" s="118" spans="1:7">
      <c r="A187" s="121" t="n"/>
      <c r="B187" s="121" t="n"/>
      <c r="C187" s="125" t="n"/>
      <c r="D187" s="123" t="n"/>
      <c r="E187" s="123" t="n"/>
      <c r="F187" s="122" t="n"/>
      <c r="G187" s="122" t="n"/>
    </row>
    <row customHeight="1" ht="16.5" r="188" s="118" spans="1:7">
      <c r="A188" s="121" t="n"/>
      <c r="B188" s="121" t="n"/>
      <c r="C188" s="125" t="n"/>
      <c r="D188" s="123" t="n"/>
      <c r="E188" s="123" t="n"/>
      <c r="F188" s="122" t="n"/>
      <c r="G188" s="122" t="n"/>
    </row>
    <row customHeight="1" ht="16.5" r="189" s="118" spans="1:7">
      <c r="A189" s="121" t="n"/>
      <c r="B189" s="121" t="n"/>
      <c r="C189" s="125" t="n"/>
      <c r="D189" s="123" t="n"/>
      <c r="E189" s="123" t="n"/>
      <c r="F189" s="122" t="n"/>
      <c r="G189" s="122" t="n"/>
    </row>
    <row customHeight="1" ht="16.5" r="190" s="118" spans="1:7">
      <c r="A190" s="121" t="n"/>
      <c r="B190" s="121" t="n"/>
      <c r="C190" s="125" t="n"/>
      <c r="D190" s="123" t="n"/>
      <c r="E190" s="123" t="n"/>
      <c r="F190" s="122" t="n"/>
      <c r="G190" s="122" t="n"/>
    </row>
    <row customHeight="1" ht="16.5" r="191" s="118" spans="1:7">
      <c r="A191" s="121" t="n"/>
      <c r="B191" s="121" t="n"/>
      <c r="C191" s="125" t="n"/>
      <c r="D191" s="123" t="n"/>
      <c r="E191" s="123" t="n"/>
      <c r="F191" s="122" t="n"/>
      <c r="G191" s="122" t="n"/>
    </row>
    <row customHeight="1" ht="16.5" r="192" s="118" spans="1:7">
      <c r="A192" s="121" t="n"/>
      <c r="B192" s="121" t="n"/>
      <c r="C192" s="125" t="n"/>
      <c r="D192" s="123" t="n"/>
      <c r="E192" s="123" t="n"/>
      <c r="F192" s="122" t="n"/>
      <c r="G192" s="122" t="n"/>
    </row>
    <row customHeight="1" ht="16.5" r="193" s="118" spans="1:7">
      <c r="A193" s="121" t="n"/>
      <c r="B193" s="121" t="n"/>
      <c r="C193" s="125" t="n"/>
      <c r="D193" s="123" t="n"/>
      <c r="E193" s="123" t="n"/>
      <c r="F193" s="122" t="n"/>
      <c r="G193" s="122" t="n"/>
    </row>
    <row customHeight="1" ht="16.5" r="194" s="118" spans="1:7">
      <c r="A194" s="121" t="n"/>
      <c r="B194" s="121" t="n"/>
      <c r="C194" s="125" t="n"/>
      <c r="D194" s="123" t="n"/>
      <c r="E194" s="123" t="n"/>
      <c r="F194" s="122" t="n"/>
      <c r="G194" s="122" t="n"/>
    </row>
    <row customHeight="1" ht="16.5" r="195" s="118" spans="1:7">
      <c r="A195" s="121" t="n"/>
      <c r="B195" s="121" t="n"/>
      <c r="C195" s="125" t="n"/>
      <c r="D195" s="123" t="n"/>
      <c r="E195" s="123" t="n"/>
      <c r="F195" s="122" t="n"/>
      <c r="G195" s="122" t="n"/>
    </row>
    <row customHeight="1" ht="16.5" r="196" s="118" spans="1:7">
      <c r="A196" s="121" t="n"/>
      <c r="B196" s="121" t="n"/>
      <c r="C196" s="125" t="n"/>
      <c r="D196" s="123" t="n"/>
      <c r="E196" s="123" t="n"/>
      <c r="F196" s="122" t="n"/>
      <c r="G196" s="122" t="n"/>
    </row>
    <row customHeight="1" ht="16.5" r="197" s="118" spans="1:7">
      <c r="A197" s="121" t="n"/>
      <c r="B197" s="121" t="n"/>
      <c r="C197" s="125" t="n"/>
      <c r="D197" s="123" t="n"/>
      <c r="E197" s="123" t="n"/>
      <c r="F197" s="122" t="n"/>
      <c r="G197" s="122" t="n"/>
    </row>
    <row customHeight="1" ht="16.5" r="198" s="118" spans="1:7">
      <c r="A198" s="121" t="n"/>
      <c r="B198" s="121" t="n"/>
      <c r="C198" s="125" t="n"/>
      <c r="D198" s="123" t="n"/>
      <c r="E198" s="123" t="n"/>
      <c r="F198" s="122" t="n"/>
      <c r="G198" s="122" t="n"/>
    </row>
    <row customHeight="1" ht="16.5" r="199" s="118" spans="1:7">
      <c r="A199" s="121" t="n"/>
      <c r="B199" s="121" t="n"/>
      <c r="C199" s="125" t="n"/>
      <c r="D199" s="123" t="n"/>
      <c r="E199" s="123" t="n"/>
      <c r="F199" s="122" t="n"/>
      <c r="G199" s="122" t="n"/>
    </row>
    <row customHeight="1" ht="16.5" r="200" s="118" spans="1:7">
      <c r="A200" s="121" t="n"/>
      <c r="B200" s="121" t="n"/>
      <c r="C200" s="125" t="n"/>
      <c r="D200" s="123" t="n"/>
      <c r="E200" s="123" t="n"/>
      <c r="F200" s="122" t="n"/>
      <c r="G200" s="122" t="n"/>
    </row>
    <row customHeight="1" ht="16.5" r="201" s="118" spans="1:7">
      <c r="A201" s="121" t="n"/>
      <c r="B201" s="121" t="n"/>
      <c r="C201" s="125" t="n"/>
      <c r="D201" s="123" t="n"/>
      <c r="E201" s="123" t="n"/>
      <c r="F201" s="122" t="n"/>
      <c r="G201" s="122" t="n"/>
    </row>
    <row customHeight="1" ht="16.5" r="202" s="118" spans="1:7">
      <c r="A202" s="121" t="n"/>
      <c r="B202" s="121" t="n"/>
      <c r="C202" s="125" t="n"/>
      <c r="D202" s="123" t="n"/>
      <c r="E202" s="123" t="n"/>
      <c r="F202" s="122" t="n"/>
      <c r="G202" s="122" t="n"/>
    </row>
    <row customHeight="1" ht="16.5" r="203" s="118" spans="1:7">
      <c r="A203" s="121" t="n"/>
      <c r="B203" s="121" t="n"/>
      <c r="C203" s="125" t="n"/>
      <c r="D203" s="123" t="n"/>
      <c r="E203" s="123" t="n"/>
      <c r="F203" s="122" t="n"/>
      <c r="G203" s="122" t="n"/>
    </row>
    <row customHeight="1" ht="16.5" r="204" s="118" spans="1:7">
      <c r="A204" s="121" t="n"/>
      <c r="B204" s="121" t="n"/>
      <c r="C204" s="125" t="n"/>
      <c r="D204" s="123" t="n"/>
      <c r="E204" s="123" t="n"/>
      <c r="F204" s="122" t="n"/>
      <c r="G204" s="122" t="n"/>
    </row>
    <row customHeight="1" ht="16.5" r="205" s="118" spans="1:7">
      <c r="A205" s="121" t="n"/>
      <c r="B205" s="121" t="n"/>
      <c r="C205" s="125" t="n"/>
      <c r="D205" s="123" t="n"/>
      <c r="E205" s="123" t="n"/>
      <c r="F205" s="122" t="n"/>
      <c r="G205" s="122" t="n"/>
    </row>
    <row customHeight="1" ht="16.5" r="206" s="118" spans="1:7">
      <c r="A206" s="121" t="n"/>
      <c r="B206" s="121" t="n"/>
      <c r="C206" s="125" t="n"/>
      <c r="D206" s="123" t="n"/>
      <c r="E206" s="123" t="n"/>
      <c r="F206" s="122" t="n"/>
      <c r="G206" s="122" t="n"/>
    </row>
    <row customHeight="1" ht="16.5" r="207" s="118" spans="1:7">
      <c r="A207" s="121" t="n"/>
      <c r="B207" s="121" t="n"/>
      <c r="C207" s="125" t="n"/>
      <c r="D207" s="123" t="n"/>
      <c r="E207" s="123" t="n"/>
      <c r="F207" s="122" t="n"/>
      <c r="G207" s="122" t="n"/>
    </row>
    <row customHeight="1" ht="16.5" r="208" s="118" spans="1:7">
      <c r="A208" s="121" t="n"/>
      <c r="B208" s="121" t="n"/>
      <c r="C208" s="125" t="n"/>
      <c r="D208" s="123" t="n"/>
      <c r="E208" s="123" t="n"/>
      <c r="F208" s="122" t="n"/>
      <c r="G208" s="122" t="n"/>
    </row>
    <row customHeight="1" ht="16.5" r="209" s="118" spans="1:7">
      <c r="A209" s="121" t="n"/>
      <c r="B209" s="121" t="n"/>
      <c r="C209" s="125" t="n"/>
      <c r="D209" s="123" t="n"/>
      <c r="E209" s="123" t="n"/>
      <c r="F209" s="122" t="n"/>
      <c r="G209" s="122" t="n"/>
    </row>
    <row customHeight="1" ht="16.5" r="210" s="118" spans="1:7">
      <c r="A210" s="121" t="n"/>
      <c r="B210" s="121" t="n"/>
      <c r="C210" s="125" t="n"/>
      <c r="D210" s="123" t="n"/>
      <c r="E210" s="123" t="n"/>
      <c r="F210" s="122" t="n"/>
      <c r="G210" s="122" t="n"/>
    </row>
    <row customHeight="1" ht="16.5" r="211" s="118" spans="1:7">
      <c r="A211" s="121" t="n"/>
      <c r="B211" s="121" t="n"/>
      <c r="C211" s="125" t="n"/>
      <c r="D211" s="123" t="n"/>
      <c r="E211" s="123" t="n"/>
      <c r="F211" s="122" t="n"/>
      <c r="G211" s="122" t="n"/>
    </row>
    <row customHeight="1" ht="16.5" r="212" s="118" spans="1:7">
      <c r="A212" s="121" t="n"/>
      <c r="B212" s="121" t="n"/>
      <c r="C212" s="125" t="n"/>
      <c r="D212" s="123" t="n"/>
      <c r="E212" s="123" t="n"/>
      <c r="F212" s="122" t="n"/>
      <c r="G212" s="122" t="n"/>
    </row>
    <row customHeight="1" ht="16.5" r="213" s="118" spans="1:7">
      <c r="A213" s="121" t="n"/>
      <c r="B213" s="121" t="n"/>
      <c r="C213" s="125" t="n"/>
      <c r="D213" s="123" t="n"/>
      <c r="E213" s="123" t="n"/>
      <c r="F213" s="122" t="n"/>
      <c r="G213" s="122" t="n"/>
    </row>
    <row customHeight="1" ht="16.5" r="214" s="118" spans="1:7">
      <c r="A214" s="121" t="n"/>
      <c r="B214" s="121" t="n"/>
      <c r="C214" s="125" t="n"/>
      <c r="D214" s="123" t="n"/>
      <c r="E214" s="123" t="n"/>
      <c r="F214" s="122" t="n"/>
      <c r="G214" s="122" t="n"/>
    </row>
    <row customHeight="1" ht="16.5" r="215" s="118" spans="1:7">
      <c r="A215" s="121" t="n"/>
      <c r="B215" s="121" t="n"/>
      <c r="C215" s="125" t="n"/>
      <c r="D215" s="123" t="n"/>
      <c r="E215" s="123" t="n"/>
      <c r="F215" s="122" t="n"/>
      <c r="G215" s="122" t="n"/>
    </row>
    <row customHeight="1" ht="16.5" r="216" s="118" spans="1:7">
      <c r="A216" s="121" t="n"/>
      <c r="B216" s="121" t="n"/>
      <c r="C216" s="125" t="n"/>
      <c r="D216" s="123" t="n"/>
      <c r="E216" s="123" t="n"/>
      <c r="F216" s="122" t="n"/>
      <c r="G216" s="122" t="n"/>
    </row>
    <row customHeight="1" ht="16.5" r="217" s="118" spans="1:7">
      <c r="A217" s="121" t="n"/>
      <c r="B217" s="121" t="n"/>
      <c r="C217" s="125" t="n"/>
      <c r="D217" s="123" t="n"/>
      <c r="E217" s="123" t="n"/>
      <c r="F217" s="122" t="n"/>
      <c r="G217" s="122" t="n"/>
    </row>
    <row customHeight="1" ht="16.5" r="218" s="118" spans="1:7">
      <c r="A218" s="121" t="n"/>
      <c r="B218" s="121" t="n"/>
      <c r="C218" s="125" t="n"/>
      <c r="D218" s="123" t="n"/>
      <c r="E218" s="123" t="n"/>
      <c r="F218" s="122" t="n"/>
      <c r="G218" s="122" t="n"/>
    </row>
    <row customHeight="1" ht="16.5" r="219" s="118" spans="1:7">
      <c r="A219" s="121" t="n"/>
      <c r="B219" s="121" t="n"/>
      <c r="C219" s="125" t="n"/>
      <c r="D219" s="123" t="n"/>
      <c r="E219" s="123" t="n"/>
      <c r="F219" s="122" t="n"/>
      <c r="G219" s="122" t="n"/>
    </row>
    <row customHeight="1" ht="16.5" r="220" s="118" spans="1:7">
      <c r="A220" s="121" t="n"/>
      <c r="B220" s="121" t="n"/>
      <c r="C220" s="125" t="n"/>
      <c r="D220" s="123" t="n"/>
      <c r="E220" s="123" t="n"/>
      <c r="F220" s="122" t="n"/>
      <c r="G220" s="122" t="n"/>
    </row>
    <row customHeight="1" ht="16.5" r="221" s="118" spans="1:7">
      <c r="A221" s="121" t="n"/>
      <c r="B221" s="121" t="n"/>
      <c r="C221" s="125" t="n"/>
      <c r="D221" s="123" t="n"/>
      <c r="E221" s="123" t="n"/>
      <c r="F221" s="122" t="n"/>
      <c r="G221" s="122" t="n"/>
    </row>
    <row customHeight="1" ht="16.5" r="222" s="118" spans="1:7">
      <c r="A222" s="121" t="n"/>
      <c r="B222" s="121" t="n"/>
      <c r="C222" s="125" t="n"/>
      <c r="D222" s="123" t="n"/>
      <c r="E222" s="123" t="n"/>
      <c r="F222" s="122" t="n"/>
      <c r="G222" s="122" t="n"/>
    </row>
    <row customHeight="1" ht="16.5" r="223" s="118" spans="1:7">
      <c r="A223" s="121" t="n"/>
      <c r="B223" s="121" t="n"/>
      <c r="C223" s="125" t="n"/>
      <c r="D223" s="123" t="n"/>
      <c r="E223" s="123" t="n"/>
      <c r="F223" s="122" t="n"/>
      <c r="G223" s="122" t="n"/>
    </row>
    <row customHeight="1" ht="16.5" r="224" s="118" spans="1:7">
      <c r="A224" s="121" t="n"/>
      <c r="B224" s="121" t="n"/>
      <c r="C224" s="125" t="n"/>
      <c r="D224" s="123" t="n"/>
      <c r="E224" s="123" t="n"/>
      <c r="F224" s="122" t="n"/>
      <c r="G224" s="122" t="n"/>
    </row>
    <row customHeight="1" ht="16.5" r="225" s="118" spans="1:7">
      <c r="A225" s="121" t="n"/>
      <c r="B225" s="121" t="n"/>
      <c r="C225" s="125" t="n"/>
      <c r="D225" s="123" t="n"/>
      <c r="E225" s="123" t="n"/>
      <c r="F225" s="122" t="n"/>
      <c r="G225" s="122" t="n"/>
    </row>
    <row customHeight="1" ht="16.5" r="226" s="118" spans="1:7">
      <c r="A226" s="121" t="n"/>
      <c r="B226" s="121" t="n"/>
      <c r="C226" s="125" t="n"/>
      <c r="D226" s="123" t="n"/>
      <c r="E226" s="123" t="n"/>
      <c r="F226" s="122" t="n"/>
      <c r="G226" s="122" t="n"/>
    </row>
    <row customHeight="1" ht="16.5" r="227" s="118" spans="1:7">
      <c r="A227" s="121" t="n"/>
      <c r="B227" s="121" t="n"/>
      <c r="C227" s="125" t="n"/>
      <c r="D227" s="123" t="n"/>
      <c r="E227" s="123" t="n"/>
      <c r="F227" s="122" t="n"/>
      <c r="G227" s="122" t="n"/>
    </row>
    <row customHeight="1" ht="16.5" r="228" s="118" spans="1:7">
      <c r="A228" s="121" t="n"/>
      <c r="B228" s="121" t="n"/>
      <c r="C228" s="125" t="n"/>
      <c r="D228" s="123" t="n"/>
      <c r="E228" s="123" t="n"/>
      <c r="F228" s="122" t="n"/>
      <c r="G228" s="122" t="n"/>
    </row>
    <row customHeight="1" ht="16.5" r="229" s="118" spans="1:7">
      <c r="A229" s="121" t="n"/>
      <c r="B229" s="121" t="n"/>
      <c r="C229" s="125" t="n"/>
      <c r="D229" s="123" t="n"/>
      <c r="E229" s="123" t="n"/>
      <c r="F229" s="122" t="n"/>
      <c r="G229" s="122" t="n"/>
    </row>
    <row customHeight="1" ht="16.5" r="230" s="118" spans="1:7">
      <c r="A230" s="121" t="n"/>
      <c r="B230" s="121" t="n"/>
      <c r="C230" s="125" t="n"/>
      <c r="D230" s="123" t="n"/>
      <c r="E230" s="123" t="n"/>
      <c r="F230" s="122" t="n"/>
      <c r="G230" s="122" t="n"/>
    </row>
    <row customHeight="1" ht="16.5" r="231" s="118" spans="1:7">
      <c r="A231" s="121" t="n"/>
      <c r="B231" s="121" t="n"/>
      <c r="C231" s="125" t="n"/>
      <c r="D231" s="123" t="n"/>
      <c r="E231" s="123" t="n"/>
      <c r="F231" s="122" t="n"/>
      <c r="G231" s="122" t="n"/>
    </row>
    <row customHeight="1" ht="16.5" r="232" s="118" spans="1:7">
      <c r="A232" s="121" t="n"/>
      <c r="B232" s="121" t="n"/>
      <c r="C232" s="125" t="n"/>
      <c r="D232" s="123" t="n"/>
      <c r="E232" s="123" t="n"/>
      <c r="F232" s="122" t="n"/>
      <c r="G232" s="122" t="n"/>
    </row>
    <row customHeight="1" ht="16.5" r="233" s="118" spans="1:7">
      <c r="A233" s="121" t="n"/>
      <c r="B233" s="121" t="n"/>
      <c r="C233" s="125" t="n"/>
      <c r="D233" s="123" t="n"/>
      <c r="E233" s="123" t="n"/>
      <c r="F233" s="122" t="n"/>
      <c r="G233" s="122" t="n"/>
    </row>
    <row customHeight="1" ht="16.5" r="234" s="118" spans="1:7">
      <c r="A234" s="121" t="n"/>
      <c r="B234" s="121" t="n"/>
      <c r="C234" s="125" t="n"/>
      <c r="D234" s="123" t="n"/>
      <c r="E234" s="123" t="n"/>
      <c r="F234" s="122" t="n"/>
      <c r="G234" s="122" t="n"/>
    </row>
    <row customHeight="1" ht="16.5" r="235" s="118" spans="1:7">
      <c r="A235" s="121" t="n"/>
      <c r="B235" s="121" t="n"/>
      <c r="C235" s="125" t="n"/>
      <c r="D235" s="123" t="n"/>
      <c r="E235" s="123" t="n"/>
      <c r="F235" s="122" t="n"/>
      <c r="G235" s="122" t="n"/>
    </row>
    <row customHeight="1" ht="16.5" r="236" s="118" spans="1:7">
      <c r="A236" s="121" t="n"/>
      <c r="B236" s="121" t="n"/>
      <c r="C236" s="125" t="n"/>
      <c r="D236" s="123" t="n"/>
      <c r="E236" s="123" t="n"/>
      <c r="F236" s="122" t="n"/>
      <c r="G236" s="122" t="n"/>
    </row>
    <row customHeight="1" ht="16.5" r="237" s="118" spans="1:7">
      <c r="A237" s="121" t="n"/>
      <c r="B237" s="121" t="n"/>
      <c r="C237" s="125" t="n"/>
      <c r="D237" s="123" t="n"/>
      <c r="E237" s="123" t="n"/>
      <c r="F237" s="122" t="n"/>
      <c r="G237" s="122" t="n"/>
    </row>
    <row customHeight="1" ht="16.5" r="238" s="118" spans="1:7">
      <c r="A238" s="121" t="n"/>
      <c r="B238" s="121" t="n"/>
      <c r="C238" s="125" t="n"/>
      <c r="D238" s="123" t="n"/>
      <c r="E238" s="123" t="n"/>
      <c r="F238" s="122" t="n"/>
      <c r="G238" s="122" t="n"/>
    </row>
    <row customHeight="1" ht="16.5" r="239" s="118" spans="1:7">
      <c r="A239" s="121" t="n"/>
      <c r="B239" s="121" t="n"/>
      <c r="C239" s="125" t="n"/>
      <c r="D239" s="123" t="n"/>
      <c r="E239" s="123" t="n"/>
      <c r="F239" s="122" t="n"/>
      <c r="G239" s="122" t="n"/>
    </row>
    <row customHeight="1" ht="16.5" r="240" s="118" spans="1:7">
      <c r="A240" s="121" t="n"/>
      <c r="B240" s="121" t="n"/>
      <c r="C240" s="125" t="n"/>
      <c r="D240" s="123" t="n"/>
      <c r="E240" s="123" t="n"/>
      <c r="F240" s="122" t="n"/>
      <c r="G240" s="122" t="n"/>
    </row>
    <row customHeight="1" ht="16.5" r="241" s="118" spans="1:7">
      <c r="A241" s="121" t="n"/>
      <c r="B241" s="121" t="n"/>
      <c r="C241" s="125" t="n"/>
      <c r="D241" s="123" t="n"/>
      <c r="E241" s="123" t="n"/>
      <c r="F241" s="122" t="n"/>
      <c r="G241" s="122" t="n"/>
    </row>
    <row customHeight="1" ht="16.5" r="242" s="118" spans="1:7">
      <c r="A242" s="121" t="n"/>
      <c r="B242" s="121" t="n"/>
      <c r="C242" s="125" t="n"/>
      <c r="D242" s="123" t="n"/>
      <c r="E242" s="123" t="n"/>
      <c r="F242" s="122" t="n"/>
      <c r="G242" s="122" t="n"/>
    </row>
    <row customHeight="1" ht="16.5" r="243" s="118" spans="1:7">
      <c r="A243" s="121" t="n"/>
      <c r="B243" s="121" t="n"/>
      <c r="C243" s="125" t="n"/>
      <c r="D243" s="123" t="n"/>
      <c r="E243" s="123" t="n"/>
      <c r="F243" s="122" t="n"/>
      <c r="G243" s="122" t="n"/>
    </row>
    <row customHeight="1" ht="16.5" r="244" s="118" spans="1:7">
      <c r="A244" s="121" t="n"/>
      <c r="B244" s="121" t="n"/>
      <c r="C244" s="125" t="n"/>
      <c r="D244" s="123" t="n"/>
      <c r="E244" s="123" t="n"/>
      <c r="F244" s="122" t="n"/>
      <c r="G244" s="122" t="n"/>
    </row>
    <row customHeight="1" ht="16.5" r="245" s="118" spans="1:7">
      <c r="A245" s="121" t="n"/>
      <c r="B245" s="121" t="n"/>
      <c r="C245" s="125" t="n"/>
      <c r="D245" s="123" t="n"/>
      <c r="E245" s="123" t="n"/>
      <c r="F245" s="122" t="n"/>
      <c r="G245" s="122" t="n"/>
    </row>
    <row customHeight="1" ht="16.5" r="246" s="118" spans="1:7">
      <c r="A246" s="121" t="n"/>
      <c r="B246" s="121" t="n"/>
      <c r="C246" s="125" t="n"/>
      <c r="D246" s="123" t="n"/>
      <c r="E246" s="123" t="n"/>
      <c r="F246" s="122" t="n"/>
      <c r="G246" s="122" t="n"/>
    </row>
    <row customHeight="1" ht="16.5" r="247" s="118" spans="1:7">
      <c r="A247" s="121" t="n"/>
      <c r="B247" s="121" t="n"/>
      <c r="C247" s="125" t="n"/>
      <c r="D247" s="123" t="n"/>
      <c r="E247" s="123" t="n"/>
      <c r="F247" s="122" t="n"/>
      <c r="G247" s="122" t="n"/>
    </row>
    <row customHeight="1" ht="16.5" r="248" s="118" spans="1:7">
      <c r="A248" s="121" t="n"/>
      <c r="B248" s="121" t="n"/>
      <c r="C248" s="125" t="n"/>
      <c r="D248" s="123" t="n"/>
      <c r="E248" s="123" t="n"/>
      <c r="F248" s="122" t="n"/>
      <c r="G248" s="122" t="n"/>
    </row>
    <row customHeight="1" ht="16.5" r="249" s="118" spans="1:7">
      <c r="A249" s="121" t="n"/>
      <c r="B249" s="121" t="n"/>
      <c r="C249" s="125" t="n"/>
      <c r="D249" s="123" t="n"/>
      <c r="E249" s="123" t="n"/>
      <c r="F249" s="122" t="n"/>
      <c r="G249" s="122" t="n"/>
    </row>
    <row customHeight="1" ht="16.5" r="250" s="118" spans="1:7">
      <c r="A250" s="121" t="n"/>
      <c r="B250" s="121" t="n"/>
      <c r="C250" s="125" t="n"/>
      <c r="D250" s="123" t="n"/>
      <c r="E250" s="123" t="n"/>
      <c r="F250" s="122" t="n"/>
      <c r="G250" s="122" t="n"/>
    </row>
    <row customHeight="1" ht="16.5" r="251" s="118" spans="1:7">
      <c r="A251" s="121" t="n"/>
      <c r="B251" s="121" t="n"/>
      <c r="C251" s="125" t="n"/>
      <c r="D251" s="123" t="n"/>
      <c r="E251" s="123" t="n"/>
      <c r="F251" s="122" t="n"/>
      <c r="G251" s="122" t="n"/>
    </row>
    <row customHeight="1" ht="16.5" r="252" s="118" spans="1:7">
      <c r="A252" s="121" t="n"/>
      <c r="B252" s="121" t="n"/>
      <c r="C252" s="125" t="n"/>
      <c r="D252" s="123" t="n"/>
      <c r="E252" s="123" t="n"/>
      <c r="F252" s="122" t="n"/>
      <c r="G252" s="122" t="n"/>
    </row>
    <row customHeight="1" ht="16.5" r="253" s="118" spans="1:7">
      <c r="A253" s="121" t="n"/>
      <c r="B253" s="121" t="n"/>
      <c r="C253" s="125" t="n"/>
      <c r="D253" s="123" t="n"/>
      <c r="E253" s="123" t="n"/>
      <c r="F253" s="122" t="n"/>
      <c r="G253" s="122" t="n"/>
    </row>
    <row customHeight="1" ht="16.5" r="254" s="118" spans="1:7">
      <c r="A254" s="121" t="n"/>
      <c r="B254" s="121" t="n"/>
      <c r="C254" s="125" t="n"/>
      <c r="D254" s="123" t="n"/>
      <c r="E254" s="123" t="n"/>
      <c r="F254" s="122" t="n"/>
      <c r="G254" s="122" t="n"/>
    </row>
    <row customHeight="1" ht="16.5" r="255" s="118" spans="1:7">
      <c r="A255" s="121" t="n"/>
      <c r="B255" s="121" t="n"/>
      <c r="C255" s="125" t="n"/>
      <c r="D255" s="123" t="n"/>
      <c r="E255" s="123" t="n"/>
      <c r="F255" s="122" t="n"/>
      <c r="G255" s="122" t="n"/>
    </row>
    <row customHeight="1" ht="16.5" r="256" s="118" spans="1:7">
      <c r="A256" s="121" t="n"/>
      <c r="B256" s="121" t="n"/>
      <c r="C256" s="125" t="n"/>
      <c r="D256" s="123" t="n"/>
      <c r="E256" s="123" t="n"/>
      <c r="F256" s="122" t="n"/>
      <c r="G256" s="122" t="n"/>
    </row>
    <row customHeight="1" ht="16.5" r="257" s="118" spans="1:7">
      <c r="A257" s="121" t="n"/>
      <c r="B257" s="121" t="n"/>
      <c r="C257" s="125" t="n"/>
      <c r="D257" s="123" t="n"/>
      <c r="E257" s="123" t="n"/>
      <c r="F257" s="122" t="n"/>
      <c r="G257" s="122" t="n"/>
    </row>
    <row customHeight="1" ht="16.5" r="258" s="118" spans="1:7">
      <c r="A258" s="121" t="n"/>
      <c r="B258" s="121" t="n"/>
      <c r="C258" s="125" t="n"/>
      <c r="D258" s="123" t="n"/>
      <c r="E258" s="123" t="n"/>
      <c r="F258" s="122" t="n"/>
      <c r="G258" s="122" t="n"/>
    </row>
    <row customHeight="1" ht="16.5" r="259" s="118" spans="1:7">
      <c r="A259" s="121" t="n"/>
      <c r="B259" s="121" t="n"/>
      <c r="C259" s="125" t="n"/>
      <c r="D259" s="123" t="n"/>
      <c r="E259" s="123" t="n"/>
      <c r="F259" s="122" t="n"/>
      <c r="G259" s="122" t="n"/>
    </row>
    <row customHeight="1" ht="16.5" r="260" s="118" spans="1:7">
      <c r="A260" s="121" t="n"/>
      <c r="B260" s="121" t="n"/>
      <c r="C260" s="125" t="n"/>
      <c r="D260" s="123" t="n"/>
      <c r="E260" s="123" t="n"/>
      <c r="F260" s="122" t="n"/>
      <c r="G260" s="122" t="n"/>
    </row>
    <row customHeight="1" ht="16.5" r="261" s="118" spans="1:7">
      <c r="A261" s="121" t="n"/>
      <c r="B261" s="121" t="n"/>
      <c r="C261" s="125" t="n"/>
      <c r="D261" s="123" t="n"/>
      <c r="E261" s="123" t="n"/>
      <c r="F261" s="122" t="n"/>
      <c r="G261" s="122" t="n"/>
    </row>
    <row customHeight="1" ht="16.5" r="262" s="118" spans="1:7">
      <c r="A262" s="121" t="n"/>
      <c r="B262" s="121" t="n"/>
      <c r="C262" s="125" t="n"/>
      <c r="D262" s="123" t="n"/>
      <c r="E262" s="123" t="n"/>
      <c r="F262" s="122" t="n"/>
      <c r="G262" s="122" t="n"/>
    </row>
    <row customHeight="1" ht="16.5" r="263" s="118" spans="1:7">
      <c r="A263" s="121" t="n"/>
      <c r="B263" s="121" t="n"/>
      <c r="C263" s="125" t="n"/>
      <c r="D263" s="123" t="n"/>
      <c r="E263" s="123" t="n"/>
      <c r="F263" s="122" t="n"/>
      <c r="G263" s="122" t="n"/>
    </row>
    <row customHeight="1" ht="16.5" r="264" s="118" spans="1:7">
      <c r="A264" s="121" t="n"/>
      <c r="B264" s="121" t="n"/>
      <c r="C264" s="125" t="n"/>
      <c r="D264" s="123" t="n"/>
      <c r="E264" s="123" t="n"/>
      <c r="F264" s="122" t="n"/>
      <c r="G264" s="122" t="n"/>
    </row>
    <row customHeight="1" ht="16.5" r="265" s="118" spans="1:7">
      <c r="A265" s="121" t="n"/>
      <c r="B265" s="121" t="n"/>
      <c r="C265" s="125" t="n"/>
      <c r="D265" s="123" t="n"/>
      <c r="E265" s="123" t="n"/>
      <c r="F265" s="122" t="n"/>
      <c r="G265" s="122" t="n"/>
    </row>
    <row customHeight="1" ht="16.5" r="266" s="118" spans="1:7">
      <c r="A266" s="121" t="n"/>
      <c r="B266" s="121" t="n"/>
      <c r="C266" s="125" t="n"/>
      <c r="D266" s="123" t="n"/>
      <c r="E266" s="123" t="n"/>
      <c r="F266" s="122" t="n"/>
      <c r="G266" s="122" t="n"/>
    </row>
    <row customHeight="1" ht="16.5" r="267" s="118" spans="1:7">
      <c r="A267" s="121" t="n"/>
      <c r="B267" s="121" t="n"/>
      <c r="C267" s="125" t="n"/>
      <c r="D267" s="123" t="n"/>
      <c r="E267" s="123" t="n"/>
      <c r="F267" s="122" t="n"/>
      <c r="G267" s="122" t="n"/>
    </row>
    <row customHeight="1" ht="16.5" r="268" s="118" spans="1:7">
      <c r="A268" s="121" t="n"/>
      <c r="B268" s="121" t="n"/>
      <c r="C268" s="125" t="n"/>
      <c r="D268" s="123" t="n"/>
      <c r="E268" s="123" t="n"/>
      <c r="F268" s="122" t="n"/>
      <c r="G268" s="122" t="n"/>
    </row>
    <row customHeight="1" ht="16.5" r="269" s="118" spans="1:7">
      <c r="A269" s="121" t="n"/>
      <c r="B269" s="121" t="n"/>
      <c r="C269" s="125" t="n"/>
      <c r="D269" s="123" t="n"/>
      <c r="E269" s="123" t="n"/>
      <c r="F269" s="122" t="n"/>
      <c r="G269" s="122" t="n"/>
    </row>
    <row customHeight="1" ht="16.5" r="270" s="118" spans="1:7">
      <c r="A270" s="121" t="n"/>
      <c r="B270" s="121" t="n"/>
      <c r="C270" s="125" t="n"/>
      <c r="D270" s="123" t="n"/>
      <c r="E270" s="123" t="n"/>
      <c r="F270" s="122" t="n"/>
      <c r="G270" s="122" t="n"/>
    </row>
    <row customHeight="1" ht="16.5" r="271" s="118" spans="1:7">
      <c r="A271" s="121" t="n"/>
      <c r="B271" s="121" t="n"/>
      <c r="C271" s="125" t="n"/>
      <c r="D271" s="123" t="n"/>
      <c r="E271" s="123" t="n"/>
      <c r="F271" s="122" t="n"/>
      <c r="G271" s="122" t="n"/>
    </row>
    <row customHeight="1" ht="16.5" r="272" s="118" spans="1:7">
      <c r="A272" s="121" t="n"/>
      <c r="B272" s="121" t="n"/>
      <c r="C272" s="125" t="n"/>
      <c r="D272" s="123" t="n"/>
      <c r="E272" s="123" t="n"/>
      <c r="F272" s="122" t="n"/>
      <c r="G272" s="122" t="n"/>
    </row>
    <row customHeight="1" ht="16.5" r="273" s="118" spans="1:7">
      <c r="A273" s="121" t="n"/>
      <c r="B273" s="121" t="n"/>
      <c r="C273" s="125" t="n"/>
      <c r="D273" s="123" t="n"/>
      <c r="E273" s="123" t="n"/>
      <c r="F273" s="122" t="n"/>
      <c r="G273" s="122" t="n"/>
    </row>
    <row customHeight="1" ht="16.5" r="274" s="118" spans="1:7">
      <c r="A274" s="121" t="n"/>
      <c r="B274" s="121" t="n"/>
      <c r="C274" s="125" t="n"/>
      <c r="D274" s="123" t="n"/>
      <c r="E274" s="123" t="n"/>
      <c r="F274" s="122" t="n"/>
      <c r="G274" s="122" t="n"/>
    </row>
    <row customHeight="1" ht="16.5" r="275" s="118" spans="1:7">
      <c r="A275" s="121" t="n"/>
      <c r="B275" s="121" t="n"/>
      <c r="C275" s="125" t="n"/>
      <c r="D275" s="123" t="n"/>
      <c r="E275" s="123" t="n"/>
      <c r="F275" s="122" t="n"/>
      <c r="G275" s="122" t="n"/>
    </row>
    <row customHeight="1" ht="16.5" r="276" s="118" spans="1:7">
      <c r="A276" s="121" t="n"/>
      <c r="B276" s="121" t="n"/>
      <c r="C276" s="125" t="n"/>
      <c r="D276" s="123" t="n"/>
      <c r="E276" s="123" t="n"/>
      <c r="F276" s="122" t="n"/>
      <c r="G276" s="122" t="n"/>
    </row>
    <row customHeight="1" ht="16.5" r="277" s="118" spans="1:7">
      <c r="A277" s="121" t="n"/>
      <c r="B277" s="121" t="n"/>
      <c r="C277" s="125" t="n"/>
      <c r="D277" s="123" t="n"/>
      <c r="E277" s="123" t="n"/>
      <c r="F277" s="122" t="n"/>
      <c r="G277" s="122" t="n"/>
    </row>
    <row customHeight="1" ht="16.5" r="278" s="118" spans="1:7">
      <c r="A278" s="121" t="n"/>
      <c r="B278" s="121" t="n"/>
      <c r="C278" s="125" t="n"/>
      <c r="D278" s="123" t="n"/>
      <c r="E278" s="123" t="n"/>
      <c r="F278" s="122" t="n"/>
      <c r="G278" s="122" t="n"/>
    </row>
    <row customHeight="1" ht="16.5" r="279" s="118" spans="1:7">
      <c r="A279" s="121" t="n"/>
      <c r="B279" s="121" t="n"/>
      <c r="C279" s="125" t="n"/>
      <c r="D279" s="123" t="n"/>
      <c r="E279" s="123" t="n"/>
      <c r="F279" s="122" t="n"/>
      <c r="G279" s="122" t="n"/>
    </row>
    <row customHeight="1" ht="16.5" r="280" s="118" spans="1:7">
      <c r="A280" s="121" t="n"/>
      <c r="B280" s="121" t="n"/>
      <c r="C280" s="125" t="n"/>
      <c r="D280" s="123" t="n"/>
      <c r="E280" s="123" t="n"/>
      <c r="F280" s="122" t="n"/>
      <c r="G280" s="122" t="n"/>
    </row>
    <row customHeight="1" ht="16.5" r="281" s="118" spans="1:7">
      <c r="A281" s="121" t="n"/>
      <c r="B281" s="121" t="n"/>
      <c r="C281" s="125" t="n"/>
      <c r="D281" s="123" t="n"/>
      <c r="E281" s="123" t="n"/>
      <c r="F281" s="122" t="n"/>
      <c r="G281" s="122" t="n"/>
    </row>
    <row customHeight="1" ht="16.5" r="282" s="118" spans="1:7">
      <c r="A282" s="121" t="n"/>
      <c r="B282" s="121" t="n"/>
      <c r="C282" s="125" t="n"/>
      <c r="D282" s="123" t="n"/>
      <c r="E282" s="123" t="n"/>
      <c r="F282" s="122" t="n"/>
      <c r="G282" s="122" t="n"/>
    </row>
    <row customHeight="1" ht="16.5" r="283" s="118" spans="1:7">
      <c r="A283" s="121" t="n"/>
      <c r="B283" s="121" t="n"/>
      <c r="C283" s="125" t="n"/>
      <c r="D283" s="123" t="n"/>
      <c r="E283" s="123" t="n"/>
      <c r="F283" s="122" t="n"/>
      <c r="G283" s="122" t="n"/>
    </row>
    <row customHeight="1" ht="16.5" r="284" s="118" spans="1:7">
      <c r="A284" s="121" t="n"/>
      <c r="B284" s="121" t="n"/>
      <c r="C284" s="125" t="n"/>
      <c r="D284" s="123" t="n"/>
      <c r="E284" s="123" t="n"/>
      <c r="F284" s="122" t="n"/>
      <c r="G284" s="122" t="n"/>
    </row>
    <row customHeight="1" ht="16.5" r="285" s="118" spans="1:7">
      <c r="A285" s="121" t="n"/>
      <c r="B285" s="121" t="n"/>
      <c r="C285" s="125" t="n"/>
      <c r="D285" s="123" t="n"/>
      <c r="E285" s="123" t="n"/>
      <c r="F285" s="122" t="n"/>
      <c r="G285" s="122" t="n"/>
    </row>
    <row customHeight="1" ht="16.5" r="286" s="118" spans="1:7">
      <c r="A286" s="121" t="n"/>
      <c r="B286" s="121" t="n"/>
      <c r="C286" s="125" t="n"/>
      <c r="D286" s="123" t="n"/>
      <c r="E286" s="123" t="n"/>
      <c r="F286" s="122" t="n"/>
      <c r="G286" s="122" t="n"/>
    </row>
    <row customHeight="1" ht="16.5" r="287" s="118" spans="1:7">
      <c r="A287" s="121" t="n"/>
      <c r="B287" s="121" t="n"/>
      <c r="C287" s="125" t="n"/>
      <c r="D287" s="123" t="n"/>
      <c r="E287" s="123" t="n"/>
      <c r="F287" s="122" t="n"/>
      <c r="G287" s="122" t="n"/>
    </row>
    <row customHeight="1" ht="16.5" r="288" s="118" spans="1:7">
      <c r="A288" s="121" t="n"/>
      <c r="B288" s="121" t="n"/>
      <c r="C288" s="125" t="n"/>
      <c r="D288" s="123" t="n"/>
      <c r="E288" s="123" t="n"/>
      <c r="F288" s="122" t="n"/>
      <c r="G288" s="122" t="n"/>
    </row>
    <row customHeight="1" ht="16.5" r="289" s="118" spans="1:7">
      <c r="A289" s="121" t="n"/>
      <c r="B289" s="121" t="n"/>
      <c r="C289" s="125" t="n"/>
      <c r="D289" s="123" t="n"/>
      <c r="E289" s="123" t="n"/>
      <c r="F289" s="122" t="n"/>
      <c r="G289" s="122" t="n"/>
    </row>
    <row customHeight="1" ht="16.5" r="290" s="118" spans="1:7">
      <c r="A290" s="121" t="n"/>
      <c r="B290" s="121" t="n"/>
      <c r="C290" s="125" t="n"/>
      <c r="D290" s="123" t="n"/>
      <c r="E290" s="123" t="n"/>
      <c r="F290" s="122" t="n"/>
      <c r="G290" s="122" t="n"/>
    </row>
    <row customHeight="1" ht="16.5" r="291" s="118" spans="1:7">
      <c r="A291" s="121" t="n"/>
      <c r="B291" s="121" t="n"/>
      <c r="C291" s="125" t="n"/>
      <c r="D291" s="123" t="n"/>
      <c r="E291" s="123" t="n"/>
      <c r="F291" s="122" t="n"/>
      <c r="G291" s="122" t="n"/>
    </row>
    <row customHeight="1" ht="16.5" r="292" s="118" spans="1:7">
      <c r="A292" s="121" t="n"/>
      <c r="B292" s="121" t="n"/>
      <c r="C292" s="125" t="n"/>
      <c r="D292" s="123" t="n"/>
      <c r="E292" s="123" t="n"/>
      <c r="F292" s="122" t="n"/>
      <c r="G292" s="122" t="n"/>
    </row>
    <row customHeight="1" ht="16.5" r="293" s="118" spans="1:7">
      <c r="A293" s="121" t="n"/>
      <c r="B293" s="121" t="n"/>
      <c r="C293" s="125" t="n"/>
      <c r="D293" s="123" t="n"/>
      <c r="E293" s="123" t="n"/>
      <c r="F293" s="122" t="n"/>
      <c r="G293" s="122" t="n"/>
    </row>
    <row customHeight="1" ht="16.5" r="294" s="118" spans="1:7">
      <c r="A294" s="121" t="n"/>
      <c r="B294" s="121" t="n"/>
      <c r="C294" s="125" t="n"/>
      <c r="D294" s="123" t="n"/>
      <c r="E294" s="123" t="n"/>
      <c r="F294" s="122" t="n"/>
      <c r="G294" s="122" t="n"/>
    </row>
    <row customHeight="1" ht="16.5" r="295" s="118" spans="1:7">
      <c r="A295" s="121" t="n"/>
      <c r="B295" s="121" t="n"/>
      <c r="C295" s="125" t="n"/>
      <c r="D295" s="123" t="n"/>
      <c r="E295" s="123" t="n"/>
      <c r="F295" s="122" t="n"/>
      <c r="G295" s="122" t="n"/>
    </row>
    <row customHeight="1" ht="16.5" r="296" s="118" spans="1:7">
      <c r="A296" s="121" t="n"/>
      <c r="B296" s="121" t="n"/>
      <c r="C296" s="125" t="n"/>
      <c r="D296" s="123" t="n"/>
      <c r="E296" s="123" t="n"/>
      <c r="F296" s="122" t="n"/>
      <c r="G296" s="122" t="n"/>
    </row>
    <row customHeight="1" ht="16.5" r="297" s="118" spans="1:7">
      <c r="A297" s="121" t="n"/>
      <c r="B297" s="121" t="n"/>
      <c r="C297" s="125" t="n"/>
      <c r="D297" s="123" t="n"/>
      <c r="E297" s="123" t="n"/>
      <c r="F297" s="122" t="n"/>
      <c r="G297" s="122" t="n"/>
    </row>
    <row customHeight="1" ht="16.5" r="298" s="118" spans="1:7">
      <c r="A298" s="121" t="n"/>
      <c r="B298" s="121" t="n"/>
      <c r="C298" s="125" t="n"/>
      <c r="D298" s="123" t="n"/>
      <c r="E298" s="123" t="n"/>
      <c r="F298" s="122" t="n"/>
      <c r="G298" s="122" t="n"/>
    </row>
    <row customHeight="1" ht="16.5" r="299" s="118" spans="1:7">
      <c r="A299" s="121" t="n"/>
      <c r="B299" s="121" t="n"/>
      <c r="C299" s="125" t="n"/>
      <c r="D299" s="123" t="n"/>
      <c r="E299" s="123" t="n"/>
      <c r="F299" s="122" t="n"/>
      <c r="G299" s="122" t="n"/>
    </row>
    <row customHeight="1" ht="16.5" r="300" s="118" spans="1:7">
      <c r="A300" s="121" t="n"/>
      <c r="B300" s="121" t="n"/>
      <c r="C300" s="125" t="n"/>
      <c r="D300" s="123" t="n"/>
      <c r="E300" s="123" t="n"/>
      <c r="F300" s="122" t="n"/>
      <c r="G300" s="122" t="n"/>
    </row>
    <row customHeight="1" ht="16.5" r="301" s="118" spans="1:7">
      <c r="A301" s="121" t="n"/>
      <c r="B301" s="121" t="n"/>
      <c r="C301" s="125" t="n"/>
      <c r="D301" s="123" t="n"/>
      <c r="E301" s="123" t="n"/>
      <c r="F301" s="122" t="n"/>
      <c r="G301" s="122" t="n"/>
    </row>
    <row customHeight="1" ht="16.5" r="302" s="118" spans="1:7">
      <c r="A302" s="121" t="n"/>
      <c r="B302" s="121" t="n"/>
      <c r="C302" s="125" t="n"/>
      <c r="D302" s="123" t="n"/>
      <c r="E302" s="123" t="n"/>
      <c r="F302" s="122" t="n"/>
      <c r="G302" s="122" t="n"/>
    </row>
    <row customHeight="1" ht="16.5" r="303" s="118" spans="1:7">
      <c r="A303" s="121" t="n"/>
      <c r="B303" s="121" t="n"/>
      <c r="C303" s="125" t="n"/>
      <c r="D303" s="123" t="n"/>
      <c r="E303" s="123" t="n"/>
      <c r="F303" s="122" t="n"/>
      <c r="G303" s="122" t="n"/>
    </row>
    <row customHeight="1" ht="16.5" r="304" s="118" spans="1:7">
      <c r="A304" s="121" t="n"/>
      <c r="B304" s="121" t="n"/>
      <c r="C304" s="125" t="n"/>
      <c r="D304" s="123" t="n"/>
      <c r="E304" s="123" t="n"/>
      <c r="F304" s="122" t="n"/>
      <c r="G304" s="122" t="n"/>
    </row>
    <row customHeight="1" ht="16.5" r="305" s="118" spans="1:7">
      <c r="A305" s="121" t="n"/>
      <c r="B305" s="121" t="n"/>
      <c r="C305" s="125" t="n"/>
      <c r="D305" s="123" t="n"/>
      <c r="E305" s="123" t="n"/>
      <c r="F305" s="122" t="n"/>
      <c r="G305" s="122" t="n"/>
    </row>
    <row customHeight="1" ht="16.5" r="306" s="118" spans="1:7">
      <c r="A306" s="121" t="n"/>
      <c r="B306" s="121" t="n"/>
      <c r="C306" s="125" t="n"/>
      <c r="D306" s="123" t="n"/>
      <c r="E306" s="123" t="n"/>
      <c r="F306" s="122" t="n"/>
      <c r="G306" s="122" t="n"/>
    </row>
    <row customHeight="1" ht="16.5" r="307" s="118" spans="1:7">
      <c r="A307" s="121" t="n"/>
      <c r="B307" s="121" t="n"/>
      <c r="C307" s="125" t="n"/>
      <c r="D307" s="123" t="n"/>
      <c r="E307" s="123" t="n"/>
      <c r="F307" s="122" t="n"/>
      <c r="G307" s="122" t="n"/>
    </row>
    <row customHeight="1" ht="16.5" r="308" s="118" spans="1:7">
      <c r="A308" s="121" t="n"/>
      <c r="B308" s="121" t="n"/>
      <c r="C308" s="125" t="n"/>
      <c r="D308" s="123" t="n"/>
      <c r="E308" s="123" t="n"/>
      <c r="F308" s="122" t="n"/>
      <c r="G308" s="122" t="n"/>
    </row>
    <row customHeight="1" ht="16.5" r="309" s="118" spans="1:7">
      <c r="A309" s="121" t="n"/>
      <c r="B309" s="121" t="n"/>
      <c r="C309" s="125" t="n"/>
      <c r="D309" s="123" t="n"/>
      <c r="E309" s="123" t="n"/>
      <c r="F309" s="122" t="n"/>
      <c r="G309" s="122" t="n"/>
    </row>
    <row customHeight="1" ht="16.5" r="310" s="118" spans="1:7">
      <c r="A310" s="121" t="n"/>
      <c r="B310" s="121" t="n"/>
      <c r="C310" s="125" t="n"/>
      <c r="D310" s="123" t="n"/>
      <c r="E310" s="123" t="n"/>
      <c r="F310" s="122" t="n"/>
      <c r="G310" s="122" t="n"/>
    </row>
    <row customHeight="1" ht="16.5" r="311" s="118" spans="1:7">
      <c r="A311" s="121" t="n"/>
      <c r="B311" s="121" t="n"/>
      <c r="C311" s="125" t="n"/>
      <c r="D311" s="123" t="n"/>
      <c r="E311" s="123" t="n"/>
      <c r="F311" s="122" t="n"/>
      <c r="G311" s="122" t="n"/>
    </row>
    <row customHeight="1" ht="16.5" r="312" s="118" spans="1:7">
      <c r="A312" s="121" t="n"/>
      <c r="B312" s="121" t="n"/>
      <c r="C312" s="125" t="n"/>
      <c r="D312" s="123" t="n"/>
      <c r="E312" s="123" t="n"/>
      <c r="F312" s="122" t="n"/>
      <c r="G312" s="122" t="n"/>
    </row>
    <row customHeight="1" ht="16.5" r="313" s="118" spans="1:7">
      <c r="A313" s="121" t="n"/>
      <c r="B313" s="121" t="n"/>
      <c r="C313" s="125" t="n"/>
      <c r="D313" s="123" t="n"/>
      <c r="E313" s="123" t="n"/>
      <c r="F313" s="122" t="n"/>
      <c r="G313" s="122" t="n"/>
    </row>
    <row customHeight="1" ht="16.5" r="314" s="118" spans="1:7">
      <c r="A314" s="121" t="n"/>
      <c r="B314" s="121" t="n"/>
      <c r="C314" s="125" t="n"/>
      <c r="D314" s="123" t="n"/>
      <c r="E314" s="123" t="n"/>
      <c r="F314" s="122" t="n"/>
      <c r="G314" s="122" t="n"/>
    </row>
    <row customHeight="1" ht="16.5" r="315" s="118" spans="1:7">
      <c r="A315" s="121" t="n"/>
      <c r="B315" s="121" t="n"/>
      <c r="C315" s="125" t="n"/>
      <c r="D315" s="123" t="n"/>
      <c r="E315" s="123" t="n"/>
      <c r="F315" s="122" t="n"/>
      <c r="G315" s="122" t="n"/>
    </row>
    <row customHeight="1" ht="16.5" r="316" s="118" spans="1:7">
      <c r="A316" s="121" t="n"/>
      <c r="B316" s="121" t="n"/>
      <c r="C316" s="125" t="n"/>
      <c r="D316" s="123" t="n"/>
      <c r="E316" s="123" t="n"/>
      <c r="F316" s="122" t="n"/>
      <c r="G316" s="122" t="n"/>
    </row>
    <row customHeight="1" ht="16.5" r="317" s="118" spans="1:7">
      <c r="A317" s="121" t="n"/>
      <c r="B317" s="121" t="n"/>
      <c r="C317" s="125" t="n"/>
      <c r="D317" s="123" t="n"/>
      <c r="E317" s="123" t="n"/>
      <c r="F317" s="122" t="n"/>
      <c r="G317" s="122" t="n"/>
    </row>
    <row customHeight="1" ht="16.5" r="318" s="118" spans="1:7">
      <c r="A318" s="121" t="n"/>
      <c r="B318" s="121" t="n"/>
      <c r="C318" s="125" t="n"/>
      <c r="D318" s="123" t="n"/>
      <c r="E318" s="123" t="n"/>
      <c r="F318" s="122" t="n"/>
      <c r="G318" s="122" t="n"/>
    </row>
  </sheetData>
  <autoFilter ref="A1:G99"/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242"/>
  <sheetViews>
    <sheetView workbookViewId="0" zoomScale="120" zoomScaleNormal="120">
      <pane activePane="bottomLeft" state="frozen" topLeftCell="A88" ySplit="1"/>
      <selection activeCell="H104" pane="bottomLeft" sqref="H104"/>
    </sheetView>
  </sheetViews>
  <sheetFormatPr baseColWidth="8" defaultColWidth="8.875" defaultRowHeight="13.5" outlineLevelCol="0"/>
  <cols>
    <col customWidth="1" max="2" min="1" style="94" width="9.875"/>
    <col customWidth="1" max="4" min="3" style="65" width="14.5"/>
    <col customWidth="1" max="5" min="5" style="65" width="11.625"/>
    <col customWidth="1" max="6" min="6" style="65" width="8.875"/>
    <col customWidth="1" max="7" min="7" style="65" width="19.875"/>
    <col customWidth="1" max="8" min="8" style="65" width="15.375"/>
    <col customWidth="1" max="9" min="9" style="65" width="12.125"/>
  </cols>
  <sheetData>
    <row customHeight="1" ht="16.5" r="1" s="118" spans="1:9">
      <c r="A1" s="92" t="s">
        <v>122</v>
      </c>
      <c r="B1" s="92" t="s">
        <v>125</v>
      </c>
      <c r="C1" s="62" t="s">
        <v>130</v>
      </c>
      <c r="D1" s="62" t="s">
        <v>592</v>
      </c>
      <c r="E1" s="62" t="s">
        <v>593</v>
      </c>
      <c r="F1" s="62" t="s">
        <v>594</v>
      </c>
      <c r="G1" s="62" t="s">
        <v>595</v>
      </c>
      <c r="H1" s="62" t="s">
        <v>596</v>
      </c>
      <c r="I1" s="62" t="s">
        <v>597</v>
      </c>
    </row>
    <row customFormat="1" customHeight="1" ht="16.5" r="2" s="131" spans="1:9">
      <c r="A2" s="93" t="n">
        <v>2018</v>
      </c>
      <c r="B2" s="93" t="n">
        <v>9</v>
      </c>
      <c r="C2" s="59" t="s">
        <v>598</v>
      </c>
      <c r="D2" s="60" t="s">
        <v>599</v>
      </c>
      <c r="E2" s="61" t="s">
        <v>148</v>
      </c>
      <c r="F2" s="61" t="s">
        <v>600</v>
      </c>
      <c r="G2" s="61" t="s">
        <v>601</v>
      </c>
      <c r="H2" s="61" t="s">
        <v>190</v>
      </c>
      <c r="I2" s="61" t="s">
        <v>602</v>
      </c>
    </row>
    <row customFormat="1" customHeight="1" ht="16.5" r="3" s="131" spans="1:9">
      <c r="A3" s="93" t="n">
        <v>2018</v>
      </c>
      <c r="B3" s="93" t="n">
        <v>9</v>
      </c>
      <c r="C3" s="59" t="s">
        <v>603</v>
      </c>
      <c r="D3" s="60" t="s">
        <v>604</v>
      </c>
      <c r="E3" s="61" t="s">
        <v>148</v>
      </c>
      <c r="F3" s="61" t="s">
        <v>600</v>
      </c>
      <c r="G3" s="61" t="s">
        <v>605</v>
      </c>
      <c r="H3" s="61" t="s">
        <v>190</v>
      </c>
      <c r="I3" s="61" t="s">
        <v>602</v>
      </c>
    </row>
    <row customFormat="1" customHeight="1" ht="16.5" r="4" s="131" spans="1:9">
      <c r="A4" s="93" t="n">
        <v>2018</v>
      </c>
      <c r="B4" s="93" t="n">
        <v>9</v>
      </c>
      <c r="C4" s="59" t="s">
        <v>603</v>
      </c>
      <c r="D4" s="60" t="s">
        <v>606</v>
      </c>
      <c r="E4" s="61" t="s">
        <v>148</v>
      </c>
      <c r="F4" s="61" t="s">
        <v>600</v>
      </c>
      <c r="G4" s="61" t="s">
        <v>607</v>
      </c>
      <c r="H4" s="61" t="s">
        <v>190</v>
      </c>
      <c r="I4" s="61" t="s">
        <v>602</v>
      </c>
    </row>
    <row customFormat="1" customHeight="1" ht="16.5" r="5" s="131" spans="1:9">
      <c r="A5" s="93" t="n">
        <v>2018</v>
      </c>
      <c r="B5" s="93" t="n">
        <v>9</v>
      </c>
      <c r="C5" s="59" t="s">
        <v>608</v>
      </c>
      <c r="D5" s="60" t="s">
        <v>609</v>
      </c>
      <c r="E5" s="61" t="s">
        <v>148</v>
      </c>
      <c r="F5" s="61" t="s">
        <v>600</v>
      </c>
      <c r="G5" s="61" t="s">
        <v>610</v>
      </c>
      <c r="H5" s="61" t="s">
        <v>190</v>
      </c>
      <c r="I5" s="61" t="s">
        <v>602</v>
      </c>
    </row>
    <row customFormat="1" customHeight="1" ht="16.5" r="6" s="131" spans="1:9">
      <c r="A6" s="93" t="n">
        <v>2018</v>
      </c>
      <c r="B6" s="93" t="n">
        <v>9</v>
      </c>
      <c r="C6" s="59" t="s">
        <v>608</v>
      </c>
      <c r="D6" s="60" t="s">
        <v>611</v>
      </c>
      <c r="E6" s="61" t="s">
        <v>9</v>
      </c>
      <c r="F6" s="61" t="s">
        <v>612</v>
      </c>
      <c r="G6" s="61" t="s">
        <v>613</v>
      </c>
      <c r="H6" s="61" t="s">
        <v>614</v>
      </c>
      <c r="I6" s="61" t="s">
        <v>615</v>
      </c>
    </row>
    <row customHeight="1" ht="15" r="7" s="118" spans="1:9">
      <c r="A7" s="93" t="n">
        <v>2018</v>
      </c>
      <c r="B7" s="93" t="n">
        <v>9</v>
      </c>
      <c r="C7" s="63" t="s">
        <v>616</v>
      </c>
      <c r="D7" s="64" t="s">
        <v>617</v>
      </c>
      <c r="E7" s="64" t="s">
        <v>148</v>
      </c>
      <c r="F7" s="34" t="s">
        <v>600</v>
      </c>
      <c r="G7" s="34" t="s">
        <v>618</v>
      </c>
      <c r="H7" s="34" t="s">
        <v>190</v>
      </c>
      <c r="I7" s="34" t="s">
        <v>602</v>
      </c>
    </row>
    <row customHeight="1" ht="15" r="8" s="118" spans="1:9">
      <c r="A8" s="93" t="n">
        <v>2018</v>
      </c>
      <c r="B8" s="93" t="n">
        <v>9</v>
      </c>
      <c r="C8" s="63" t="s">
        <v>616</v>
      </c>
      <c r="D8" s="64" t="s">
        <v>619</v>
      </c>
      <c r="E8" s="64" t="s">
        <v>148</v>
      </c>
      <c r="F8" s="34" t="s">
        <v>600</v>
      </c>
      <c r="G8" s="34" t="s">
        <v>620</v>
      </c>
      <c r="H8" s="34" t="s">
        <v>190</v>
      </c>
      <c r="I8" s="34" t="s">
        <v>602</v>
      </c>
    </row>
    <row customHeight="1" ht="15" r="9" s="118" spans="1:9">
      <c r="A9" s="93" t="n">
        <v>2018</v>
      </c>
      <c r="B9" s="93" t="n">
        <v>9</v>
      </c>
      <c r="C9" s="63" t="s">
        <v>621</v>
      </c>
      <c r="D9" s="64" t="s">
        <v>622</v>
      </c>
      <c r="E9" s="64" t="s">
        <v>9</v>
      </c>
      <c r="F9" s="34" t="s">
        <v>612</v>
      </c>
      <c r="G9" s="34" t="s">
        <v>623</v>
      </c>
      <c r="H9" s="34" t="s">
        <v>624</v>
      </c>
      <c r="I9" s="34" t="s">
        <v>615</v>
      </c>
    </row>
    <row customHeight="1" ht="15" r="10" s="118" spans="1:9">
      <c r="A10" s="93" t="n">
        <v>2018</v>
      </c>
      <c r="B10" s="93" t="n">
        <v>9</v>
      </c>
      <c r="C10" s="63" t="s">
        <v>621</v>
      </c>
      <c r="D10" s="64" t="s">
        <v>625</v>
      </c>
      <c r="E10" s="64" t="s">
        <v>9</v>
      </c>
      <c r="F10" s="34" t="s">
        <v>612</v>
      </c>
      <c r="G10" s="34" t="s">
        <v>626</v>
      </c>
      <c r="H10" s="34" t="s">
        <v>627</v>
      </c>
      <c r="I10" s="34" t="s">
        <v>615</v>
      </c>
    </row>
    <row customHeight="1" ht="15" r="11" s="118" spans="1:9">
      <c r="A11" s="93" t="n">
        <v>2018</v>
      </c>
      <c r="B11" s="93" t="n">
        <v>9</v>
      </c>
      <c r="C11" s="63" t="s">
        <v>621</v>
      </c>
      <c r="D11" s="64" t="s">
        <v>628</v>
      </c>
      <c r="E11" s="64" t="s">
        <v>146</v>
      </c>
      <c r="F11" s="34" t="s">
        <v>600</v>
      </c>
      <c r="G11" s="34" t="s">
        <v>629</v>
      </c>
      <c r="H11" s="34" t="s">
        <v>190</v>
      </c>
      <c r="I11" s="34" t="s">
        <v>615</v>
      </c>
    </row>
    <row customHeight="1" ht="15" r="12" s="118" spans="1:9">
      <c r="A12" s="93" t="n">
        <v>2018</v>
      </c>
      <c r="B12" s="93" t="n">
        <v>9</v>
      </c>
      <c r="C12" s="63" t="s">
        <v>630</v>
      </c>
      <c r="D12" s="64" t="s">
        <v>631</v>
      </c>
      <c r="E12" s="64" t="s">
        <v>9</v>
      </c>
      <c r="F12" s="34" t="s">
        <v>612</v>
      </c>
      <c r="G12" s="34" t="s">
        <v>632</v>
      </c>
      <c r="H12" s="34" t="s">
        <v>633</v>
      </c>
      <c r="I12" s="34" t="s">
        <v>615</v>
      </c>
    </row>
    <row customHeight="1" ht="15" r="13" s="118" spans="1:9">
      <c r="A13" s="93" t="n">
        <v>2018</v>
      </c>
      <c r="B13" s="93" t="n">
        <v>9</v>
      </c>
      <c r="C13" s="63" t="s">
        <v>630</v>
      </c>
      <c r="D13" s="64" t="s">
        <v>634</v>
      </c>
      <c r="E13" s="64" t="s">
        <v>148</v>
      </c>
      <c r="F13" s="34" t="s">
        <v>600</v>
      </c>
      <c r="G13" s="34" t="s">
        <v>635</v>
      </c>
      <c r="H13" s="34" t="s">
        <v>190</v>
      </c>
      <c r="I13" s="34" t="s">
        <v>602</v>
      </c>
    </row>
    <row customHeight="1" ht="15" r="14" s="118" spans="1:9">
      <c r="A14" s="93" t="n">
        <v>2018</v>
      </c>
      <c r="B14" s="93" t="n">
        <v>9</v>
      </c>
      <c r="C14" s="63" t="s">
        <v>630</v>
      </c>
      <c r="D14" s="64" t="s">
        <v>636</v>
      </c>
      <c r="E14" s="64" t="s">
        <v>148</v>
      </c>
      <c r="F14" s="34" t="s">
        <v>600</v>
      </c>
      <c r="G14" s="34" t="s">
        <v>635</v>
      </c>
      <c r="H14" s="34" t="s">
        <v>190</v>
      </c>
      <c r="I14" s="34" t="s">
        <v>602</v>
      </c>
    </row>
    <row customHeight="1" ht="15" r="15" s="118" spans="1:9">
      <c r="A15" s="93" t="n">
        <v>2018</v>
      </c>
      <c r="B15" s="93" t="n">
        <v>9</v>
      </c>
      <c r="C15" s="63" t="s">
        <v>630</v>
      </c>
      <c r="D15" s="64" t="s">
        <v>637</v>
      </c>
      <c r="E15" s="64" t="s">
        <v>148</v>
      </c>
      <c r="F15" s="34" t="s">
        <v>600</v>
      </c>
      <c r="G15" s="34" t="s">
        <v>629</v>
      </c>
      <c r="H15" s="34" t="s">
        <v>190</v>
      </c>
      <c r="I15" s="34" t="s">
        <v>602</v>
      </c>
    </row>
    <row customHeight="1" ht="15" r="16" s="118" spans="1:9">
      <c r="A16" s="93" t="n">
        <v>2018</v>
      </c>
      <c r="B16" s="93" t="n">
        <v>9</v>
      </c>
      <c r="C16" s="63" t="s">
        <v>630</v>
      </c>
      <c r="D16" s="64" t="s">
        <v>638</v>
      </c>
      <c r="E16" s="64" t="s">
        <v>150</v>
      </c>
      <c r="F16" s="34" t="s"/>
      <c r="G16" s="34" t="s">
        <v>639</v>
      </c>
      <c r="H16" s="34" t="s">
        <v>640</v>
      </c>
      <c r="I16" s="34" t="s">
        <v>615</v>
      </c>
    </row>
    <row customHeight="1" ht="15" r="17" s="118" spans="1:9">
      <c r="A17" s="93" t="n">
        <v>2018</v>
      </c>
      <c r="B17" s="93" t="n">
        <v>9</v>
      </c>
      <c r="C17" s="63" t="s">
        <v>641</v>
      </c>
      <c r="D17" s="64" t="s">
        <v>642</v>
      </c>
      <c r="E17" s="64" t="s">
        <v>146</v>
      </c>
      <c r="F17" s="34" t="s">
        <v>600</v>
      </c>
      <c r="G17" s="34" t="s">
        <v>643</v>
      </c>
      <c r="H17" s="34" t="s">
        <v>190</v>
      </c>
      <c r="I17" s="34" t="s">
        <v>615</v>
      </c>
    </row>
    <row customHeight="1" ht="15" r="18" s="118" spans="1:9">
      <c r="A18" s="93" t="n">
        <v>2018</v>
      </c>
      <c r="B18" s="93" t="n">
        <v>9</v>
      </c>
      <c r="C18" s="63" t="s">
        <v>641</v>
      </c>
      <c r="D18" s="64" t="s">
        <v>644</v>
      </c>
      <c r="E18" s="64" t="s">
        <v>148</v>
      </c>
      <c r="F18" s="34" t="s">
        <v>600</v>
      </c>
      <c r="G18" s="34" t="s">
        <v>645</v>
      </c>
      <c r="H18" s="34" t="s">
        <v>190</v>
      </c>
      <c r="I18" s="34" t="s">
        <v>602</v>
      </c>
    </row>
    <row customHeight="1" ht="15" r="19" s="118" spans="1:9">
      <c r="A19" s="93" t="n">
        <v>2018</v>
      </c>
      <c r="B19" s="93" t="n">
        <v>9</v>
      </c>
      <c r="C19" s="63" t="s">
        <v>646</v>
      </c>
      <c r="D19" s="64" t="s">
        <v>647</v>
      </c>
      <c r="E19" s="64" t="s">
        <v>9</v>
      </c>
      <c r="F19" s="34" t="s">
        <v>612</v>
      </c>
      <c r="G19" s="34" t="s">
        <v>648</v>
      </c>
      <c r="H19" s="34" t="s">
        <v>649</v>
      </c>
      <c r="I19" s="34" t="s">
        <v>615</v>
      </c>
    </row>
    <row customHeight="1" ht="15" r="20" s="118" spans="1:9">
      <c r="A20" s="93" t="n">
        <v>2018</v>
      </c>
      <c r="B20" s="93" t="n">
        <v>9</v>
      </c>
      <c r="C20" s="63" t="s">
        <v>646</v>
      </c>
      <c r="D20" s="64" t="s">
        <v>650</v>
      </c>
      <c r="E20" s="64" t="s">
        <v>148</v>
      </c>
      <c r="F20" s="34" t="s">
        <v>600</v>
      </c>
      <c r="G20" s="34" t="s">
        <v>651</v>
      </c>
      <c r="H20" s="34" t="s">
        <v>190</v>
      </c>
      <c r="I20" s="34" t="s">
        <v>602</v>
      </c>
    </row>
    <row customHeight="1" ht="15" r="21" s="118" spans="1:9">
      <c r="A21" s="93" t="n">
        <v>2018</v>
      </c>
      <c r="B21" s="93" t="n">
        <v>9</v>
      </c>
      <c r="C21" s="63" t="s">
        <v>652</v>
      </c>
      <c r="D21" s="64" t="s">
        <v>653</v>
      </c>
      <c r="E21" s="64" t="s">
        <v>148</v>
      </c>
      <c r="F21" s="34" t="s">
        <v>600</v>
      </c>
      <c r="G21" s="34" t="s">
        <v>629</v>
      </c>
      <c r="H21" s="34" t="s">
        <v>190</v>
      </c>
      <c r="I21" s="34" t="s">
        <v>602</v>
      </c>
    </row>
    <row customHeight="1" ht="15" r="22" s="118" spans="1:9">
      <c r="A22" s="93" t="n">
        <v>2018</v>
      </c>
      <c r="B22" s="93" t="n">
        <v>9</v>
      </c>
      <c r="C22" s="63" t="s">
        <v>652</v>
      </c>
      <c r="D22" s="64" t="s">
        <v>654</v>
      </c>
      <c r="E22" s="64" t="s">
        <v>148</v>
      </c>
      <c r="F22" s="34" t="s">
        <v>600</v>
      </c>
      <c r="G22" s="34" t="s">
        <v>655</v>
      </c>
      <c r="H22" s="34" t="s">
        <v>190</v>
      </c>
      <c r="I22" s="34" t="s">
        <v>602</v>
      </c>
    </row>
    <row customHeight="1" ht="15" r="23" s="118" spans="1:9">
      <c r="A23" s="93" t="n">
        <v>2018</v>
      </c>
      <c r="B23" s="93" t="n">
        <v>9</v>
      </c>
      <c r="C23" s="63" t="s">
        <v>652</v>
      </c>
      <c r="D23" s="64" t="s">
        <v>656</v>
      </c>
      <c r="E23" s="64" t="s">
        <v>148</v>
      </c>
      <c r="F23" s="34" t="s">
        <v>600</v>
      </c>
      <c r="G23" s="34" t="s">
        <v>657</v>
      </c>
      <c r="H23" s="34" t="s">
        <v>190</v>
      </c>
      <c r="I23" s="34" t="s">
        <v>602</v>
      </c>
    </row>
    <row customHeight="1" ht="15" r="24" s="118" spans="1:9">
      <c r="A24" s="93" t="n">
        <v>2018</v>
      </c>
      <c r="B24" s="93" t="n">
        <v>9</v>
      </c>
      <c r="C24" s="63" t="s">
        <v>652</v>
      </c>
      <c r="D24" s="64" t="s">
        <v>658</v>
      </c>
      <c r="E24" s="64" t="s">
        <v>148</v>
      </c>
      <c r="F24" s="34" t="s">
        <v>600</v>
      </c>
      <c r="G24" s="34" t="s">
        <v>655</v>
      </c>
      <c r="H24" s="34" t="s">
        <v>190</v>
      </c>
      <c r="I24" s="34" t="s">
        <v>602</v>
      </c>
    </row>
    <row customHeight="1" ht="15" r="25" s="118" spans="1:9">
      <c r="A25" s="93" t="n">
        <v>2018</v>
      </c>
      <c r="B25" s="93" t="n">
        <v>9</v>
      </c>
      <c r="C25" s="63" t="s">
        <v>659</v>
      </c>
      <c r="D25" s="64" t="s">
        <v>660</v>
      </c>
      <c r="E25" s="64" t="s">
        <v>148</v>
      </c>
      <c r="F25" s="34" t="s">
        <v>600</v>
      </c>
      <c r="G25" s="34" t="s">
        <v>661</v>
      </c>
      <c r="H25" s="34" t="s">
        <v>190</v>
      </c>
      <c r="I25" s="34" t="s">
        <v>602</v>
      </c>
    </row>
    <row customHeight="1" ht="15" r="26" s="118" spans="1:9">
      <c r="A26" s="93" t="n">
        <v>2018</v>
      </c>
      <c r="B26" s="93" t="n">
        <v>9</v>
      </c>
      <c r="C26" s="63" t="s">
        <v>659</v>
      </c>
      <c r="D26" s="64" t="s">
        <v>662</v>
      </c>
      <c r="E26" s="64" t="s">
        <v>148</v>
      </c>
      <c r="F26" s="34" t="s">
        <v>600</v>
      </c>
      <c r="G26" s="34" t="s">
        <v>663</v>
      </c>
      <c r="H26" s="34" t="s">
        <v>190</v>
      </c>
      <c r="I26" s="34" t="s">
        <v>602</v>
      </c>
    </row>
    <row customHeight="1" ht="15" r="27" s="118" spans="1:9">
      <c r="A27" s="93" t="n">
        <v>2018</v>
      </c>
      <c r="B27" s="93" t="n">
        <v>9</v>
      </c>
      <c r="C27" s="63" t="s">
        <v>659</v>
      </c>
      <c r="D27" s="64" t="s">
        <v>664</v>
      </c>
      <c r="E27" s="64" t="s">
        <v>148</v>
      </c>
      <c r="F27" s="64" t="s">
        <v>600</v>
      </c>
      <c r="G27" s="34" t="s">
        <v>665</v>
      </c>
      <c r="H27" s="34" t="s">
        <v>190</v>
      </c>
      <c r="I27" s="64" t="s">
        <v>602</v>
      </c>
    </row>
    <row customHeight="1" ht="15.6" r="28" s="118" spans="1:9">
      <c r="A28" s="93" t="n">
        <v>2018</v>
      </c>
      <c r="B28" s="93" t="n">
        <v>9</v>
      </c>
      <c r="C28" s="63" t="s">
        <v>659</v>
      </c>
      <c r="D28" s="64" t="s">
        <v>666</v>
      </c>
      <c r="E28" s="64" t="s">
        <v>148</v>
      </c>
      <c r="F28" s="64" t="s">
        <v>600</v>
      </c>
      <c r="G28" s="34" t="s">
        <v>667</v>
      </c>
      <c r="H28" s="34" t="s">
        <v>190</v>
      </c>
      <c r="I28" s="64" t="s">
        <v>602</v>
      </c>
    </row>
    <row customHeight="1" ht="16.5" r="29" s="118" spans="1:9">
      <c r="A29" s="93" t="n">
        <v>2018</v>
      </c>
      <c r="B29" s="93" t="n">
        <v>9</v>
      </c>
      <c r="C29" s="63" t="s">
        <v>668</v>
      </c>
      <c r="D29" s="64" t="s">
        <v>669</v>
      </c>
      <c r="E29" s="64" t="s">
        <v>148</v>
      </c>
      <c r="F29" s="64" t="s">
        <v>600</v>
      </c>
      <c r="G29" s="34" t="s">
        <v>607</v>
      </c>
      <c r="H29" s="34" t="s">
        <v>190</v>
      </c>
      <c r="I29" s="64" t="s">
        <v>602</v>
      </c>
    </row>
    <row customHeight="1" ht="16.5" r="30" s="118" spans="1:9">
      <c r="A30" s="93" t="n">
        <v>2018</v>
      </c>
      <c r="B30" s="93" t="n">
        <v>9</v>
      </c>
      <c r="C30" s="63" t="s">
        <v>670</v>
      </c>
      <c r="D30" s="64" t="s">
        <v>671</v>
      </c>
      <c r="E30" s="64" t="s">
        <v>148</v>
      </c>
      <c r="F30" s="64" t="s">
        <v>600</v>
      </c>
      <c r="G30" s="34" t="s">
        <v>601</v>
      </c>
      <c r="H30" s="34" t="s">
        <v>190</v>
      </c>
      <c r="I30" s="64" t="s">
        <v>602</v>
      </c>
    </row>
    <row customHeight="1" ht="16.5" r="31" s="118" spans="1:9">
      <c r="A31" s="93" t="n">
        <v>2018</v>
      </c>
      <c r="B31" s="93" t="n">
        <v>9</v>
      </c>
      <c r="C31" s="63" t="s">
        <v>670</v>
      </c>
      <c r="D31" s="64" t="s">
        <v>672</v>
      </c>
      <c r="E31" s="64" t="s">
        <v>148</v>
      </c>
      <c r="F31" s="64" t="s">
        <v>600</v>
      </c>
      <c r="G31" s="34" t="s">
        <v>673</v>
      </c>
      <c r="H31" s="34" t="s">
        <v>190</v>
      </c>
      <c r="I31" s="64" t="s">
        <v>602</v>
      </c>
    </row>
    <row customHeight="1" ht="16.5" r="32" s="118" spans="1:9">
      <c r="A32" s="93" t="n">
        <v>2018</v>
      </c>
      <c r="B32" s="93" t="n">
        <v>8</v>
      </c>
      <c r="C32" s="63" t="s">
        <v>674</v>
      </c>
      <c r="D32" s="64" t="s">
        <v>675</v>
      </c>
      <c r="E32" s="64" t="s">
        <v>148</v>
      </c>
      <c r="F32" s="64" t="s">
        <v>600</v>
      </c>
      <c r="G32" s="34" t="s">
        <v>676</v>
      </c>
      <c r="H32" s="34" t="s">
        <v>190</v>
      </c>
      <c r="I32" s="64" t="s">
        <v>602</v>
      </c>
    </row>
    <row customHeight="1" ht="16.5" r="33" s="118" spans="1:9">
      <c r="A33" s="93" t="n">
        <v>2018</v>
      </c>
      <c r="B33" s="93" t="n">
        <v>8</v>
      </c>
      <c r="C33" s="63" t="s">
        <v>677</v>
      </c>
      <c r="D33" s="64" t="s">
        <v>678</v>
      </c>
      <c r="E33" s="64" t="s">
        <v>9</v>
      </c>
      <c r="F33" s="64" t="s">
        <v>612</v>
      </c>
      <c r="G33" s="34" t="s">
        <v>679</v>
      </c>
      <c r="H33" s="34" t="s">
        <v>680</v>
      </c>
      <c r="I33" s="64" t="s">
        <v>615</v>
      </c>
    </row>
    <row customHeight="1" ht="16.5" r="34" s="118" spans="1:9">
      <c r="A34" s="93" t="n">
        <v>2018</v>
      </c>
      <c r="B34" s="93" t="n">
        <v>8</v>
      </c>
      <c r="C34" s="63" t="s">
        <v>681</v>
      </c>
      <c r="D34" s="64" t="s">
        <v>682</v>
      </c>
      <c r="E34" s="64" t="s">
        <v>148</v>
      </c>
      <c r="F34" s="64" t="s">
        <v>600</v>
      </c>
      <c r="G34" s="34" t="s">
        <v>607</v>
      </c>
      <c r="H34" s="34" t="s">
        <v>190</v>
      </c>
      <c r="I34" s="64" t="s">
        <v>602</v>
      </c>
    </row>
    <row customHeight="1" ht="16.5" r="35" s="118" spans="1:9">
      <c r="A35" s="93" t="n">
        <v>2018</v>
      </c>
      <c r="B35" s="93" t="n">
        <v>8</v>
      </c>
      <c r="C35" s="63" t="s">
        <v>681</v>
      </c>
      <c r="D35" s="64" t="s">
        <v>683</v>
      </c>
      <c r="E35" s="64" t="s">
        <v>146</v>
      </c>
      <c r="F35" s="64" t="s">
        <v>600</v>
      </c>
      <c r="G35" s="34" t="s">
        <v>607</v>
      </c>
      <c r="H35" s="34" t="s">
        <v>190</v>
      </c>
      <c r="I35" s="64" t="s">
        <v>615</v>
      </c>
    </row>
    <row customHeight="1" ht="16.5" r="36" s="118" spans="1:9">
      <c r="A36" s="93" t="n">
        <v>2018</v>
      </c>
      <c r="B36" s="93" t="n">
        <v>8</v>
      </c>
      <c r="C36" s="63" t="s">
        <v>684</v>
      </c>
      <c r="D36" s="64" t="s">
        <v>685</v>
      </c>
      <c r="E36" s="64" t="s">
        <v>9</v>
      </c>
      <c r="F36" s="64" t="s">
        <v>612</v>
      </c>
      <c r="G36" s="34" t="s">
        <v>686</v>
      </c>
      <c r="H36" s="34" t="s">
        <v>687</v>
      </c>
      <c r="I36" s="64" t="s">
        <v>615</v>
      </c>
    </row>
    <row customHeight="1" ht="16.5" r="37" s="118" spans="1:9">
      <c r="A37" s="93" t="n">
        <v>2018</v>
      </c>
      <c r="B37" s="93" t="n">
        <v>8</v>
      </c>
      <c r="C37" s="63" t="s">
        <v>684</v>
      </c>
      <c r="D37" s="64" t="s">
        <v>685</v>
      </c>
      <c r="E37" s="64" t="s">
        <v>9</v>
      </c>
      <c r="F37" s="64" t="s">
        <v>612</v>
      </c>
      <c r="G37" s="34" t="s">
        <v>686</v>
      </c>
      <c r="H37" s="34" t="s">
        <v>687</v>
      </c>
      <c r="I37" s="64" t="s">
        <v>615</v>
      </c>
    </row>
    <row customHeight="1" ht="16.5" r="38" s="118" spans="1:9">
      <c r="A38" s="93" t="n">
        <v>2018</v>
      </c>
      <c r="B38" s="93" t="n">
        <v>8</v>
      </c>
      <c r="C38" s="63" t="s">
        <v>684</v>
      </c>
      <c r="D38" s="64" t="s">
        <v>688</v>
      </c>
      <c r="E38" s="64" t="s">
        <v>9</v>
      </c>
      <c r="F38" s="64" t="s">
        <v>612</v>
      </c>
      <c r="G38" s="34" t="s">
        <v>686</v>
      </c>
      <c r="H38" s="34" t="s">
        <v>687</v>
      </c>
      <c r="I38" s="64" t="s">
        <v>615</v>
      </c>
    </row>
    <row customHeight="1" ht="16.5" r="39" s="118" spans="1:9">
      <c r="A39" s="93" t="n">
        <v>2018</v>
      </c>
      <c r="B39" s="93" t="n">
        <v>8</v>
      </c>
      <c r="C39" s="63" t="s">
        <v>684</v>
      </c>
      <c r="D39" s="64" t="s">
        <v>689</v>
      </c>
      <c r="E39" s="64" t="s">
        <v>146</v>
      </c>
      <c r="F39" s="64" t="s">
        <v>600</v>
      </c>
      <c r="G39" s="34" t="s">
        <v>690</v>
      </c>
      <c r="H39" s="34" t="s">
        <v>190</v>
      </c>
      <c r="I39" s="64" t="s">
        <v>615</v>
      </c>
    </row>
    <row customHeight="1" ht="16.5" r="40" s="118" spans="1:9">
      <c r="A40" s="93" t="n">
        <v>2018</v>
      </c>
      <c r="B40" s="93" t="n">
        <v>8</v>
      </c>
      <c r="C40" s="63" t="s">
        <v>691</v>
      </c>
      <c r="D40" s="64" t="s">
        <v>692</v>
      </c>
      <c r="E40" s="64" t="s">
        <v>148</v>
      </c>
      <c r="F40" s="64" t="s">
        <v>600</v>
      </c>
      <c r="G40" s="34" t="s">
        <v>601</v>
      </c>
      <c r="H40" s="34" t="s">
        <v>190</v>
      </c>
      <c r="I40" s="64" t="s">
        <v>602</v>
      </c>
    </row>
    <row customHeight="1" ht="16.5" r="41" s="118" spans="1:9">
      <c r="A41" s="93" t="n">
        <v>2018</v>
      </c>
      <c r="B41" s="93" t="n">
        <v>8</v>
      </c>
      <c r="C41" s="63" t="s">
        <v>691</v>
      </c>
      <c r="D41" s="64" t="s">
        <v>693</v>
      </c>
      <c r="E41" s="64" t="s">
        <v>148</v>
      </c>
      <c r="F41" s="64" t="s">
        <v>600</v>
      </c>
      <c r="G41" s="34" t="s">
        <v>694</v>
      </c>
      <c r="H41" s="34" t="s">
        <v>190</v>
      </c>
      <c r="I41" s="64" t="s">
        <v>602</v>
      </c>
    </row>
    <row customHeight="1" ht="16.5" r="42" s="118" spans="1:9">
      <c r="A42" s="93" t="n">
        <v>2018</v>
      </c>
      <c r="B42" s="93" t="n">
        <v>8</v>
      </c>
      <c r="C42" s="63" t="s">
        <v>695</v>
      </c>
      <c r="D42" s="64" t="s">
        <v>696</v>
      </c>
      <c r="E42" s="64" t="s">
        <v>148</v>
      </c>
      <c r="F42" s="64" t="s">
        <v>600</v>
      </c>
      <c r="G42" s="34" t="s">
        <v>697</v>
      </c>
      <c r="H42" s="34" t="s">
        <v>190</v>
      </c>
      <c r="I42" s="64" t="s">
        <v>602</v>
      </c>
    </row>
    <row customHeight="1" ht="16.5" r="43" s="118" spans="1:9">
      <c r="A43" s="93" t="n">
        <v>2018</v>
      </c>
      <c r="B43" s="93" t="n">
        <v>8</v>
      </c>
      <c r="C43" s="63" t="s">
        <v>698</v>
      </c>
      <c r="D43" s="64" t="s">
        <v>699</v>
      </c>
      <c r="E43" s="64" t="s">
        <v>148</v>
      </c>
      <c r="F43" s="64" t="s">
        <v>600</v>
      </c>
      <c r="G43" s="34" t="s">
        <v>700</v>
      </c>
      <c r="H43" s="34" t="s">
        <v>190</v>
      </c>
      <c r="I43" s="64" t="s">
        <v>602</v>
      </c>
    </row>
    <row customHeight="1" ht="16.5" r="44" s="118" spans="1:9">
      <c r="A44" s="93" t="n">
        <v>2018</v>
      </c>
      <c r="B44" s="93" t="n">
        <v>8</v>
      </c>
      <c r="C44" s="63" t="s">
        <v>698</v>
      </c>
      <c r="D44" s="64" t="s">
        <v>701</v>
      </c>
      <c r="E44" s="64" t="s">
        <v>148</v>
      </c>
      <c r="F44" s="64" t="s">
        <v>600</v>
      </c>
      <c r="G44" s="34" t="s">
        <v>702</v>
      </c>
      <c r="H44" s="34" t="s">
        <v>190</v>
      </c>
      <c r="I44" s="64" t="s">
        <v>602</v>
      </c>
    </row>
    <row customHeight="1" ht="16.5" r="45" s="118" spans="1:9">
      <c r="A45" s="93" t="n">
        <v>2018</v>
      </c>
      <c r="B45" s="93" t="n">
        <v>8</v>
      </c>
      <c r="C45" s="63" t="s">
        <v>698</v>
      </c>
      <c r="D45" s="64" t="s">
        <v>703</v>
      </c>
      <c r="E45" s="64" t="s">
        <v>148</v>
      </c>
      <c r="F45" s="64" t="s">
        <v>600</v>
      </c>
      <c r="G45" s="34" t="s">
        <v>607</v>
      </c>
      <c r="H45" s="34" t="s">
        <v>190</v>
      </c>
      <c r="I45" s="64" t="s">
        <v>602</v>
      </c>
    </row>
    <row customHeight="1" ht="16.5" r="46" s="118" spans="1:9">
      <c r="A46" s="93" t="n">
        <v>2018</v>
      </c>
      <c r="B46" s="93" t="n">
        <v>8</v>
      </c>
      <c r="C46" s="63" t="s">
        <v>698</v>
      </c>
      <c r="D46" s="64" t="s">
        <v>704</v>
      </c>
      <c r="E46" s="64" t="s">
        <v>148</v>
      </c>
      <c r="F46" s="64" t="s">
        <v>600</v>
      </c>
      <c r="G46" s="34" t="s">
        <v>705</v>
      </c>
      <c r="H46" s="34" t="s">
        <v>190</v>
      </c>
      <c r="I46" s="64" t="s">
        <v>602</v>
      </c>
    </row>
    <row customHeight="1" ht="16.5" r="47" s="118" spans="1:9">
      <c r="A47" s="93" t="n">
        <v>2018</v>
      </c>
      <c r="B47" s="93" t="n">
        <v>8</v>
      </c>
      <c r="C47" s="63" t="s">
        <v>706</v>
      </c>
      <c r="D47" s="64" t="s">
        <v>707</v>
      </c>
      <c r="E47" s="64" t="s">
        <v>9</v>
      </c>
      <c r="F47" s="64" t="s">
        <v>612</v>
      </c>
      <c r="G47" s="34" t="s">
        <v>708</v>
      </c>
      <c r="H47" s="34" t="s">
        <v>709</v>
      </c>
      <c r="I47" s="64" t="s">
        <v>615</v>
      </c>
    </row>
    <row customHeight="1" ht="16.5" r="48" s="118" spans="1:9">
      <c r="A48" s="93" t="n">
        <v>2018</v>
      </c>
      <c r="B48" s="93" t="n">
        <v>8</v>
      </c>
      <c r="C48" s="63" t="s">
        <v>706</v>
      </c>
      <c r="D48" s="64" t="s">
        <v>710</v>
      </c>
      <c r="E48" s="64" t="s">
        <v>148</v>
      </c>
      <c r="F48" s="64" t="s">
        <v>600</v>
      </c>
      <c r="G48" s="34" t="s">
        <v>663</v>
      </c>
      <c r="H48" s="34" t="s">
        <v>190</v>
      </c>
      <c r="I48" s="64" t="s">
        <v>602</v>
      </c>
    </row>
    <row customHeight="1" ht="16.5" r="49" s="118" spans="1:9">
      <c r="A49" s="93" t="n">
        <v>2018</v>
      </c>
      <c r="B49" s="93" t="n">
        <v>8</v>
      </c>
      <c r="C49" s="63" t="s">
        <v>706</v>
      </c>
      <c r="D49" s="64" t="s">
        <v>711</v>
      </c>
      <c r="E49" s="64" t="s">
        <v>148</v>
      </c>
      <c r="F49" s="64" t="s">
        <v>600</v>
      </c>
      <c r="G49" s="34" t="s">
        <v>712</v>
      </c>
      <c r="H49" s="34" t="s">
        <v>190</v>
      </c>
      <c r="I49" s="64" t="s">
        <v>602</v>
      </c>
    </row>
    <row customHeight="1" ht="16.5" r="50" s="118" spans="1:9">
      <c r="A50" s="93" t="n">
        <v>2018</v>
      </c>
      <c r="B50" s="93" t="n">
        <v>8</v>
      </c>
      <c r="C50" s="63" t="s">
        <v>706</v>
      </c>
      <c r="D50" s="64" t="s">
        <v>713</v>
      </c>
      <c r="E50" s="64" t="s">
        <v>148</v>
      </c>
      <c r="F50" s="64" t="s">
        <v>600</v>
      </c>
      <c r="G50" s="34" t="s">
        <v>714</v>
      </c>
      <c r="H50" s="34" t="s">
        <v>190</v>
      </c>
      <c r="I50" s="64" t="s">
        <v>602</v>
      </c>
    </row>
    <row customHeight="1" ht="16.5" r="51" s="118" spans="1:9">
      <c r="A51" s="93" t="n">
        <v>2018</v>
      </c>
      <c r="B51" s="93" t="n">
        <v>8</v>
      </c>
      <c r="C51" s="63" t="s">
        <v>677</v>
      </c>
      <c r="D51" s="64" t="s">
        <v>715</v>
      </c>
      <c r="E51" s="64" t="s">
        <v>148</v>
      </c>
      <c r="F51" s="64" t="s">
        <v>600</v>
      </c>
      <c r="G51" s="34" t="s">
        <v>716</v>
      </c>
      <c r="H51" s="34" t="s">
        <v>190</v>
      </c>
      <c r="I51" s="64" t="s">
        <v>602</v>
      </c>
    </row>
    <row customHeight="1" ht="16.5" r="52" s="118" spans="1:9">
      <c r="A52" s="93" t="n">
        <v>2018</v>
      </c>
      <c r="B52" s="93" t="n">
        <v>8</v>
      </c>
      <c r="C52" s="63" t="s">
        <v>677</v>
      </c>
      <c r="D52" s="64" t="s">
        <v>717</v>
      </c>
      <c r="E52" s="64" t="s">
        <v>148</v>
      </c>
      <c r="F52" s="64" t="s">
        <v>600</v>
      </c>
      <c r="G52" s="34" t="s">
        <v>661</v>
      </c>
      <c r="H52" s="34" t="s">
        <v>190</v>
      </c>
      <c r="I52" s="64" t="s">
        <v>602</v>
      </c>
    </row>
    <row customHeight="1" ht="16.5" r="53" s="118" spans="1:9">
      <c r="A53" s="93" t="n">
        <v>2018</v>
      </c>
      <c r="B53" s="93" t="n">
        <v>8</v>
      </c>
      <c r="C53" s="63" t="s">
        <v>718</v>
      </c>
      <c r="D53" s="64" t="s">
        <v>719</v>
      </c>
      <c r="E53" s="64" t="s">
        <v>148</v>
      </c>
      <c r="F53" s="64" t="s">
        <v>600</v>
      </c>
      <c r="G53" s="34" t="s">
        <v>661</v>
      </c>
      <c r="H53" s="34" t="s">
        <v>190</v>
      </c>
      <c r="I53" s="64" t="s">
        <v>602</v>
      </c>
    </row>
    <row customHeight="1" ht="16.5" r="54" s="118" spans="1:9">
      <c r="A54" s="93" t="n">
        <v>2018</v>
      </c>
      <c r="B54" s="93" t="n">
        <v>8</v>
      </c>
      <c r="C54" s="63" t="s">
        <v>718</v>
      </c>
      <c r="D54" s="64" t="s">
        <v>720</v>
      </c>
      <c r="E54" s="64" t="s">
        <v>148</v>
      </c>
      <c r="F54" s="64" t="s">
        <v>600</v>
      </c>
      <c r="G54" s="34" t="s">
        <v>721</v>
      </c>
      <c r="H54" s="34" t="s">
        <v>190</v>
      </c>
      <c r="I54" s="64" t="s">
        <v>602</v>
      </c>
    </row>
    <row customHeight="1" ht="16.5" r="55" s="118" spans="1:9">
      <c r="A55" s="93" t="n">
        <v>2018</v>
      </c>
      <c r="B55" s="93" t="n">
        <v>8</v>
      </c>
      <c r="C55" s="63" t="s">
        <v>718</v>
      </c>
      <c r="D55" s="64" t="s">
        <v>722</v>
      </c>
      <c r="E55" s="64" t="s">
        <v>148</v>
      </c>
      <c r="F55" s="64" t="s">
        <v>600</v>
      </c>
      <c r="G55" s="34" t="s">
        <v>721</v>
      </c>
      <c r="H55" s="34" t="s">
        <v>190</v>
      </c>
      <c r="I55" s="64" t="s">
        <v>602</v>
      </c>
    </row>
    <row customHeight="1" ht="16.5" r="56" s="118" spans="1:9">
      <c r="A56" s="93" t="n">
        <v>2018</v>
      </c>
      <c r="B56" s="93" t="n">
        <v>8</v>
      </c>
      <c r="C56" s="63" t="s">
        <v>723</v>
      </c>
      <c r="D56" s="64" t="s">
        <v>724</v>
      </c>
      <c r="E56" s="64" t="s">
        <v>150</v>
      </c>
      <c r="F56" s="64" t="s"/>
      <c r="G56" s="34" t="s">
        <v>725</v>
      </c>
      <c r="H56" s="34" t="s">
        <v>42</v>
      </c>
      <c r="I56" s="64" t="s">
        <v>615</v>
      </c>
    </row>
    <row customHeight="1" ht="16.5" r="57" s="118" spans="1:9">
      <c r="A57" s="93" t="n">
        <v>2018</v>
      </c>
      <c r="B57" s="93" t="n">
        <v>8</v>
      </c>
      <c r="C57" s="63" t="s">
        <v>726</v>
      </c>
      <c r="D57" s="64" t="s">
        <v>727</v>
      </c>
      <c r="E57" s="64" t="s">
        <v>9</v>
      </c>
      <c r="F57" s="64" t="s">
        <v>612</v>
      </c>
      <c r="G57" s="34" t="s">
        <v>728</v>
      </c>
      <c r="H57" s="34" t="s">
        <v>729</v>
      </c>
      <c r="I57" s="64" t="s">
        <v>615</v>
      </c>
    </row>
    <row customHeight="1" ht="16.5" r="58" s="118" spans="1:9">
      <c r="A58" s="93" t="n">
        <v>2018</v>
      </c>
      <c r="B58" s="93" t="n">
        <v>8</v>
      </c>
      <c r="C58" s="63" t="s">
        <v>730</v>
      </c>
      <c r="D58" s="64" t="s">
        <v>731</v>
      </c>
      <c r="E58" s="64" t="s">
        <v>9</v>
      </c>
      <c r="F58" s="64" t="s">
        <v>612</v>
      </c>
      <c r="G58" s="34" t="s">
        <v>732</v>
      </c>
      <c r="H58" s="34" t="s">
        <v>733</v>
      </c>
      <c r="I58" s="64" t="s">
        <v>615</v>
      </c>
    </row>
    <row customHeight="1" ht="16.5" r="59" s="118" spans="1:9">
      <c r="A59" s="93" t="n">
        <v>2018</v>
      </c>
      <c r="B59" s="93" t="n">
        <v>8</v>
      </c>
      <c r="C59" s="63" t="s">
        <v>734</v>
      </c>
      <c r="D59" s="64" t="s">
        <v>735</v>
      </c>
      <c r="E59" s="64" t="s">
        <v>9</v>
      </c>
      <c r="F59" s="64" t="s">
        <v>612</v>
      </c>
      <c r="G59" s="34" t="s">
        <v>736</v>
      </c>
      <c r="H59" s="34" t="s">
        <v>737</v>
      </c>
      <c r="I59" s="64" t="s">
        <v>615</v>
      </c>
    </row>
    <row customHeight="1" ht="16.5" r="60" s="118" spans="1:9">
      <c r="A60" s="93" t="n">
        <v>2018</v>
      </c>
      <c r="B60" s="93" t="n">
        <v>8</v>
      </c>
      <c r="C60" s="63" t="s">
        <v>734</v>
      </c>
      <c r="D60" s="64" t="s">
        <v>738</v>
      </c>
      <c r="E60" s="64" t="s">
        <v>148</v>
      </c>
      <c r="F60" s="64" t="s">
        <v>600</v>
      </c>
      <c r="G60" s="34" t="s">
        <v>607</v>
      </c>
      <c r="H60" s="34" t="s">
        <v>190</v>
      </c>
      <c r="I60" s="64" t="s">
        <v>602</v>
      </c>
    </row>
    <row customHeight="1" ht="16.5" r="61" s="118" spans="1:9">
      <c r="A61" s="93" t="n">
        <v>2018</v>
      </c>
      <c r="B61" s="93" t="n">
        <v>8</v>
      </c>
      <c r="C61" s="63" t="s">
        <v>734</v>
      </c>
      <c r="D61" s="64" t="s">
        <v>739</v>
      </c>
      <c r="E61" s="64" t="s">
        <v>148</v>
      </c>
      <c r="F61" s="64" t="s">
        <v>600</v>
      </c>
      <c r="G61" s="34" t="s">
        <v>728</v>
      </c>
      <c r="H61" s="34" t="s">
        <v>190</v>
      </c>
      <c r="I61" s="64" t="s">
        <v>602</v>
      </c>
    </row>
    <row customHeight="1" ht="16.5" r="62" s="118" spans="1:9">
      <c r="A62" s="93" t="n">
        <v>2018</v>
      </c>
      <c r="B62" s="93" t="n">
        <v>8</v>
      </c>
      <c r="C62" s="63" t="s">
        <v>734</v>
      </c>
      <c r="D62" s="64" t="s">
        <v>740</v>
      </c>
      <c r="E62" s="64" t="s">
        <v>146</v>
      </c>
      <c r="F62" s="64" t="s">
        <v>600</v>
      </c>
      <c r="G62" s="34" t="s">
        <v>741</v>
      </c>
      <c r="H62" s="34" t="s">
        <v>190</v>
      </c>
      <c r="I62" s="64" t="s">
        <v>615</v>
      </c>
    </row>
    <row customHeight="1" ht="16.5" r="63" s="118" spans="1:9">
      <c r="A63" s="93" t="n">
        <v>2018</v>
      </c>
      <c r="B63" s="93" t="n">
        <v>8</v>
      </c>
      <c r="C63" s="63" t="s">
        <v>734</v>
      </c>
      <c r="D63" s="64" t="s">
        <v>742</v>
      </c>
      <c r="E63" s="64" t="s">
        <v>148</v>
      </c>
      <c r="F63" s="64" t="s">
        <v>600</v>
      </c>
      <c r="G63" s="34" t="s">
        <v>655</v>
      </c>
      <c r="H63" s="34" t="s">
        <v>190</v>
      </c>
      <c r="I63" s="64" t="s">
        <v>602</v>
      </c>
    </row>
    <row customHeight="1" ht="16.5" r="64" s="118" spans="1:9">
      <c r="A64" s="93" t="n">
        <v>2018</v>
      </c>
      <c r="B64" s="93" t="n">
        <v>8</v>
      </c>
      <c r="C64" s="63" t="s">
        <v>743</v>
      </c>
      <c r="D64" s="64" t="s">
        <v>744</v>
      </c>
      <c r="E64" s="64" t="s">
        <v>148</v>
      </c>
      <c r="F64" s="64" t="s">
        <v>600</v>
      </c>
      <c r="G64" s="34" t="s">
        <v>745</v>
      </c>
      <c r="H64" s="34" t="s">
        <v>190</v>
      </c>
      <c r="I64" s="64" t="s">
        <v>602</v>
      </c>
    </row>
    <row customHeight="1" ht="16.5" r="65" s="118" spans="1:9">
      <c r="A65" s="93" t="n">
        <v>2018</v>
      </c>
      <c r="B65" s="93" t="n">
        <v>8</v>
      </c>
      <c r="C65" s="63" t="s">
        <v>743</v>
      </c>
      <c r="D65" s="64" t="s">
        <v>746</v>
      </c>
      <c r="E65" s="64" t="s">
        <v>146</v>
      </c>
      <c r="F65" s="64" t="s">
        <v>600</v>
      </c>
      <c r="G65" s="34" t="s">
        <v>745</v>
      </c>
      <c r="H65" s="34" t="s">
        <v>190</v>
      </c>
      <c r="I65" s="64" t="s">
        <v>615</v>
      </c>
    </row>
    <row customHeight="1" ht="16.5" r="66" s="118" spans="1:9">
      <c r="A66" s="93" t="n">
        <v>2018</v>
      </c>
      <c r="B66" s="93" t="n">
        <v>8</v>
      </c>
      <c r="C66" s="63" t="s">
        <v>743</v>
      </c>
      <c r="D66" s="64" t="s">
        <v>747</v>
      </c>
      <c r="E66" s="64" t="s">
        <v>148</v>
      </c>
      <c r="F66" s="64" t="s">
        <v>600</v>
      </c>
      <c r="G66" s="34" t="s">
        <v>745</v>
      </c>
      <c r="H66" s="34" t="s">
        <v>190</v>
      </c>
      <c r="I66" s="64" t="s">
        <v>602</v>
      </c>
    </row>
    <row customHeight="1" ht="16.5" r="67" s="118" spans="1:9">
      <c r="A67" s="93" t="n">
        <v>2018</v>
      </c>
      <c r="B67" s="93" t="n">
        <v>8</v>
      </c>
      <c r="C67" s="63" t="s">
        <v>743</v>
      </c>
      <c r="D67" s="64" t="s">
        <v>748</v>
      </c>
      <c r="E67" s="64" t="s">
        <v>9</v>
      </c>
      <c r="F67" s="64" t="s">
        <v>612</v>
      </c>
      <c r="G67" s="34" t="s">
        <v>749</v>
      </c>
      <c r="H67" s="34" t="s">
        <v>750</v>
      </c>
      <c r="I67" s="64" t="s">
        <v>615</v>
      </c>
    </row>
    <row customHeight="1" ht="16.5" r="68" s="118" spans="1:9">
      <c r="A68" s="93" t="n">
        <v>2018</v>
      </c>
      <c r="B68" s="93" t="n">
        <v>8</v>
      </c>
      <c r="C68" s="63" t="s">
        <v>751</v>
      </c>
      <c r="D68" s="64" t="s">
        <v>752</v>
      </c>
      <c r="E68" s="64" t="s">
        <v>150</v>
      </c>
      <c r="F68" s="64" t="s"/>
      <c r="G68" s="34" t="s">
        <v>741</v>
      </c>
      <c r="H68" s="34" t="s">
        <v>753</v>
      </c>
      <c r="I68" s="64" t="s">
        <v>615</v>
      </c>
    </row>
    <row customHeight="1" ht="16.5" r="69" s="118" spans="1:9">
      <c r="A69" s="93" t="n">
        <v>2018</v>
      </c>
      <c r="B69" s="93" t="n">
        <v>8</v>
      </c>
      <c r="C69" s="63" t="s">
        <v>751</v>
      </c>
      <c r="D69" s="64" t="s">
        <v>754</v>
      </c>
      <c r="E69" s="64" t="s">
        <v>148</v>
      </c>
      <c r="F69" s="64" t="s">
        <v>600</v>
      </c>
      <c r="G69" s="34" t="s">
        <v>618</v>
      </c>
      <c r="H69" s="34" t="s">
        <v>190</v>
      </c>
      <c r="I69" s="64" t="s">
        <v>602</v>
      </c>
    </row>
    <row customHeight="1" ht="16.5" r="70" s="118" spans="1:9">
      <c r="A70" s="93" t="n">
        <v>2018</v>
      </c>
      <c r="B70" s="93" t="n">
        <v>8</v>
      </c>
      <c r="C70" s="63" t="s">
        <v>751</v>
      </c>
      <c r="D70" s="64" t="s">
        <v>755</v>
      </c>
      <c r="E70" s="64" t="s">
        <v>150</v>
      </c>
      <c r="F70" s="64" t="s"/>
      <c r="G70" s="34" t="s">
        <v>756</v>
      </c>
      <c r="H70" s="34" t="s">
        <v>190</v>
      </c>
      <c r="I70" s="64" t="s">
        <v>615</v>
      </c>
    </row>
    <row customHeight="1" ht="16.5" r="71" s="118" spans="1:9">
      <c r="A71" s="93" t="n">
        <v>2018</v>
      </c>
      <c r="B71" s="93" t="n">
        <v>8</v>
      </c>
      <c r="C71" s="63" t="s">
        <v>751</v>
      </c>
      <c r="D71" s="64" t="s">
        <v>757</v>
      </c>
      <c r="E71" s="64" t="s">
        <v>150</v>
      </c>
      <c r="F71" s="64" t="s"/>
      <c r="G71" s="34" t="s">
        <v>756</v>
      </c>
      <c r="H71" s="34" t="s">
        <v>758</v>
      </c>
      <c r="I71" s="64" t="s">
        <v>615</v>
      </c>
    </row>
    <row customHeight="1" ht="16.5" r="72" s="118" spans="1:9">
      <c r="A72" s="93" t="n">
        <v>2018</v>
      </c>
      <c r="B72" s="93" t="n">
        <v>8</v>
      </c>
      <c r="C72" s="63" t="s">
        <v>759</v>
      </c>
      <c r="D72" s="64" t="s">
        <v>760</v>
      </c>
      <c r="E72" s="64" t="s">
        <v>148</v>
      </c>
      <c r="F72" s="64" t="s">
        <v>600</v>
      </c>
      <c r="G72" s="34" t="s">
        <v>761</v>
      </c>
      <c r="H72" s="34" t="s">
        <v>190</v>
      </c>
      <c r="I72" s="64" t="s">
        <v>602</v>
      </c>
    </row>
    <row customHeight="1" ht="16.5" r="73" s="118" spans="1:9">
      <c r="A73" s="93" t="n">
        <v>2018</v>
      </c>
      <c r="B73" s="93" t="n">
        <v>8</v>
      </c>
      <c r="C73" s="63" t="s">
        <v>759</v>
      </c>
      <c r="D73" s="64" t="s">
        <v>762</v>
      </c>
      <c r="E73" s="64" t="s">
        <v>148</v>
      </c>
      <c r="F73" s="64" t="s">
        <v>600</v>
      </c>
      <c r="G73" s="34" t="s">
        <v>712</v>
      </c>
      <c r="H73" s="34" t="s">
        <v>190</v>
      </c>
      <c r="I73" s="64" t="s">
        <v>602</v>
      </c>
    </row>
    <row customHeight="1" ht="16.5" r="74" s="118" spans="1:9">
      <c r="A74" s="93" t="n">
        <v>2018</v>
      </c>
      <c r="B74" s="93" t="n">
        <v>8</v>
      </c>
      <c r="C74" s="63" t="s">
        <v>763</v>
      </c>
      <c r="D74" s="64" t="s">
        <v>764</v>
      </c>
      <c r="E74" s="64" t="s">
        <v>148</v>
      </c>
      <c r="F74" s="64" t="s">
        <v>600</v>
      </c>
      <c r="G74" s="34" t="s">
        <v>765</v>
      </c>
      <c r="H74" s="34" t="s">
        <v>190</v>
      </c>
      <c r="I74" s="64" t="s">
        <v>602</v>
      </c>
    </row>
    <row customHeight="1" ht="16.5" r="75" s="118" spans="1:9">
      <c r="A75" s="93" t="n">
        <v>2018</v>
      </c>
      <c r="B75" s="93" t="n">
        <v>8</v>
      </c>
      <c r="C75" s="63" t="s">
        <v>763</v>
      </c>
      <c r="D75" s="64" t="s">
        <v>766</v>
      </c>
      <c r="E75" s="64" t="s">
        <v>148</v>
      </c>
      <c r="F75" s="64" t="s">
        <v>600</v>
      </c>
      <c r="G75" s="34" t="s">
        <v>767</v>
      </c>
      <c r="H75" s="34" t="s">
        <v>190</v>
      </c>
      <c r="I75" s="64" t="s">
        <v>602</v>
      </c>
    </row>
    <row customHeight="1" ht="16.5" r="76" s="118" spans="1:9">
      <c r="A76" s="93" t="n">
        <v>2018</v>
      </c>
      <c r="B76" s="93" t="n">
        <v>8</v>
      </c>
      <c r="C76" s="63" t="s">
        <v>768</v>
      </c>
      <c r="D76" s="64" t="s">
        <v>769</v>
      </c>
      <c r="E76" s="64" t="s">
        <v>9</v>
      </c>
      <c r="F76" s="64" t="s">
        <v>612</v>
      </c>
      <c r="G76" s="34" t="s">
        <v>770</v>
      </c>
      <c r="H76" s="34" t="s">
        <v>771</v>
      </c>
      <c r="I76" s="64" t="s">
        <v>615</v>
      </c>
    </row>
    <row customHeight="1" ht="16.5" r="77" s="118" spans="1:9">
      <c r="A77" s="93" t="n">
        <v>2018</v>
      </c>
      <c r="B77" s="93" t="n">
        <v>8</v>
      </c>
      <c r="C77" s="63" t="s">
        <v>772</v>
      </c>
      <c r="D77" s="64" t="s">
        <v>773</v>
      </c>
      <c r="E77" s="64" t="s">
        <v>148</v>
      </c>
      <c r="F77" s="64" t="s">
        <v>600</v>
      </c>
      <c r="G77" s="34" t="s">
        <v>725</v>
      </c>
      <c r="H77" s="34" t="s">
        <v>190</v>
      </c>
      <c r="I77" s="64" t="s">
        <v>602</v>
      </c>
    </row>
    <row customHeight="1" ht="16.5" r="78" s="118" spans="1:9">
      <c r="A78" s="93" t="n">
        <v>2018</v>
      </c>
      <c r="B78" s="93" t="n">
        <v>8</v>
      </c>
      <c r="C78" s="63" t="s">
        <v>772</v>
      </c>
      <c r="D78" s="64" t="s">
        <v>774</v>
      </c>
      <c r="E78" s="64" t="s">
        <v>148</v>
      </c>
      <c r="F78" s="64" t="s">
        <v>600</v>
      </c>
      <c r="G78" s="34" t="s">
        <v>661</v>
      </c>
      <c r="H78" s="34" t="s">
        <v>190</v>
      </c>
      <c r="I78" s="64" t="s">
        <v>602</v>
      </c>
    </row>
    <row customHeight="1" ht="16.5" r="79" s="118" spans="1:9">
      <c r="A79" s="93" t="n">
        <v>2018</v>
      </c>
      <c r="B79" s="93" t="n">
        <v>8</v>
      </c>
      <c r="C79" s="63" t="s">
        <v>775</v>
      </c>
      <c r="D79" s="64" t="s">
        <v>776</v>
      </c>
      <c r="E79" s="64" t="s">
        <v>148</v>
      </c>
      <c r="F79" s="64" t="s">
        <v>600</v>
      </c>
      <c r="G79" s="34" t="s">
        <v>777</v>
      </c>
      <c r="H79" s="34" t="s">
        <v>190</v>
      </c>
      <c r="I79" s="64" t="s">
        <v>602</v>
      </c>
    </row>
    <row customHeight="1" ht="16.5" r="80" s="118" spans="1:9">
      <c r="A80" s="93" t="n">
        <v>2018</v>
      </c>
      <c r="B80" s="93" t="n">
        <v>8</v>
      </c>
      <c r="C80" s="63" t="s">
        <v>775</v>
      </c>
      <c r="D80" s="64" t="s">
        <v>778</v>
      </c>
      <c r="E80" s="64" t="s">
        <v>9</v>
      </c>
      <c r="F80" s="64" t="s">
        <v>612</v>
      </c>
      <c r="G80" s="34" t="s">
        <v>779</v>
      </c>
      <c r="H80" s="34" t="s">
        <v>780</v>
      </c>
      <c r="I80" s="64" t="s">
        <v>615</v>
      </c>
    </row>
    <row customHeight="1" ht="16.5" r="81" s="118" spans="1:9">
      <c r="A81" s="93" t="n">
        <v>2018</v>
      </c>
      <c r="B81" s="93" t="n">
        <v>8</v>
      </c>
      <c r="C81" s="63" t="s">
        <v>775</v>
      </c>
      <c r="D81" s="64" t="s">
        <v>781</v>
      </c>
      <c r="E81" s="64" t="s">
        <v>148</v>
      </c>
      <c r="F81" s="64" t="s">
        <v>600</v>
      </c>
      <c r="G81" s="34" t="s">
        <v>782</v>
      </c>
      <c r="H81" s="34" t="s">
        <v>190</v>
      </c>
      <c r="I81" s="64" t="s">
        <v>602</v>
      </c>
    </row>
    <row customHeight="1" ht="16.5" r="82" s="118" spans="1:9">
      <c r="A82" s="93" t="n">
        <v>2018</v>
      </c>
      <c r="B82" s="93" t="n">
        <v>8</v>
      </c>
      <c r="C82" s="63" t="s">
        <v>726</v>
      </c>
      <c r="D82" s="64" t="s">
        <v>783</v>
      </c>
      <c r="E82" s="64" t="s">
        <v>9</v>
      </c>
      <c r="F82" s="64" t="s">
        <v>612</v>
      </c>
      <c r="G82" s="34" t="s">
        <v>784</v>
      </c>
      <c r="H82" s="34" t="s">
        <v>785</v>
      </c>
      <c r="I82" s="64" t="s">
        <v>615</v>
      </c>
    </row>
    <row customHeight="1" ht="16.5" r="83" s="118" spans="1:9">
      <c r="A83" s="93" t="n">
        <v>2018</v>
      </c>
      <c r="B83" s="93" t="n">
        <v>8</v>
      </c>
      <c r="C83" s="63" t="s">
        <v>726</v>
      </c>
      <c r="D83" s="64" t="s">
        <v>786</v>
      </c>
      <c r="E83" s="64" t="s">
        <v>148</v>
      </c>
      <c r="F83" s="64" t="s">
        <v>600</v>
      </c>
      <c r="G83" s="34" t="s">
        <v>784</v>
      </c>
      <c r="H83" s="34" t="s">
        <v>190</v>
      </c>
      <c r="I83" s="64" t="s">
        <v>602</v>
      </c>
    </row>
    <row customHeight="1" ht="16.5" r="84" s="118" spans="1:9">
      <c r="A84" s="93" t="n">
        <v>2018</v>
      </c>
      <c r="B84" s="93" t="n">
        <v>8</v>
      </c>
      <c r="C84" s="63" t="s">
        <v>787</v>
      </c>
      <c r="D84" s="64" t="s">
        <v>788</v>
      </c>
      <c r="E84" s="64" t="s">
        <v>146</v>
      </c>
      <c r="F84" s="64" t="s">
        <v>600</v>
      </c>
      <c r="G84" s="34" t="s">
        <v>789</v>
      </c>
      <c r="H84" s="34" t="s">
        <v>190</v>
      </c>
      <c r="I84" s="64" t="s">
        <v>615</v>
      </c>
    </row>
    <row customHeight="1" ht="16.5" r="85" s="118" spans="1:9">
      <c r="A85" s="93" t="n">
        <v>2018</v>
      </c>
      <c r="B85" s="93" t="n">
        <v>8</v>
      </c>
      <c r="C85" s="63" t="s">
        <v>790</v>
      </c>
      <c r="D85" s="64" t="s">
        <v>791</v>
      </c>
      <c r="E85" s="64" t="s">
        <v>9</v>
      </c>
      <c r="F85" s="64" t="s">
        <v>612</v>
      </c>
      <c r="G85" s="34" t="s">
        <v>792</v>
      </c>
      <c r="H85" s="34" t="s">
        <v>793</v>
      </c>
      <c r="I85" s="64" t="s">
        <v>615</v>
      </c>
    </row>
    <row customHeight="1" ht="16.5" r="86" s="118" spans="1:9">
      <c r="A86" s="93" t="n">
        <v>2018</v>
      </c>
      <c r="B86" s="93" t="n">
        <v>8</v>
      </c>
      <c r="C86" s="63" t="s">
        <v>790</v>
      </c>
      <c r="D86" s="64" t="s">
        <v>794</v>
      </c>
      <c r="E86" s="64" t="s">
        <v>148</v>
      </c>
      <c r="F86" s="64" t="s">
        <v>600</v>
      </c>
      <c r="G86" s="34" t="s">
        <v>607</v>
      </c>
      <c r="H86" s="34" t="s">
        <v>190</v>
      </c>
      <c r="I86" s="64" t="s">
        <v>602</v>
      </c>
    </row>
    <row customHeight="1" ht="16.5" r="87" s="118" spans="1:9">
      <c r="A87" s="93" t="n">
        <v>2018</v>
      </c>
      <c r="B87" s="93" t="n">
        <v>8</v>
      </c>
      <c r="C87" s="63" t="s">
        <v>790</v>
      </c>
      <c r="D87" s="64" t="s">
        <v>795</v>
      </c>
      <c r="E87" s="64" t="s">
        <v>148</v>
      </c>
      <c r="F87" s="64" t="s">
        <v>600</v>
      </c>
      <c r="G87" s="34" t="s">
        <v>796</v>
      </c>
      <c r="H87" s="34" t="s">
        <v>190</v>
      </c>
      <c r="I87" s="64" t="s">
        <v>602</v>
      </c>
    </row>
    <row customHeight="1" ht="16.5" r="88" s="118" spans="1:9">
      <c r="A88" s="93" t="n">
        <v>2018</v>
      </c>
      <c r="B88" s="93" t="n">
        <v>8</v>
      </c>
      <c r="C88" s="63" t="s">
        <v>797</v>
      </c>
      <c r="D88" s="64" t="s">
        <v>798</v>
      </c>
      <c r="E88" s="64" t="s">
        <v>148</v>
      </c>
      <c r="F88" s="34" t="s">
        <v>600</v>
      </c>
      <c r="G88" s="34" t="s">
        <v>607</v>
      </c>
      <c r="H88" s="34" t="s">
        <v>190</v>
      </c>
      <c r="I88" s="34" t="s">
        <v>602</v>
      </c>
    </row>
    <row customHeight="1" ht="16.5" r="89" s="118" spans="1:9">
      <c r="A89" s="93" t="n">
        <v>2018</v>
      </c>
      <c r="B89" s="93" t="n">
        <v>8</v>
      </c>
      <c r="C89" s="63" t="s">
        <v>797</v>
      </c>
      <c r="D89" s="64" t="s">
        <v>799</v>
      </c>
      <c r="E89" s="64" t="s">
        <v>146</v>
      </c>
      <c r="F89" s="34" t="s">
        <v>600</v>
      </c>
      <c r="G89" s="34" t="s">
        <v>607</v>
      </c>
      <c r="H89" s="34" t="s">
        <v>190</v>
      </c>
      <c r="I89" s="34" t="s">
        <v>615</v>
      </c>
    </row>
    <row customHeight="1" ht="16.5" r="90" s="118" spans="1:9">
      <c r="A90" s="93" t="n">
        <v>2018</v>
      </c>
      <c r="B90" s="93" t="n">
        <v>8</v>
      </c>
      <c r="C90" s="63" t="s">
        <v>797</v>
      </c>
      <c r="D90" s="64" t="s">
        <v>800</v>
      </c>
      <c r="E90" s="64" t="s">
        <v>148</v>
      </c>
      <c r="F90" s="34" t="s">
        <v>600</v>
      </c>
      <c r="G90" s="34" t="s">
        <v>801</v>
      </c>
      <c r="H90" s="34" t="s">
        <v>190</v>
      </c>
      <c r="I90" s="34" t="s">
        <v>602</v>
      </c>
    </row>
    <row customHeight="1" ht="16.5" r="91" s="118" spans="1:9">
      <c r="A91" s="93" t="n">
        <v>2018</v>
      </c>
      <c r="B91" s="93" t="n">
        <v>8</v>
      </c>
      <c r="C91" s="63" t="s">
        <v>802</v>
      </c>
      <c r="D91" s="64" t="s">
        <v>803</v>
      </c>
      <c r="E91" s="64" t="s">
        <v>148</v>
      </c>
      <c r="F91" s="34" t="s">
        <v>600</v>
      </c>
      <c r="G91" s="34" t="s">
        <v>804</v>
      </c>
      <c r="H91" s="34" t="s">
        <v>190</v>
      </c>
      <c r="I91" s="34" t="s">
        <v>602</v>
      </c>
    </row>
    <row customHeight="1" ht="16.5" r="92" s="118" spans="1:9">
      <c r="A92" s="93" t="n">
        <v>2018</v>
      </c>
      <c r="B92" s="93" t="n">
        <v>8</v>
      </c>
      <c r="C92" s="63" t="s">
        <v>805</v>
      </c>
      <c r="D92" s="64" t="s">
        <v>806</v>
      </c>
      <c r="E92" s="64" t="s">
        <v>9</v>
      </c>
      <c r="F92" s="34" t="s">
        <v>612</v>
      </c>
      <c r="G92" s="34" t="s">
        <v>807</v>
      </c>
      <c r="H92" s="34" t="s">
        <v>808</v>
      </c>
      <c r="I92" s="34" t="s">
        <v>615</v>
      </c>
    </row>
    <row customHeight="1" ht="16.5" r="93" s="118" spans="1:9">
      <c r="A93" s="93" t="n">
        <v>2018</v>
      </c>
      <c r="B93" s="93" t="n">
        <v>8</v>
      </c>
      <c r="C93" s="63" t="s">
        <v>805</v>
      </c>
      <c r="D93" s="64" t="s">
        <v>809</v>
      </c>
      <c r="E93" s="64" t="s">
        <v>148</v>
      </c>
      <c r="F93" s="34" t="s">
        <v>600</v>
      </c>
      <c r="G93" s="34" t="s">
        <v>810</v>
      </c>
      <c r="H93" s="34" t="s">
        <v>190</v>
      </c>
      <c r="I93" s="34" t="s">
        <v>602</v>
      </c>
    </row>
    <row customHeight="1" ht="16.5" r="94" s="118" spans="1:9">
      <c r="A94" s="93" t="n">
        <v>2018</v>
      </c>
      <c r="B94" s="93" t="n">
        <v>8</v>
      </c>
      <c r="C94" s="63" t="s">
        <v>768</v>
      </c>
      <c r="D94" s="64" t="s">
        <v>811</v>
      </c>
      <c r="E94" s="64" t="s">
        <v>148</v>
      </c>
      <c r="F94" s="34" t="s">
        <v>600</v>
      </c>
      <c r="G94" s="34" t="s">
        <v>812</v>
      </c>
      <c r="H94" s="34" t="s">
        <v>190</v>
      </c>
      <c r="I94" s="34" t="s">
        <v>602</v>
      </c>
    </row>
    <row customHeight="1" ht="16.5" r="95" s="118" spans="1:9">
      <c r="A95" s="93" t="n">
        <v>2018</v>
      </c>
      <c r="B95" s="93" t="n">
        <v>8</v>
      </c>
      <c r="C95" s="63" t="s">
        <v>768</v>
      </c>
      <c r="D95" s="64" t="s">
        <v>813</v>
      </c>
      <c r="E95" s="64" t="s">
        <v>148</v>
      </c>
      <c r="F95" s="34" t="s">
        <v>600</v>
      </c>
      <c r="G95" s="34" t="s">
        <v>784</v>
      </c>
      <c r="H95" s="34" t="s">
        <v>190</v>
      </c>
      <c r="I95" s="34" t="s">
        <v>602</v>
      </c>
    </row>
    <row customHeight="1" ht="16.5" r="96" s="118" spans="1:9">
      <c r="A96" s="93" t="n">
        <v>2018</v>
      </c>
      <c r="B96" s="93" t="n">
        <v>8</v>
      </c>
      <c r="C96" s="63" t="s">
        <v>768</v>
      </c>
      <c r="D96" s="64" t="s">
        <v>814</v>
      </c>
      <c r="E96" s="64" t="s">
        <v>148</v>
      </c>
      <c r="F96" s="34" t="s">
        <v>600</v>
      </c>
      <c r="G96" s="34" t="s">
        <v>815</v>
      </c>
      <c r="H96" s="34" t="s">
        <v>190</v>
      </c>
      <c r="I96" s="34" t="s">
        <v>602</v>
      </c>
    </row>
    <row customHeight="1" ht="16.5" r="97" s="118" spans="1:9">
      <c r="A97" s="93" t="n">
        <v>2018</v>
      </c>
      <c r="B97" s="93" t="n">
        <v>8</v>
      </c>
      <c r="C97" s="63" t="s">
        <v>816</v>
      </c>
      <c r="D97" s="64" t="s">
        <v>817</v>
      </c>
      <c r="E97" s="64" t="s">
        <v>148</v>
      </c>
      <c r="F97" s="34" t="s">
        <v>600</v>
      </c>
      <c r="G97" s="34" t="s">
        <v>777</v>
      </c>
      <c r="H97" s="34" t="s">
        <v>190</v>
      </c>
      <c r="I97" s="34" t="s">
        <v>602</v>
      </c>
    </row>
    <row customHeight="1" ht="16.5" r="98" s="118" spans="1:9">
      <c r="A98" s="93" t="n">
        <v>2018</v>
      </c>
      <c r="B98" s="93" t="n">
        <v>8</v>
      </c>
      <c r="C98" s="63" t="s">
        <v>816</v>
      </c>
      <c r="D98" s="64" t="s">
        <v>818</v>
      </c>
      <c r="E98" s="64" t="s">
        <v>148</v>
      </c>
      <c r="F98" s="34" t="s">
        <v>600</v>
      </c>
      <c r="G98" s="34" t="s">
        <v>721</v>
      </c>
      <c r="H98" s="34" t="s">
        <v>190</v>
      </c>
      <c r="I98" s="34" t="s">
        <v>602</v>
      </c>
    </row>
    <row customHeight="1" ht="16.5" r="99" s="118" spans="1:9">
      <c r="A99" s="93" t="n">
        <v>2018</v>
      </c>
      <c r="B99" s="93" t="n">
        <v>8</v>
      </c>
      <c r="C99" s="63" t="s">
        <v>819</v>
      </c>
      <c r="D99" s="64" t="s">
        <v>820</v>
      </c>
      <c r="E99" s="64" t="s">
        <v>9</v>
      </c>
      <c r="F99" s="34" t="s">
        <v>612</v>
      </c>
      <c r="G99" s="34" t="s">
        <v>821</v>
      </c>
      <c r="H99" s="34" t="s">
        <v>822</v>
      </c>
      <c r="I99" s="34" t="s">
        <v>615</v>
      </c>
    </row>
    <row customHeight="1" ht="16.5" r="100" s="118" spans="1:9">
      <c r="A100" s="93" t="n">
        <v>2018</v>
      </c>
      <c r="B100" s="93" t="n">
        <v>8</v>
      </c>
      <c r="C100" s="63" t="s">
        <v>819</v>
      </c>
      <c r="D100" s="64" t="s">
        <v>823</v>
      </c>
      <c r="E100" s="64" t="s">
        <v>148</v>
      </c>
      <c r="F100" s="34" t="s">
        <v>600</v>
      </c>
      <c r="G100" s="34" t="s">
        <v>667</v>
      </c>
      <c r="H100" s="34" t="s">
        <v>190</v>
      </c>
      <c r="I100" s="34" t="s">
        <v>602</v>
      </c>
    </row>
    <row customHeight="1" ht="16.5" r="101" s="118" spans="1:9">
      <c r="A101" s="93" t="n">
        <v>2018</v>
      </c>
      <c r="B101" s="93" t="n">
        <v>8</v>
      </c>
      <c r="C101" s="63" t="s">
        <v>819</v>
      </c>
      <c r="D101" s="64" t="s">
        <v>824</v>
      </c>
      <c r="E101" s="64" t="s">
        <v>148</v>
      </c>
      <c r="F101" s="34" t="s">
        <v>600</v>
      </c>
      <c r="G101" s="34" t="s">
        <v>667</v>
      </c>
      <c r="H101" s="34" t="s">
        <v>190</v>
      </c>
      <c r="I101" s="34" t="s">
        <v>602</v>
      </c>
    </row>
    <row customHeight="1" ht="16.5" r="102" s="118" spans="1:9">
      <c r="A102" s="93" t="n">
        <v>2018</v>
      </c>
      <c r="B102" s="93" t="n">
        <v>8</v>
      </c>
      <c r="C102" s="63" t="s">
        <v>819</v>
      </c>
      <c r="D102" s="64" t="s">
        <v>825</v>
      </c>
      <c r="E102" s="64" t="s">
        <v>148</v>
      </c>
      <c r="F102" s="34" t="s">
        <v>600</v>
      </c>
      <c r="G102" s="34" t="s">
        <v>826</v>
      </c>
      <c r="H102" s="34" t="s">
        <v>190</v>
      </c>
      <c r="I102" s="34" t="s">
        <v>602</v>
      </c>
    </row>
    <row customHeight="1" ht="16.5" r="103" s="118" spans="1:9">
      <c r="A103" s="93" t="n">
        <v>2018</v>
      </c>
      <c r="B103" s="93" t="n">
        <v>8</v>
      </c>
      <c r="C103" s="63" t="s">
        <v>819</v>
      </c>
      <c r="D103" s="64" t="s">
        <v>827</v>
      </c>
      <c r="E103" s="64" t="s">
        <v>148</v>
      </c>
      <c r="F103" s="34" t="s">
        <v>600</v>
      </c>
      <c r="G103" s="34" t="s">
        <v>828</v>
      </c>
      <c r="H103" s="34" t="s">
        <v>190</v>
      </c>
      <c r="I103" s="34" t="s">
        <v>602</v>
      </c>
    </row>
    <row customHeight="1" ht="16.5" r="104" s="118" spans="1:9">
      <c r="A104" s="93" t="n">
        <v>2018</v>
      </c>
      <c r="B104" s="93" t="n">
        <v>8</v>
      </c>
      <c r="C104" s="63" t="s">
        <v>829</v>
      </c>
      <c r="D104" s="64" t="s">
        <v>830</v>
      </c>
      <c r="E104" s="64" t="s">
        <v>148</v>
      </c>
      <c r="F104" s="34" t="s">
        <v>600</v>
      </c>
      <c r="G104" s="34" t="s">
        <v>607</v>
      </c>
      <c r="H104" s="34" t="s">
        <v>190</v>
      </c>
      <c r="I104" s="34" t="s">
        <v>602</v>
      </c>
    </row>
    <row customHeight="1" ht="16.5" r="105" s="118" spans="1:9">
      <c r="A105" s="93" t="n">
        <v>2018</v>
      </c>
      <c r="B105" s="93" t="n">
        <v>8</v>
      </c>
      <c r="C105" s="63" t="s">
        <v>829</v>
      </c>
      <c r="D105" s="64" t="s">
        <v>831</v>
      </c>
      <c r="E105" s="64" t="s">
        <v>148</v>
      </c>
      <c r="F105" s="34" t="s">
        <v>600</v>
      </c>
      <c r="G105" s="34" t="s">
        <v>832</v>
      </c>
      <c r="H105" s="34" t="s">
        <v>190</v>
      </c>
      <c r="I105" s="34" t="s">
        <v>602</v>
      </c>
    </row>
    <row customHeight="1" ht="16.5" r="106" s="118" spans="1:9">
      <c r="A106" s="93" t="n">
        <v>2018</v>
      </c>
      <c r="B106" s="93" t="n">
        <v>8</v>
      </c>
      <c r="C106" s="63" t="s">
        <v>829</v>
      </c>
      <c r="D106" s="64" t="s">
        <v>833</v>
      </c>
      <c r="E106" s="64" t="s">
        <v>9</v>
      </c>
      <c r="F106" s="34" t="s">
        <v>612</v>
      </c>
      <c r="G106" s="34" t="s">
        <v>834</v>
      </c>
      <c r="H106" s="34" t="s">
        <v>835</v>
      </c>
      <c r="I106" s="34" t="s">
        <v>615</v>
      </c>
    </row>
    <row customHeight="1" ht="16.5" r="107" s="118" spans="1:9">
      <c r="A107" s="93" t="n">
        <v>2018</v>
      </c>
      <c r="B107" s="93" t="n">
        <v>8</v>
      </c>
      <c r="C107" s="63" t="s">
        <v>829</v>
      </c>
      <c r="D107" s="64" t="s">
        <v>836</v>
      </c>
      <c r="E107" s="64" t="s">
        <v>148</v>
      </c>
      <c r="F107" s="34" t="s">
        <v>600</v>
      </c>
      <c r="G107" s="34" t="s">
        <v>828</v>
      </c>
      <c r="H107" s="34" t="s">
        <v>190</v>
      </c>
      <c r="I107" s="34" t="s">
        <v>602</v>
      </c>
    </row>
    <row customHeight="1" ht="16.5" r="108" s="118" spans="1:9">
      <c r="A108" s="93" t="n">
        <v>2018</v>
      </c>
      <c r="B108" s="93" t="n">
        <v>8</v>
      </c>
      <c r="C108" s="63" t="s">
        <v>837</v>
      </c>
      <c r="D108" s="64" t="s">
        <v>838</v>
      </c>
      <c r="E108" s="64" t="s">
        <v>150</v>
      </c>
      <c r="F108" s="34" t="s"/>
      <c r="G108" s="34" t="s">
        <v>839</v>
      </c>
      <c r="H108" s="34" t="s">
        <v>190</v>
      </c>
      <c r="I108" s="34" t="s">
        <v>615</v>
      </c>
    </row>
    <row customHeight="1" ht="16.5" r="109" s="118" spans="1:9">
      <c r="A109" s="93" t="n">
        <v>2018</v>
      </c>
      <c r="B109" s="93" t="n">
        <v>8</v>
      </c>
      <c r="C109" s="63" t="s">
        <v>840</v>
      </c>
      <c r="D109" s="64" t="s">
        <v>841</v>
      </c>
      <c r="E109" s="64" t="s">
        <v>148</v>
      </c>
      <c r="F109" s="34" t="s">
        <v>600</v>
      </c>
      <c r="G109" s="34" t="s">
        <v>826</v>
      </c>
      <c r="H109" s="34" t="s">
        <v>190</v>
      </c>
      <c r="I109" s="34" t="s">
        <v>602</v>
      </c>
    </row>
    <row customHeight="1" ht="16.5" r="110" s="118" spans="1:9">
      <c r="A110" s="93" t="n">
        <v>2018</v>
      </c>
      <c r="B110" s="93" t="n">
        <v>8</v>
      </c>
      <c r="C110" s="63" t="s">
        <v>840</v>
      </c>
      <c r="D110" s="64" t="s">
        <v>842</v>
      </c>
      <c r="E110" s="64" t="s">
        <v>146</v>
      </c>
      <c r="F110" s="34" t="s">
        <v>600</v>
      </c>
      <c r="G110" s="34" t="s">
        <v>826</v>
      </c>
      <c r="H110" s="34" t="s">
        <v>190</v>
      </c>
      <c r="I110" s="34" t="s">
        <v>615</v>
      </c>
    </row>
    <row customHeight="1" ht="16.5" r="111" s="118" spans="1:9">
      <c r="A111" s="93" t="n">
        <v>2018</v>
      </c>
      <c r="B111" s="93" t="n">
        <v>8</v>
      </c>
      <c r="C111" s="63" t="s">
        <v>843</v>
      </c>
      <c r="D111" s="64" t="s">
        <v>844</v>
      </c>
      <c r="E111" s="64" t="s">
        <v>148</v>
      </c>
      <c r="F111" s="34" t="s">
        <v>600</v>
      </c>
      <c r="G111" s="34" t="s">
        <v>845</v>
      </c>
      <c r="H111" s="34" t="s">
        <v>190</v>
      </c>
      <c r="I111" s="34" t="s">
        <v>602</v>
      </c>
    </row>
    <row customHeight="1" ht="16.5" r="112" s="118" spans="1:9">
      <c r="A112" s="93" t="n">
        <v>2018</v>
      </c>
      <c r="B112" s="93" t="n">
        <v>8</v>
      </c>
      <c r="C112" s="63" t="s">
        <v>843</v>
      </c>
      <c r="D112" s="64" t="s">
        <v>846</v>
      </c>
      <c r="E112" s="64" t="s">
        <v>146</v>
      </c>
      <c r="F112" s="34" t="s">
        <v>600</v>
      </c>
      <c r="G112" s="34" t="s">
        <v>847</v>
      </c>
      <c r="H112" s="34" t="s">
        <v>190</v>
      </c>
      <c r="I112" s="34" t="s">
        <v>615</v>
      </c>
    </row>
    <row customHeight="1" ht="16.5" r="113" s="118" spans="1:9">
      <c r="A113" s="93" t="n">
        <v>2018</v>
      </c>
      <c r="B113" s="93" t="n">
        <v>8</v>
      </c>
      <c r="C113" s="63" t="s">
        <v>843</v>
      </c>
      <c r="D113" s="64" t="s">
        <v>848</v>
      </c>
      <c r="E113" s="64" t="s">
        <v>146</v>
      </c>
      <c r="F113" s="34" t="s">
        <v>600</v>
      </c>
      <c r="G113" s="34" t="s">
        <v>847</v>
      </c>
      <c r="H113" s="34" t="s">
        <v>190</v>
      </c>
      <c r="I113" s="34" t="s">
        <v>615</v>
      </c>
    </row>
    <row customHeight="1" ht="16.5" r="114" s="118" spans="1:9">
      <c r="A114" s="93" t="n">
        <v>2018</v>
      </c>
      <c r="B114" s="93" t="n">
        <v>8</v>
      </c>
      <c r="C114" s="63" t="s">
        <v>843</v>
      </c>
      <c r="D114" s="64" t="s">
        <v>849</v>
      </c>
      <c r="E114" s="64" t="s">
        <v>146</v>
      </c>
      <c r="F114" s="34" t="s">
        <v>600</v>
      </c>
      <c r="G114" s="34" t="s">
        <v>847</v>
      </c>
      <c r="H114" s="34" t="s">
        <v>190</v>
      </c>
      <c r="I114" s="34" t="s">
        <v>615</v>
      </c>
    </row>
    <row customHeight="1" ht="16.5" r="115" s="118" spans="1:9">
      <c r="A115" s="93" t="n">
        <v>2018</v>
      </c>
      <c r="B115" s="93" t="n">
        <v>8</v>
      </c>
      <c r="C115" s="63" t="s">
        <v>843</v>
      </c>
      <c r="D115" s="64" t="s">
        <v>850</v>
      </c>
      <c r="E115" s="64" t="s">
        <v>146</v>
      </c>
      <c r="F115" s="34" t="s">
        <v>600</v>
      </c>
      <c r="G115" s="34" t="s">
        <v>845</v>
      </c>
      <c r="H115" s="34" t="s">
        <v>190</v>
      </c>
      <c r="I115" s="34" t="s">
        <v>615</v>
      </c>
    </row>
    <row customHeight="1" ht="16.5" r="116" s="118" spans="1:9">
      <c r="A116" s="93" t="n">
        <v>2018</v>
      </c>
      <c r="B116" s="93" t="n">
        <v>8</v>
      </c>
      <c r="C116" s="63" t="s">
        <v>723</v>
      </c>
      <c r="D116" s="64" t="s">
        <v>851</v>
      </c>
      <c r="E116" s="64" t="s">
        <v>148</v>
      </c>
      <c r="F116" s="34" t="s">
        <v>600</v>
      </c>
      <c r="G116" s="34" t="s">
        <v>852</v>
      </c>
      <c r="H116" s="34" t="s">
        <v>190</v>
      </c>
      <c r="I116" s="34" t="s">
        <v>602</v>
      </c>
    </row>
    <row customHeight="1" ht="16.5" r="117" s="118" spans="1:9">
      <c r="A117" s="93" t="n">
        <v>2018</v>
      </c>
      <c r="B117" s="93" t="n">
        <v>8</v>
      </c>
      <c r="C117" s="63" t="s">
        <v>723</v>
      </c>
      <c r="D117" s="64" t="s">
        <v>853</v>
      </c>
      <c r="E117" s="64" t="s">
        <v>148</v>
      </c>
      <c r="F117" s="34" t="s">
        <v>600</v>
      </c>
      <c r="G117" s="34" t="s">
        <v>845</v>
      </c>
      <c r="H117" s="34" t="s">
        <v>190</v>
      </c>
      <c r="I117" s="34" t="s">
        <v>602</v>
      </c>
    </row>
    <row customHeight="1" ht="16.5" r="118" s="118" spans="1:9">
      <c r="A118" s="93" t="n">
        <v>2018</v>
      </c>
      <c r="B118" s="93" t="n">
        <v>8</v>
      </c>
      <c r="C118" s="63" t="s">
        <v>723</v>
      </c>
      <c r="D118" s="64" t="s">
        <v>854</v>
      </c>
      <c r="E118" s="64" t="s">
        <v>148</v>
      </c>
      <c r="F118" s="34" t="s">
        <v>600</v>
      </c>
      <c r="G118" s="34" t="s">
        <v>777</v>
      </c>
      <c r="H118" s="34" t="s">
        <v>190</v>
      </c>
      <c r="I118" s="34" t="s">
        <v>602</v>
      </c>
    </row>
    <row customHeight="1" ht="16.5" r="119" s="118" spans="1:9">
      <c r="A119" s="93" t="n">
        <v>2018</v>
      </c>
      <c r="B119" s="93" t="n">
        <v>8</v>
      </c>
      <c r="C119" s="63" t="s">
        <v>723</v>
      </c>
      <c r="D119" s="64" t="s">
        <v>855</v>
      </c>
      <c r="E119" s="64" t="s">
        <v>148</v>
      </c>
      <c r="F119" s="34" t="s">
        <v>600</v>
      </c>
      <c r="G119" s="34" t="s">
        <v>643</v>
      </c>
      <c r="H119" s="34" t="s">
        <v>190</v>
      </c>
      <c r="I119" s="34" t="s">
        <v>602</v>
      </c>
    </row>
    <row customHeight="1" ht="16.5" r="120" s="118" spans="1:9">
      <c r="A120" s="93" t="n"/>
      <c r="B120" s="93" t="n"/>
      <c r="C120" s="63" t="n"/>
      <c r="D120" s="64" t="n"/>
      <c r="E120" s="64" t="n"/>
      <c r="F120" s="34" t="n"/>
      <c r="G120" s="34" t="n"/>
      <c r="H120" s="34" t="n"/>
      <c r="I120" s="34" t="n"/>
    </row>
    <row customHeight="1" ht="16.5" r="121" s="118" spans="1:9">
      <c r="A121" s="93" t="n"/>
      <c r="B121" s="93" t="n"/>
      <c r="C121" s="63" t="n"/>
      <c r="D121" s="64" t="n"/>
      <c r="E121" s="64" t="n"/>
      <c r="F121" s="34" t="n"/>
      <c r="G121" s="34" t="n"/>
      <c r="H121" s="34" t="n"/>
      <c r="I121" s="34" t="n"/>
    </row>
    <row customHeight="1" ht="16.5" r="122" s="118" spans="1:9">
      <c r="A122" s="93" t="n"/>
      <c r="B122" s="93" t="n"/>
      <c r="C122" s="63" t="n"/>
      <c r="D122" s="64" t="n"/>
      <c r="E122" s="64" t="n"/>
      <c r="F122" s="34" t="n"/>
      <c r="G122" s="34" t="n"/>
      <c r="H122" s="34" t="n"/>
      <c r="I122" s="34" t="n"/>
    </row>
    <row customHeight="1" ht="16.5" r="123" s="118" spans="1:9">
      <c r="A123" s="93" t="n"/>
      <c r="B123" s="93" t="n"/>
      <c r="C123" s="63" t="n"/>
      <c r="D123" s="64" t="n"/>
      <c r="E123" s="64" t="n"/>
      <c r="F123" s="34" t="n"/>
      <c r="G123" s="34" t="n"/>
      <c r="H123" s="34" t="n"/>
      <c r="I123" s="34" t="n"/>
    </row>
    <row customHeight="1" ht="16.5" r="124" s="118" spans="1:9">
      <c r="A124" s="93" t="n"/>
      <c r="B124" s="93" t="n"/>
      <c r="C124" s="63" t="n"/>
      <c r="D124" s="64" t="n"/>
      <c r="E124" s="64" t="n"/>
      <c r="F124" s="34" t="n"/>
      <c r="G124" s="34" t="n"/>
      <c r="H124" s="34" t="n"/>
      <c r="I124" s="34" t="n"/>
    </row>
    <row customHeight="1" ht="16.5" r="125" s="118" spans="1:9">
      <c r="A125" s="93" t="n"/>
      <c r="B125" s="93" t="n"/>
      <c r="C125" s="63" t="n"/>
      <c r="D125" s="64" t="n"/>
      <c r="E125" s="64" t="n"/>
      <c r="F125" s="34" t="n"/>
      <c r="G125" s="34" t="n"/>
      <c r="H125" s="34" t="n"/>
      <c r="I125" s="34" t="n"/>
    </row>
    <row customHeight="1" ht="16.5" r="126" s="118" spans="1:9">
      <c r="A126" s="93" t="n"/>
      <c r="B126" s="93" t="n"/>
      <c r="C126" s="63" t="n"/>
      <c r="D126" s="64" t="n"/>
      <c r="E126" s="64" t="n"/>
      <c r="F126" s="34" t="n"/>
      <c r="G126" s="34" t="n"/>
      <c r="H126" s="34" t="n"/>
      <c r="I126" s="34" t="n"/>
    </row>
    <row customHeight="1" ht="16.5" r="127" s="118" spans="1:9">
      <c r="A127" s="93" t="n"/>
      <c r="B127" s="93" t="n"/>
      <c r="C127" s="63" t="n"/>
      <c r="D127" s="64" t="n"/>
      <c r="E127" s="64" t="n"/>
      <c r="F127" s="34" t="n"/>
      <c r="G127" s="34" t="n"/>
      <c r="H127" s="34" t="n"/>
      <c r="I127" s="34" t="n"/>
    </row>
    <row customHeight="1" ht="16.5" r="128" s="118" spans="1:9">
      <c r="A128" s="93" t="n"/>
      <c r="B128" s="93" t="n"/>
      <c r="C128" s="63" t="n"/>
      <c r="D128" s="64" t="n"/>
      <c r="E128" s="64" t="n"/>
      <c r="F128" s="34" t="n"/>
      <c r="G128" s="34" t="n"/>
      <c r="H128" s="34" t="n"/>
      <c r="I128" s="34" t="n"/>
    </row>
    <row customHeight="1" ht="16.5" r="129" s="118" spans="1:9">
      <c r="A129" s="93" t="n"/>
      <c r="B129" s="93" t="n"/>
      <c r="C129" s="63" t="n"/>
      <c r="D129" s="64" t="n"/>
      <c r="E129" s="64" t="n"/>
      <c r="F129" s="34" t="n"/>
      <c r="G129" s="34" t="n"/>
      <c r="H129" s="34" t="n"/>
      <c r="I129" s="34" t="n"/>
    </row>
    <row customHeight="1" ht="16.5" r="130" s="118" spans="1:9">
      <c r="A130" s="93" t="n"/>
      <c r="B130" s="93" t="n"/>
      <c r="C130" s="63" t="n"/>
      <c r="D130" s="64" t="n"/>
      <c r="E130" s="64" t="n"/>
      <c r="F130" s="34" t="n"/>
      <c r="G130" s="34" t="n"/>
      <c r="H130" s="34" t="n"/>
      <c r="I130" s="34" t="n"/>
    </row>
    <row customHeight="1" ht="16.5" r="131" s="118" spans="1:9">
      <c r="A131" s="93" t="n"/>
      <c r="B131" s="93" t="n"/>
      <c r="C131" s="63" t="n"/>
      <c r="D131" s="64" t="n"/>
      <c r="E131" s="64" t="n"/>
      <c r="F131" s="34" t="n"/>
      <c r="G131" s="34" t="n"/>
      <c r="H131" s="34" t="n"/>
      <c r="I131" s="34" t="n"/>
    </row>
    <row customHeight="1" ht="16.5" r="132" s="118" spans="1:9">
      <c r="A132" s="93" t="n"/>
      <c r="B132" s="93" t="n"/>
      <c r="C132" s="63" t="n"/>
      <c r="D132" s="64" t="n"/>
      <c r="E132" s="64" t="n"/>
      <c r="F132" s="34" t="n"/>
      <c r="G132" s="34" t="n"/>
      <c r="H132" s="34" t="n"/>
      <c r="I132" s="34" t="n"/>
    </row>
    <row customHeight="1" ht="16.5" r="133" s="118" spans="1:9">
      <c r="A133" s="93" t="n"/>
      <c r="B133" s="93" t="n"/>
      <c r="C133" s="63" t="n"/>
      <c r="D133" s="64" t="n"/>
      <c r="E133" s="64" t="n"/>
      <c r="F133" s="34" t="n"/>
      <c r="G133" s="34" t="n"/>
      <c r="H133" s="34" t="n"/>
      <c r="I133" s="34" t="n"/>
    </row>
    <row customHeight="1" ht="16.5" r="134" s="118" spans="1:9">
      <c r="A134" s="93" t="n"/>
      <c r="B134" s="93" t="n"/>
      <c r="C134" s="63" t="n"/>
      <c r="D134" s="64" t="n"/>
      <c r="E134" s="64" t="n"/>
      <c r="F134" s="34" t="n"/>
      <c r="G134" s="34" t="n"/>
      <c r="H134" s="34" t="n"/>
      <c r="I134" s="34" t="n"/>
    </row>
    <row customHeight="1" ht="16.5" r="135" s="118" spans="1:9">
      <c r="A135" s="93" t="n"/>
      <c r="B135" s="93" t="n"/>
      <c r="C135" s="63" t="n"/>
      <c r="D135" s="64" t="n"/>
      <c r="E135" s="64" t="n"/>
      <c r="F135" s="34" t="n"/>
      <c r="G135" s="34" t="n"/>
      <c r="H135" s="34" t="n"/>
      <c r="I135" s="34" t="n"/>
    </row>
    <row customHeight="1" ht="16.5" r="136" s="118" spans="1:9">
      <c r="A136" s="93" t="n"/>
      <c r="B136" s="93" t="n"/>
      <c r="C136" s="63" t="n"/>
      <c r="D136" s="64" t="n"/>
      <c r="E136" s="64" t="n"/>
      <c r="F136" s="34" t="n"/>
      <c r="G136" s="34" t="n"/>
      <c r="H136" s="34" t="n"/>
      <c r="I136" s="34" t="n"/>
    </row>
    <row customHeight="1" ht="16.5" r="137" s="118" spans="1:9">
      <c r="A137" s="93" t="n"/>
      <c r="B137" s="93" t="n"/>
      <c r="C137" s="63" t="n"/>
      <c r="D137" s="64" t="n"/>
      <c r="E137" s="64" t="n"/>
      <c r="F137" s="34" t="n"/>
      <c r="G137" s="34" t="n"/>
      <c r="H137" s="34" t="n"/>
      <c r="I137" s="34" t="n"/>
    </row>
    <row customHeight="1" ht="16.5" r="138" s="118" spans="1:9">
      <c r="A138" s="93" t="n"/>
      <c r="B138" s="93" t="n"/>
      <c r="C138" s="63" t="n"/>
      <c r="D138" s="64" t="n"/>
      <c r="E138" s="64" t="n"/>
      <c r="F138" s="34" t="n"/>
      <c r="G138" s="34" t="n"/>
      <c r="H138" s="34" t="n"/>
      <c r="I138" s="34" t="n"/>
    </row>
    <row customHeight="1" ht="16.5" r="139" s="118" spans="1:9">
      <c r="A139" s="93" t="n"/>
      <c r="B139" s="93" t="n"/>
      <c r="C139" s="63" t="n"/>
      <c r="D139" s="64" t="n"/>
      <c r="E139" s="64" t="n"/>
      <c r="F139" s="34" t="n"/>
      <c r="G139" s="34" t="n"/>
      <c r="H139" s="34" t="n"/>
      <c r="I139" s="34" t="n"/>
    </row>
    <row customHeight="1" ht="16.5" r="140" s="118" spans="1:9">
      <c r="A140" s="93" t="n"/>
      <c r="B140" s="93" t="n"/>
      <c r="C140" s="63" t="n"/>
      <c r="D140" s="64" t="n"/>
      <c r="E140" s="64" t="n"/>
      <c r="F140" s="34" t="n"/>
      <c r="G140" s="34" t="n"/>
      <c r="H140" s="34" t="n"/>
      <c r="I140" s="34" t="n"/>
    </row>
    <row customHeight="1" ht="16.5" r="141" s="118" spans="1:9">
      <c r="A141" s="93" t="n"/>
      <c r="B141" s="93" t="n"/>
      <c r="C141" s="63" t="n"/>
      <c r="D141" s="64" t="n"/>
      <c r="E141" s="64" t="n"/>
      <c r="F141" s="34" t="n"/>
      <c r="G141" s="34" t="n"/>
      <c r="H141" s="34" t="n"/>
      <c r="I141" s="34" t="n"/>
    </row>
    <row customHeight="1" ht="16.5" r="142" s="118" spans="1:9">
      <c r="A142" s="93" t="n"/>
      <c r="B142" s="93" t="n"/>
      <c r="C142" s="63" t="n"/>
      <c r="D142" s="64" t="n"/>
      <c r="E142" s="64" t="n"/>
      <c r="F142" s="34" t="n"/>
      <c r="G142" s="34" t="n"/>
      <c r="H142" s="34" t="n"/>
      <c r="I142" s="34" t="n"/>
    </row>
    <row customHeight="1" ht="16.5" r="143" s="118" spans="1:9">
      <c r="A143" s="93" t="n"/>
      <c r="B143" s="93" t="n"/>
      <c r="C143" s="63" t="n"/>
      <c r="D143" s="64" t="n"/>
      <c r="E143" s="64" t="n"/>
      <c r="F143" s="34" t="n"/>
      <c r="G143" s="34" t="n"/>
      <c r="H143" s="34" t="n"/>
      <c r="I143" s="34" t="n"/>
    </row>
    <row customHeight="1" ht="16.5" r="144" s="118" spans="1:9">
      <c r="A144" s="93" t="n"/>
      <c r="B144" s="93" t="n"/>
      <c r="C144" s="63" t="n"/>
      <c r="D144" s="64" t="n"/>
      <c r="E144" s="64" t="n"/>
      <c r="F144" s="34" t="n"/>
      <c r="G144" s="34" t="n"/>
      <c r="H144" s="34" t="n"/>
      <c r="I144" s="34" t="n"/>
    </row>
    <row customHeight="1" ht="16.5" r="145" s="118" spans="1:9">
      <c r="A145" s="93" t="n"/>
      <c r="B145" s="93" t="n"/>
      <c r="C145" s="63" t="n"/>
      <c r="D145" s="64" t="n"/>
      <c r="E145" s="64" t="n"/>
      <c r="F145" s="34" t="n"/>
      <c r="G145" s="34" t="n"/>
      <c r="H145" s="34" t="n"/>
      <c r="I145" s="34" t="n"/>
    </row>
    <row customHeight="1" ht="16.5" r="146" s="118" spans="1:9">
      <c r="A146" s="93" t="n"/>
      <c r="B146" s="93" t="n"/>
      <c r="C146" s="63" t="n"/>
      <c r="D146" s="64" t="n"/>
      <c r="E146" s="64" t="n"/>
      <c r="F146" s="34" t="n"/>
      <c r="G146" s="34" t="n"/>
      <c r="H146" s="34" t="n"/>
      <c r="I146" s="34" t="n"/>
    </row>
    <row customHeight="1" ht="16.5" r="147" s="118" spans="1:9">
      <c r="A147" s="93" t="n"/>
      <c r="B147" s="93" t="n"/>
      <c r="C147" s="63" t="n"/>
      <c r="D147" s="64" t="n"/>
      <c r="E147" s="64" t="n"/>
      <c r="F147" s="34" t="n"/>
      <c r="G147" s="34" t="n"/>
      <c r="H147" s="34" t="n"/>
      <c r="I147" s="34" t="n"/>
    </row>
    <row customHeight="1" ht="16.5" r="148" s="118" spans="1:9">
      <c r="A148" s="93" t="n"/>
      <c r="B148" s="93" t="n"/>
      <c r="C148" s="63" t="n"/>
      <c r="D148" s="64" t="n"/>
      <c r="E148" s="64" t="n"/>
      <c r="F148" s="34" t="n"/>
      <c r="G148" s="34" t="n"/>
      <c r="H148" s="34" t="n"/>
      <c r="I148" s="34" t="n"/>
    </row>
    <row customHeight="1" ht="16.5" r="149" s="118" spans="1:9">
      <c r="A149" s="93" t="n"/>
      <c r="B149" s="93" t="n"/>
      <c r="C149" s="63" t="n"/>
      <c r="D149" s="64" t="n"/>
      <c r="E149" s="64" t="n"/>
      <c r="F149" s="34" t="n"/>
      <c r="G149" s="34" t="n"/>
      <c r="H149" s="34" t="n"/>
      <c r="I149" s="34" t="n"/>
    </row>
    <row customHeight="1" ht="16.5" r="150" s="118" spans="1:9">
      <c r="A150" s="93" t="n"/>
      <c r="B150" s="93" t="n"/>
      <c r="C150" s="63" t="n"/>
      <c r="D150" s="64" t="n"/>
      <c r="E150" s="64" t="n"/>
      <c r="F150" s="34" t="n"/>
      <c r="G150" s="34" t="n"/>
      <c r="H150" s="34" t="n"/>
      <c r="I150" s="34" t="n"/>
    </row>
    <row customHeight="1" ht="16.5" r="151" s="118" spans="1:9">
      <c r="A151" s="93" t="n"/>
      <c r="B151" s="93" t="n"/>
      <c r="C151" s="63" t="n"/>
      <c r="D151" s="64" t="n"/>
      <c r="E151" s="64" t="n"/>
      <c r="F151" s="34" t="n"/>
      <c r="G151" s="34" t="n"/>
      <c r="H151" s="34" t="n"/>
      <c r="I151" s="34" t="n"/>
    </row>
    <row customHeight="1" ht="16.5" r="152" s="118" spans="1:9">
      <c r="A152" s="93" t="n"/>
      <c r="B152" s="93" t="n"/>
      <c r="C152" s="63" t="n"/>
      <c r="D152" s="64" t="n"/>
      <c r="E152" s="64" t="n"/>
      <c r="F152" s="34" t="n"/>
      <c r="G152" s="34" t="n"/>
      <c r="H152" s="34" t="n"/>
      <c r="I152" s="34" t="n"/>
    </row>
    <row customHeight="1" ht="16.5" r="153" s="118" spans="1:9">
      <c r="A153" s="93" t="n"/>
      <c r="B153" s="93" t="n"/>
      <c r="C153" s="63" t="n"/>
      <c r="D153" s="64" t="n"/>
      <c r="E153" s="64" t="n"/>
      <c r="F153" s="34" t="n"/>
      <c r="G153" s="34" t="n"/>
      <c r="H153" s="34" t="n"/>
      <c r="I153" s="34" t="n"/>
    </row>
    <row customHeight="1" ht="16.5" r="154" s="118" spans="1:9">
      <c r="A154" s="93" t="n"/>
      <c r="B154" s="93" t="n"/>
      <c r="C154" s="63" t="n"/>
      <c r="D154" s="64" t="n"/>
      <c r="E154" s="64" t="n"/>
      <c r="F154" s="34" t="n"/>
      <c r="G154" s="34" t="n"/>
      <c r="H154" s="34" t="n"/>
      <c r="I154" s="34" t="n"/>
    </row>
    <row customHeight="1" ht="16.5" r="155" s="118" spans="1:9">
      <c r="A155" s="93" t="n"/>
      <c r="B155" s="93" t="n"/>
      <c r="C155" s="63" t="n"/>
      <c r="D155" s="64" t="n"/>
      <c r="E155" s="64" t="n"/>
      <c r="F155" s="34" t="n"/>
      <c r="G155" s="34" t="n"/>
      <c r="H155" s="34" t="n"/>
      <c r="I155" s="34" t="n"/>
    </row>
    <row customHeight="1" ht="16.5" r="156" s="118" spans="1:9">
      <c r="A156" s="93" t="n"/>
      <c r="B156" s="93" t="n"/>
      <c r="C156" s="63" t="n"/>
      <c r="D156" s="64" t="n"/>
      <c r="E156" s="64" t="n"/>
      <c r="F156" s="34" t="n"/>
      <c r="G156" s="34" t="n"/>
      <c r="H156" s="34" t="n"/>
      <c r="I156" s="34" t="n"/>
    </row>
    <row customHeight="1" ht="16.5" r="157" s="118" spans="1:9">
      <c r="A157" s="93" t="n"/>
      <c r="B157" s="93" t="n"/>
      <c r="C157" s="63" t="n"/>
      <c r="D157" s="64" t="n"/>
      <c r="E157" s="64" t="n"/>
      <c r="F157" s="34" t="n"/>
      <c r="G157" s="34" t="n"/>
      <c r="H157" s="34" t="n"/>
      <c r="I157" s="34" t="n"/>
    </row>
    <row customHeight="1" ht="16.5" r="158" s="118" spans="1:9">
      <c r="A158" s="93" t="n"/>
      <c r="B158" s="93" t="n"/>
      <c r="C158" s="63" t="n"/>
      <c r="D158" s="64" t="n"/>
      <c r="E158" s="64" t="n"/>
      <c r="F158" s="34" t="n"/>
      <c r="G158" s="34" t="n"/>
      <c r="H158" s="34" t="n"/>
      <c r="I158" s="34" t="n"/>
    </row>
    <row customHeight="1" ht="16.5" r="159" s="118" spans="1:9">
      <c r="A159" s="93" t="n"/>
      <c r="B159" s="93" t="n"/>
      <c r="C159" s="63" t="n"/>
      <c r="D159" s="64" t="n"/>
      <c r="E159" s="64" t="n"/>
      <c r="F159" s="34" t="n"/>
      <c r="G159" s="34" t="n"/>
      <c r="H159" s="34" t="n"/>
      <c r="I159" s="34" t="n"/>
    </row>
    <row customHeight="1" ht="16.5" r="160" s="118" spans="1:9">
      <c r="A160" s="93" t="n"/>
      <c r="B160" s="93" t="n"/>
      <c r="C160" s="63" t="n"/>
      <c r="D160" s="64" t="n"/>
      <c r="E160" s="64" t="n"/>
      <c r="F160" s="34" t="n"/>
      <c r="G160" s="34" t="n"/>
      <c r="H160" s="34" t="n"/>
      <c r="I160" s="34" t="n"/>
    </row>
    <row customHeight="1" ht="16.5" r="161" s="118" spans="1:9">
      <c r="A161" s="93" t="n"/>
      <c r="B161" s="93" t="n"/>
      <c r="C161" s="63" t="n"/>
      <c r="D161" s="64" t="n"/>
      <c r="E161" s="64" t="n"/>
      <c r="F161" s="34" t="n"/>
      <c r="G161" s="34" t="n"/>
      <c r="H161" s="34" t="n"/>
      <c r="I161" s="34" t="n"/>
    </row>
    <row customHeight="1" ht="16.5" r="162" s="118" spans="1:9">
      <c r="A162" s="93" t="n"/>
      <c r="B162" s="93" t="n"/>
      <c r="C162" s="63" t="n"/>
      <c r="D162" s="64" t="n"/>
      <c r="E162" s="64" t="n"/>
      <c r="F162" s="34" t="n"/>
      <c r="G162" s="34" t="n"/>
      <c r="H162" s="34" t="n"/>
      <c r="I162" s="34" t="n"/>
    </row>
    <row customHeight="1" ht="16.5" r="163" s="118" spans="1:9">
      <c r="A163" s="93" t="n"/>
      <c r="B163" s="93" t="n"/>
      <c r="C163" s="63" t="n"/>
      <c r="D163" s="64" t="n"/>
      <c r="E163" s="64" t="n"/>
      <c r="F163" s="34" t="n"/>
      <c r="G163" s="34" t="n"/>
      <c r="H163" s="34" t="n"/>
      <c r="I163" s="34" t="n"/>
    </row>
    <row customHeight="1" ht="16.5" r="164" s="118" spans="1:9">
      <c r="A164" s="93" t="n"/>
      <c r="B164" s="93" t="n"/>
      <c r="C164" s="63" t="n"/>
      <c r="D164" s="64" t="n"/>
      <c r="E164" s="64" t="n"/>
      <c r="F164" s="34" t="n"/>
      <c r="G164" s="34" t="n"/>
      <c r="H164" s="34" t="n"/>
      <c r="I164" s="34" t="n"/>
    </row>
    <row customHeight="1" ht="16.5" r="165" s="118" spans="1:9">
      <c r="A165" s="93" t="n"/>
      <c r="B165" s="93" t="n"/>
      <c r="C165" s="63" t="n"/>
      <c r="D165" s="64" t="n"/>
      <c r="E165" s="64" t="n"/>
      <c r="F165" s="34" t="n"/>
      <c r="G165" s="34" t="n"/>
      <c r="H165" s="34" t="n"/>
      <c r="I165" s="34" t="n"/>
    </row>
    <row customHeight="1" ht="16.5" r="166" s="118" spans="1:9">
      <c r="A166" s="93" t="n"/>
      <c r="B166" s="93" t="n"/>
      <c r="C166" s="63" t="n"/>
      <c r="D166" s="64" t="n"/>
      <c r="E166" s="64" t="n"/>
      <c r="F166" s="34" t="n"/>
      <c r="G166" s="34" t="n"/>
      <c r="H166" s="34" t="n"/>
      <c r="I166" s="34" t="n"/>
    </row>
    <row customHeight="1" ht="16.5" r="167" s="118" spans="1:9">
      <c r="A167" s="93" t="n"/>
      <c r="B167" s="93" t="n"/>
      <c r="C167" s="63" t="n"/>
      <c r="D167" s="64" t="n"/>
      <c r="E167" s="64" t="n"/>
      <c r="F167" s="34" t="n"/>
      <c r="G167" s="34" t="n"/>
      <c r="H167" s="34" t="n"/>
      <c r="I167" s="34" t="n"/>
    </row>
    <row customHeight="1" ht="16.5" r="168" s="118" spans="1:9">
      <c r="A168" s="93" t="n"/>
      <c r="B168" s="93" t="n"/>
      <c r="C168" s="63" t="n"/>
      <c r="D168" s="64" t="n"/>
      <c r="E168" s="64" t="n"/>
      <c r="F168" s="34" t="n"/>
      <c r="G168" s="34" t="n"/>
      <c r="H168" s="34" t="n"/>
      <c r="I168" s="34" t="n"/>
    </row>
    <row customHeight="1" ht="16.5" r="169" s="118" spans="1:9">
      <c r="A169" s="93" t="n"/>
      <c r="B169" s="93" t="n"/>
      <c r="C169" s="63" t="n"/>
      <c r="D169" s="64" t="n"/>
      <c r="E169" s="64" t="n"/>
      <c r="F169" s="34" t="n"/>
      <c r="G169" s="34" t="n"/>
      <c r="H169" s="34" t="n"/>
      <c r="I169" s="34" t="n"/>
    </row>
    <row customHeight="1" ht="16.5" r="170" s="118" spans="1:9">
      <c r="A170" s="93" t="n"/>
      <c r="B170" s="93" t="n"/>
      <c r="C170" s="63" t="n"/>
      <c r="D170" s="64" t="n"/>
      <c r="E170" s="64" t="n"/>
      <c r="F170" s="34" t="n"/>
      <c r="G170" s="34" t="n"/>
      <c r="H170" s="34" t="n"/>
      <c r="I170" s="34" t="n"/>
    </row>
    <row customHeight="1" ht="16.5" r="171" s="118" spans="1:9">
      <c r="A171" s="93" t="n"/>
      <c r="B171" s="93" t="n"/>
      <c r="C171" s="63" t="n"/>
      <c r="D171" s="64" t="n"/>
      <c r="E171" s="64" t="n"/>
      <c r="F171" s="34" t="n"/>
      <c r="G171" s="34" t="n"/>
      <c r="H171" s="34" t="n"/>
      <c r="I171" s="34" t="n"/>
    </row>
    <row customHeight="1" ht="16.5" r="172" s="118" spans="1:9">
      <c r="A172" s="93" t="n"/>
      <c r="B172" s="93" t="n"/>
      <c r="C172" s="63" t="n"/>
      <c r="D172" s="64" t="n"/>
      <c r="E172" s="64" t="n"/>
      <c r="F172" s="34" t="n"/>
      <c r="G172" s="34" t="n"/>
      <c r="H172" s="34" t="n"/>
      <c r="I172" s="34" t="n"/>
    </row>
    <row customHeight="1" ht="16.5" r="173" s="118" spans="1:9">
      <c r="A173" s="93" t="n"/>
      <c r="B173" s="93" t="n"/>
      <c r="C173" s="63" t="n"/>
      <c r="D173" s="64" t="n"/>
      <c r="E173" s="64" t="n"/>
      <c r="F173" s="34" t="n"/>
      <c r="G173" s="34" t="n"/>
      <c r="H173" s="34" t="n"/>
      <c r="I173" s="34" t="n"/>
    </row>
    <row customHeight="1" ht="16.5" r="174" s="118" spans="1:9">
      <c r="A174" s="93" t="n"/>
      <c r="B174" s="93" t="n"/>
      <c r="C174" s="63" t="n"/>
      <c r="D174" s="64" t="n"/>
      <c r="E174" s="64" t="n"/>
      <c r="F174" s="34" t="n"/>
      <c r="G174" s="34" t="n"/>
      <c r="H174" s="34" t="n"/>
      <c r="I174" s="34" t="n"/>
    </row>
    <row customHeight="1" ht="16.5" r="175" s="118" spans="1:9">
      <c r="A175" s="93" t="n"/>
      <c r="B175" s="93" t="n"/>
      <c r="C175" s="63" t="n"/>
      <c r="D175" s="64" t="n"/>
      <c r="E175" s="64" t="n"/>
      <c r="F175" s="34" t="n"/>
      <c r="G175" s="34" t="n"/>
      <c r="H175" s="34" t="n"/>
      <c r="I175" s="34" t="n"/>
    </row>
    <row customHeight="1" ht="16.5" r="176" s="118" spans="1:9">
      <c r="A176" s="93" t="n"/>
      <c r="B176" s="93" t="n"/>
      <c r="C176" s="63" t="n"/>
      <c r="D176" s="64" t="n"/>
      <c r="E176" s="64" t="n"/>
      <c r="F176" s="34" t="n"/>
      <c r="G176" s="34" t="n"/>
      <c r="H176" s="34" t="n"/>
      <c r="I176" s="34" t="n"/>
    </row>
    <row customHeight="1" ht="16.5" r="177" s="118" spans="1:9">
      <c r="A177" s="93" t="n"/>
      <c r="B177" s="93" t="n"/>
      <c r="C177" s="63" t="n"/>
      <c r="D177" s="64" t="n"/>
      <c r="E177" s="64" t="n"/>
      <c r="F177" s="34" t="n"/>
      <c r="G177" s="34" t="n"/>
      <c r="H177" s="34" t="n"/>
      <c r="I177" s="34" t="n"/>
    </row>
    <row customHeight="1" ht="16.5" r="178" s="118" spans="1:9">
      <c r="A178" s="93" t="n"/>
      <c r="B178" s="93" t="n"/>
      <c r="C178" s="63" t="n"/>
      <c r="D178" s="64" t="n"/>
      <c r="E178" s="64" t="n"/>
      <c r="F178" s="34" t="n"/>
      <c r="G178" s="34" t="n"/>
      <c r="H178" s="34" t="n"/>
      <c r="I178" s="34" t="n"/>
    </row>
    <row customHeight="1" ht="16.5" r="179" s="118" spans="1:9">
      <c r="A179" s="93" t="n"/>
      <c r="B179" s="93" t="n"/>
      <c r="C179" s="63" t="n"/>
      <c r="D179" s="64" t="n"/>
      <c r="E179" s="64" t="n"/>
      <c r="F179" s="34" t="n"/>
      <c r="G179" s="34" t="n"/>
      <c r="H179" s="34" t="n"/>
      <c r="I179" s="34" t="n"/>
    </row>
    <row customHeight="1" ht="16.5" r="180" s="118" spans="1:9">
      <c r="A180" s="93" t="n"/>
      <c r="B180" s="93" t="n"/>
      <c r="C180" s="63" t="n"/>
      <c r="D180" s="64" t="n"/>
      <c r="E180" s="64" t="n"/>
      <c r="F180" s="34" t="n"/>
      <c r="G180" s="34" t="n"/>
      <c r="H180" s="34" t="n"/>
      <c r="I180" s="34" t="n"/>
    </row>
    <row customHeight="1" ht="16.5" r="181" s="118" spans="1:9">
      <c r="A181" s="93" t="n"/>
      <c r="B181" s="93" t="n"/>
      <c r="C181" s="63" t="n"/>
      <c r="D181" s="64" t="n"/>
      <c r="E181" s="64" t="n"/>
      <c r="F181" s="34" t="n"/>
      <c r="G181" s="34" t="n"/>
      <c r="H181" s="34" t="n"/>
      <c r="I181" s="34" t="n"/>
    </row>
    <row customHeight="1" ht="16.5" r="182" s="118" spans="1:9">
      <c r="A182" s="93" t="n"/>
      <c r="B182" s="93" t="n"/>
      <c r="C182" s="63" t="n"/>
      <c r="D182" s="64" t="n"/>
      <c r="E182" s="64" t="n"/>
      <c r="F182" s="34" t="n"/>
      <c r="G182" s="34" t="n"/>
      <c r="H182" s="34" t="n"/>
      <c r="I182" s="34" t="n"/>
    </row>
    <row customHeight="1" ht="16.5" r="183" s="118" spans="1:9">
      <c r="A183" s="93" t="n"/>
      <c r="B183" s="93" t="n"/>
      <c r="C183" s="63" t="n"/>
      <c r="D183" s="64" t="n"/>
      <c r="E183" s="64" t="n"/>
      <c r="F183" s="34" t="n"/>
      <c r="G183" s="34" t="n"/>
      <c r="H183" s="34" t="n"/>
      <c r="I183" s="34" t="n"/>
    </row>
    <row customHeight="1" ht="16.5" r="184" s="118" spans="1:9">
      <c r="A184" s="93" t="n"/>
      <c r="B184" s="93" t="n"/>
      <c r="C184" s="63" t="n"/>
      <c r="D184" s="64" t="n"/>
      <c r="E184" s="64" t="n"/>
      <c r="F184" s="34" t="n"/>
      <c r="G184" s="34" t="n"/>
      <c r="H184" s="34" t="n"/>
      <c r="I184" s="34" t="n"/>
    </row>
    <row customHeight="1" ht="16.5" r="185" s="118" spans="1:9">
      <c r="A185" s="93" t="n"/>
      <c r="B185" s="93" t="n"/>
      <c r="C185" s="63" t="n"/>
      <c r="D185" s="64" t="n"/>
      <c r="E185" s="64" t="n"/>
      <c r="F185" s="34" t="n"/>
      <c r="G185" s="34" t="n"/>
      <c r="H185" s="34" t="n"/>
      <c r="I185" s="34" t="n"/>
    </row>
    <row customHeight="1" ht="16.5" r="186" s="118" spans="1:9">
      <c r="A186" s="93" t="n"/>
      <c r="B186" s="93" t="n"/>
      <c r="C186" s="63" t="n"/>
      <c r="D186" s="64" t="n"/>
      <c r="E186" s="64" t="n"/>
      <c r="F186" s="34" t="n"/>
      <c r="G186" s="34" t="n"/>
      <c r="H186" s="34" t="n"/>
      <c r="I186" s="34" t="n"/>
    </row>
    <row customHeight="1" ht="16.5" r="187" s="118" spans="1:9">
      <c r="A187" s="93" t="n"/>
      <c r="B187" s="93" t="n"/>
      <c r="C187" s="63" t="n"/>
      <c r="D187" s="64" t="n"/>
      <c r="E187" s="64" t="n"/>
      <c r="F187" s="34" t="n"/>
      <c r="G187" s="34" t="n"/>
      <c r="H187" s="34" t="n"/>
      <c r="I187" s="34" t="n"/>
    </row>
    <row customHeight="1" ht="16.5" r="188" s="118" spans="1:9">
      <c r="A188" s="93" t="n"/>
      <c r="B188" s="93" t="n"/>
      <c r="C188" s="63" t="n"/>
      <c r="D188" s="64" t="n"/>
      <c r="E188" s="64" t="n"/>
      <c r="F188" s="34" t="n"/>
      <c r="G188" s="34" t="n"/>
      <c r="H188" s="34" t="n"/>
      <c r="I188" s="34" t="n"/>
    </row>
    <row customHeight="1" ht="16.5" r="189" s="118" spans="1:9">
      <c r="A189" s="93" t="n"/>
      <c r="B189" s="93" t="n"/>
      <c r="C189" s="63" t="n"/>
      <c r="D189" s="64" t="n"/>
      <c r="E189" s="64" t="n"/>
      <c r="F189" s="34" t="n"/>
      <c r="G189" s="34" t="n"/>
      <c r="H189" s="34" t="n"/>
      <c r="I189" s="34" t="n"/>
    </row>
    <row customHeight="1" ht="16.5" r="190" s="118" spans="1:9">
      <c r="A190" s="93" t="n"/>
      <c r="B190" s="93" t="n"/>
      <c r="C190" s="63" t="n"/>
      <c r="D190" s="64" t="n"/>
      <c r="E190" s="64" t="n"/>
      <c r="F190" s="34" t="n"/>
      <c r="G190" s="34" t="n"/>
      <c r="H190" s="34" t="n"/>
      <c r="I190" s="34" t="n"/>
    </row>
    <row customHeight="1" ht="16.5" r="191" s="118" spans="1:9">
      <c r="A191" s="93" t="n"/>
      <c r="B191" s="93" t="n"/>
      <c r="C191" s="63" t="n"/>
      <c r="D191" s="64" t="n"/>
      <c r="E191" s="64" t="n"/>
      <c r="F191" s="34" t="n"/>
      <c r="G191" s="34" t="n"/>
      <c r="H191" s="34" t="n"/>
      <c r="I191" s="34" t="n"/>
    </row>
    <row customHeight="1" ht="16.5" r="192" s="118" spans="1:9">
      <c r="A192" s="93" t="n"/>
      <c r="B192" s="93" t="n"/>
      <c r="C192" s="63" t="n"/>
      <c r="D192" s="64" t="n"/>
      <c r="E192" s="64" t="n"/>
      <c r="F192" s="34" t="n"/>
      <c r="G192" s="34" t="n"/>
      <c r="H192" s="34" t="n"/>
      <c r="I192" s="34" t="n"/>
    </row>
    <row customHeight="1" ht="16.5" r="193" s="118" spans="1:9">
      <c r="A193" s="93" t="n"/>
      <c r="B193" s="93" t="n"/>
      <c r="C193" s="63" t="n"/>
      <c r="D193" s="64" t="n"/>
      <c r="E193" s="64" t="n"/>
      <c r="F193" s="34" t="n"/>
      <c r="G193" s="34" t="n"/>
      <c r="H193" s="34" t="n"/>
      <c r="I193" s="34" t="n"/>
    </row>
    <row customHeight="1" ht="16.5" r="194" s="118" spans="1:9">
      <c r="A194" s="93" t="n"/>
      <c r="B194" s="93" t="n"/>
      <c r="C194" s="63" t="n"/>
      <c r="D194" s="64" t="n"/>
      <c r="E194" s="64" t="n"/>
      <c r="F194" s="34" t="n"/>
      <c r="G194" s="34" t="n"/>
      <c r="H194" s="34" t="n"/>
      <c r="I194" s="34" t="n"/>
    </row>
    <row customHeight="1" ht="16.5" r="195" s="118" spans="1:9">
      <c r="A195" s="93" t="n"/>
      <c r="B195" s="93" t="n"/>
      <c r="C195" s="63" t="n"/>
      <c r="D195" s="64" t="n"/>
      <c r="E195" s="64" t="n"/>
      <c r="F195" s="34" t="n"/>
      <c r="G195" s="34" t="n"/>
      <c r="H195" s="34" t="n"/>
      <c r="I195" s="34" t="n"/>
    </row>
    <row customHeight="1" ht="16.5" r="196" s="118" spans="1:9">
      <c r="A196" s="93" t="n"/>
      <c r="B196" s="93" t="n"/>
      <c r="C196" s="63" t="n"/>
      <c r="D196" s="64" t="n"/>
      <c r="E196" s="64" t="n"/>
      <c r="F196" s="34" t="n"/>
      <c r="G196" s="34" t="n"/>
      <c r="H196" s="34" t="n"/>
      <c r="I196" s="34" t="n"/>
    </row>
    <row customHeight="1" ht="16.5" r="197" s="118" spans="1:9">
      <c r="A197" s="93" t="n"/>
      <c r="B197" s="93" t="n"/>
      <c r="C197" s="63" t="n"/>
      <c r="D197" s="64" t="n"/>
      <c r="E197" s="64" t="n"/>
      <c r="F197" s="34" t="n"/>
      <c r="G197" s="34" t="n"/>
      <c r="H197" s="34" t="n"/>
      <c r="I197" s="34" t="n"/>
    </row>
    <row customHeight="1" ht="16.5" r="198" s="118" spans="1:9">
      <c r="A198" s="93" t="n"/>
      <c r="B198" s="93" t="n"/>
      <c r="C198" s="63" t="n"/>
      <c r="D198" s="64" t="n"/>
      <c r="E198" s="64" t="n"/>
      <c r="F198" s="34" t="n"/>
      <c r="G198" s="34" t="n"/>
      <c r="H198" s="34" t="n"/>
      <c r="I198" s="34" t="n"/>
    </row>
    <row customHeight="1" ht="16.5" r="199" s="118" spans="1:9">
      <c r="A199" s="93" t="n"/>
      <c r="B199" s="93" t="n"/>
      <c r="C199" s="63" t="n"/>
      <c r="D199" s="64" t="n"/>
      <c r="E199" s="64" t="n"/>
      <c r="F199" s="34" t="n"/>
      <c r="G199" s="34" t="n"/>
      <c r="H199" s="34" t="n"/>
      <c r="I199" s="34" t="n"/>
    </row>
    <row customHeight="1" ht="16.5" r="200" s="118" spans="1:9">
      <c r="A200" s="93" t="n"/>
      <c r="B200" s="93" t="n"/>
      <c r="C200" s="63" t="n"/>
      <c r="D200" s="64" t="n"/>
      <c r="E200" s="64" t="n"/>
      <c r="F200" s="34" t="n"/>
      <c r="G200" s="34" t="n"/>
      <c r="H200" s="34" t="n"/>
      <c r="I200" s="34" t="n"/>
    </row>
    <row customHeight="1" ht="16.5" r="201" s="118" spans="1:9">
      <c r="A201" s="93" t="n"/>
      <c r="B201" s="93" t="n"/>
      <c r="C201" s="63" t="n"/>
      <c r="D201" s="64" t="n"/>
      <c r="E201" s="64" t="n"/>
      <c r="F201" s="34" t="n"/>
      <c r="G201" s="34" t="n"/>
      <c r="H201" s="34" t="n"/>
      <c r="I201" s="34" t="n"/>
    </row>
    <row customHeight="1" ht="16.5" r="202" s="118" spans="1:9">
      <c r="A202" s="93" t="n"/>
      <c r="B202" s="93" t="n"/>
      <c r="C202" s="63" t="n"/>
      <c r="D202" s="64" t="n"/>
      <c r="E202" s="64" t="n"/>
      <c r="F202" s="34" t="n"/>
      <c r="G202" s="34" t="n"/>
      <c r="H202" s="34" t="n"/>
      <c r="I202" s="34" t="n"/>
    </row>
    <row customHeight="1" ht="16.5" r="203" s="118" spans="1:9">
      <c r="A203" s="93" t="n"/>
      <c r="B203" s="93" t="n"/>
      <c r="C203" s="63" t="n"/>
      <c r="D203" s="64" t="n"/>
      <c r="E203" s="64" t="n"/>
      <c r="F203" s="34" t="n"/>
      <c r="G203" s="34" t="n"/>
      <c r="H203" s="34" t="n"/>
      <c r="I203" s="34" t="n"/>
    </row>
    <row customHeight="1" ht="16.5" r="204" s="118" spans="1:9">
      <c r="A204" s="93" t="n"/>
      <c r="B204" s="93" t="n"/>
      <c r="C204" s="63" t="n"/>
      <c r="D204" s="64" t="n"/>
      <c r="E204" s="64" t="n"/>
      <c r="F204" s="34" t="n"/>
      <c r="G204" s="34" t="n"/>
      <c r="H204" s="34" t="n"/>
      <c r="I204" s="34" t="n"/>
    </row>
    <row customHeight="1" ht="16.5" r="205" s="118" spans="1:9">
      <c r="A205" s="93" t="n"/>
      <c r="B205" s="93" t="n"/>
      <c r="C205" s="63" t="n"/>
      <c r="D205" s="64" t="n"/>
      <c r="E205" s="64" t="n"/>
      <c r="F205" s="34" t="n"/>
      <c r="G205" s="34" t="n"/>
      <c r="H205" s="34" t="n"/>
      <c r="I205" s="34" t="n"/>
    </row>
    <row customHeight="1" ht="16.5" r="206" s="118" spans="1:9">
      <c r="A206" s="93" t="n"/>
      <c r="B206" s="93" t="n"/>
      <c r="C206" s="63" t="n"/>
      <c r="D206" s="64" t="n"/>
      <c r="E206" s="64" t="n"/>
      <c r="F206" s="34" t="n"/>
      <c r="G206" s="34" t="n"/>
      <c r="H206" s="34" t="n"/>
      <c r="I206" s="34" t="n"/>
    </row>
    <row customHeight="1" ht="16.5" r="207" s="118" spans="1:9">
      <c r="A207" s="93" t="n"/>
      <c r="B207" s="93" t="n"/>
      <c r="C207" s="63" t="n"/>
      <c r="D207" s="64" t="n"/>
      <c r="E207" s="64" t="n"/>
      <c r="F207" s="34" t="n"/>
      <c r="G207" s="34" t="n"/>
      <c r="H207" s="34" t="n"/>
      <c r="I207" s="34" t="n"/>
    </row>
    <row customHeight="1" ht="16.5" r="208" s="118" spans="1:9">
      <c r="A208" s="93" t="n"/>
      <c r="B208" s="93" t="n"/>
      <c r="C208" s="63" t="n"/>
      <c r="D208" s="64" t="n"/>
      <c r="E208" s="64" t="n"/>
      <c r="F208" s="34" t="n"/>
      <c r="G208" s="34" t="n"/>
      <c r="H208" s="34" t="n"/>
      <c r="I208" s="34" t="n"/>
    </row>
    <row customHeight="1" ht="16.5" r="209" s="118" spans="1:9">
      <c r="A209" s="93" t="n"/>
      <c r="B209" s="93" t="n"/>
      <c r="C209" s="63" t="n"/>
      <c r="D209" s="64" t="n"/>
      <c r="E209" s="64" t="n"/>
      <c r="F209" s="34" t="n"/>
      <c r="G209" s="34" t="n"/>
      <c r="H209" s="34" t="n"/>
      <c r="I209" s="34" t="n"/>
    </row>
    <row customHeight="1" ht="16.5" r="210" s="118" spans="1:9">
      <c r="A210" s="93" t="n"/>
      <c r="B210" s="93" t="n"/>
      <c r="C210" s="63" t="n"/>
      <c r="D210" s="64" t="n"/>
      <c r="E210" s="64" t="n"/>
      <c r="F210" s="34" t="n"/>
      <c r="G210" s="34" t="n"/>
      <c r="H210" s="34" t="n"/>
      <c r="I210" s="34" t="n"/>
    </row>
    <row customHeight="1" ht="16.5" r="211" s="118" spans="1:9">
      <c r="A211" s="93" t="n"/>
      <c r="B211" s="93" t="n"/>
      <c r="C211" s="63" t="n"/>
      <c r="D211" s="64" t="n"/>
      <c r="E211" s="64" t="n"/>
      <c r="F211" s="34" t="n"/>
      <c r="G211" s="34" t="n"/>
      <c r="H211" s="34" t="n"/>
      <c r="I211" s="34" t="n"/>
    </row>
    <row customHeight="1" ht="16.5" r="212" s="118" spans="1:9">
      <c r="A212" s="93" t="n"/>
      <c r="B212" s="93" t="n"/>
      <c r="C212" s="63" t="n"/>
      <c r="D212" s="64" t="n"/>
      <c r="E212" s="64" t="n"/>
      <c r="F212" s="34" t="n"/>
      <c r="G212" s="34" t="n"/>
      <c r="H212" s="34" t="n"/>
      <c r="I212" s="34" t="n"/>
    </row>
    <row customHeight="1" ht="16.5" r="213" s="118" spans="1:9">
      <c r="A213" s="93" t="n"/>
      <c r="B213" s="93" t="n"/>
      <c r="C213" s="63" t="n"/>
      <c r="D213" s="64" t="n"/>
      <c r="E213" s="64" t="n"/>
      <c r="F213" s="34" t="n"/>
      <c r="G213" s="34" t="n"/>
      <c r="H213" s="34" t="n"/>
      <c r="I213" s="34" t="n"/>
    </row>
    <row customHeight="1" ht="16.5" r="214" s="118" spans="1:9">
      <c r="A214" s="93" t="n"/>
      <c r="B214" s="93" t="n"/>
      <c r="C214" s="63" t="n"/>
      <c r="D214" s="64" t="n"/>
      <c r="E214" s="64" t="n"/>
      <c r="F214" s="34" t="n"/>
      <c r="G214" s="34" t="n"/>
      <c r="H214" s="34" t="n"/>
      <c r="I214" s="34" t="n"/>
    </row>
    <row customHeight="1" ht="16.5" r="215" s="118" spans="1:9">
      <c r="A215" s="93" t="n"/>
      <c r="B215" s="93" t="n"/>
      <c r="C215" s="63" t="n"/>
      <c r="D215" s="64" t="n"/>
      <c r="E215" s="64" t="n"/>
      <c r="F215" s="34" t="n"/>
      <c r="G215" s="34" t="n"/>
      <c r="H215" s="34" t="n"/>
      <c r="I215" s="34" t="n"/>
    </row>
    <row customHeight="1" ht="16.5" r="216" s="118" spans="1:9">
      <c r="A216" s="93" t="n"/>
      <c r="B216" s="93" t="n"/>
      <c r="C216" s="63" t="n"/>
      <c r="D216" s="64" t="n"/>
      <c r="E216" s="64" t="n"/>
      <c r="F216" s="34" t="n"/>
      <c r="G216" s="34" t="n"/>
      <c r="H216" s="34" t="n"/>
      <c r="I216" s="34" t="n"/>
    </row>
    <row customHeight="1" ht="16.5" r="217" s="118" spans="1:9">
      <c r="A217" s="93" t="n"/>
      <c r="B217" s="93" t="n"/>
      <c r="C217" s="63" t="n"/>
      <c r="D217" s="64" t="n"/>
      <c r="E217" s="64" t="n"/>
      <c r="F217" s="34" t="n"/>
      <c r="G217" s="34" t="n"/>
      <c r="H217" s="34" t="n"/>
      <c r="I217" s="34" t="n"/>
    </row>
    <row customHeight="1" ht="16.5" r="218" s="118" spans="1:9">
      <c r="A218" s="93" t="n"/>
      <c r="B218" s="93" t="n"/>
      <c r="C218" s="63" t="n"/>
      <c r="D218" s="64" t="n"/>
      <c r="E218" s="64" t="n"/>
      <c r="F218" s="34" t="n"/>
      <c r="G218" s="34" t="n"/>
      <c r="H218" s="34" t="n"/>
      <c r="I218" s="34" t="n"/>
    </row>
    <row customHeight="1" ht="16.5" r="219" s="118" spans="1:9">
      <c r="A219" s="93" t="n"/>
      <c r="B219" s="93" t="n"/>
      <c r="C219" s="63" t="n"/>
      <c r="D219" s="64" t="n"/>
      <c r="E219" s="64" t="n"/>
      <c r="F219" s="34" t="n"/>
      <c r="G219" s="34" t="n"/>
      <c r="H219" s="34" t="n"/>
      <c r="I219" s="34" t="n"/>
    </row>
    <row customHeight="1" ht="16.5" r="220" s="118" spans="1:9">
      <c r="A220" s="93" t="n"/>
      <c r="B220" s="93" t="n"/>
      <c r="C220" s="63" t="n"/>
      <c r="D220" s="64" t="n"/>
      <c r="E220" s="64" t="n"/>
      <c r="F220" s="34" t="n"/>
      <c r="G220" s="34" t="n"/>
      <c r="H220" s="34" t="n"/>
      <c r="I220" s="34" t="n"/>
    </row>
    <row customHeight="1" ht="16.5" r="221" s="118" spans="1:9">
      <c r="A221" s="93" t="n"/>
      <c r="B221" s="93" t="n"/>
      <c r="C221" s="63" t="n"/>
      <c r="D221" s="64" t="n"/>
      <c r="E221" s="64" t="n"/>
      <c r="F221" s="34" t="n"/>
      <c r="G221" s="34" t="n"/>
      <c r="H221" s="34" t="n"/>
      <c r="I221" s="34" t="n"/>
    </row>
    <row customHeight="1" ht="16.5" r="222" s="118" spans="1:9">
      <c r="A222" s="93" t="n"/>
      <c r="B222" s="93" t="n"/>
      <c r="C222" s="63" t="n"/>
      <c r="D222" s="64" t="n"/>
      <c r="E222" s="64" t="n"/>
      <c r="F222" s="34" t="n"/>
      <c r="G222" s="34" t="n"/>
      <c r="H222" s="34" t="n"/>
      <c r="I222" s="34" t="n"/>
    </row>
    <row customHeight="1" ht="16.5" r="223" s="118" spans="1:9">
      <c r="A223" s="93" t="n"/>
      <c r="B223" s="93" t="n"/>
      <c r="C223" s="63" t="n"/>
      <c r="D223" s="64" t="n"/>
      <c r="E223" s="64" t="n"/>
      <c r="F223" s="34" t="n"/>
      <c r="G223" s="34" t="n"/>
      <c r="H223" s="34" t="n"/>
      <c r="I223" s="34" t="n"/>
    </row>
    <row customHeight="1" ht="16.5" r="224" s="118" spans="1:9">
      <c r="A224" s="93" t="n"/>
      <c r="B224" s="93" t="n"/>
      <c r="C224" s="63" t="n"/>
      <c r="D224" s="64" t="n"/>
      <c r="E224" s="64" t="n"/>
      <c r="F224" s="34" t="n"/>
      <c r="G224" s="34" t="n"/>
      <c r="H224" s="34" t="n"/>
      <c r="I224" s="34" t="n"/>
    </row>
    <row customHeight="1" ht="16.5" r="225" s="118" spans="1:9">
      <c r="A225" s="93" t="n"/>
      <c r="B225" s="93" t="n"/>
      <c r="C225" s="63" t="n"/>
      <c r="D225" s="64" t="n"/>
      <c r="E225" s="64" t="n"/>
      <c r="F225" s="34" t="n"/>
      <c r="G225" s="34" t="n"/>
      <c r="H225" s="34" t="n"/>
      <c r="I225" s="34" t="n"/>
    </row>
    <row customHeight="1" ht="16.5" r="226" s="118" spans="1:9">
      <c r="A226" s="93" t="n"/>
      <c r="B226" s="93" t="n"/>
      <c r="C226" s="63" t="n"/>
      <c r="D226" s="64" t="n"/>
      <c r="E226" s="64" t="n"/>
      <c r="F226" s="34" t="n"/>
      <c r="G226" s="34" t="n"/>
      <c r="H226" s="34" t="n"/>
      <c r="I226" s="34" t="n"/>
    </row>
    <row customHeight="1" ht="16.5" r="227" s="118" spans="1:9">
      <c r="A227" s="93" t="n"/>
      <c r="B227" s="93" t="n"/>
      <c r="C227" s="63" t="n"/>
      <c r="D227" s="64" t="n"/>
      <c r="E227" s="64" t="n"/>
      <c r="F227" s="34" t="n"/>
      <c r="G227" s="34" t="n"/>
      <c r="H227" s="34" t="n"/>
      <c r="I227" s="34" t="n"/>
    </row>
    <row customHeight="1" ht="16.5" r="228" s="118" spans="1:9">
      <c r="A228" s="93" t="n"/>
      <c r="B228" s="93" t="n"/>
      <c r="C228" s="63" t="n"/>
      <c r="D228" s="64" t="n"/>
      <c r="E228" s="64" t="n"/>
      <c r="F228" s="34" t="n"/>
      <c r="G228" s="34" t="n"/>
      <c r="H228" s="34" t="n"/>
      <c r="I228" s="34" t="n"/>
    </row>
    <row customHeight="1" ht="16.5" r="229" s="118" spans="1:9">
      <c r="A229" s="93" t="n"/>
      <c r="B229" s="93" t="n"/>
      <c r="C229" s="63" t="n"/>
      <c r="D229" s="64" t="n"/>
      <c r="E229" s="64" t="n"/>
      <c r="F229" s="34" t="n"/>
      <c r="G229" s="34" t="n"/>
      <c r="H229" s="34" t="n"/>
      <c r="I229" s="34" t="n"/>
    </row>
    <row customHeight="1" ht="16.5" r="230" s="118" spans="1:9">
      <c r="A230" s="93" t="n"/>
      <c r="B230" s="93" t="n"/>
      <c r="C230" s="63" t="n"/>
      <c r="D230" s="64" t="n"/>
      <c r="E230" s="64" t="n"/>
      <c r="F230" s="34" t="n"/>
      <c r="G230" s="34" t="n"/>
      <c r="H230" s="34" t="n"/>
      <c r="I230" s="34" t="n"/>
    </row>
    <row customHeight="1" ht="16.5" r="231" s="118" spans="1:9">
      <c r="A231" s="93" t="n"/>
      <c r="B231" s="93" t="n"/>
      <c r="C231" s="63" t="n"/>
      <c r="D231" s="64" t="n"/>
      <c r="E231" s="64" t="n"/>
      <c r="F231" s="34" t="n"/>
      <c r="G231" s="34" t="n"/>
      <c r="H231" s="34" t="n"/>
      <c r="I231" s="34" t="n"/>
    </row>
    <row customHeight="1" ht="16.5" r="232" s="118" spans="1:9">
      <c r="A232" s="93" t="n"/>
      <c r="B232" s="93" t="n"/>
      <c r="C232" s="63" t="n"/>
      <c r="D232" s="64" t="n"/>
      <c r="E232" s="64" t="n"/>
      <c r="F232" s="34" t="n"/>
      <c r="G232" s="34" t="n"/>
      <c r="H232" s="34" t="n"/>
      <c r="I232" s="34" t="n"/>
    </row>
    <row customHeight="1" ht="16.5" r="233" s="118" spans="1:9">
      <c r="A233" s="93" t="n"/>
      <c r="B233" s="93" t="n"/>
      <c r="C233" s="63" t="n"/>
      <c r="D233" s="64" t="n"/>
      <c r="E233" s="64" t="n"/>
      <c r="F233" s="34" t="n"/>
      <c r="G233" s="34" t="n"/>
      <c r="H233" s="34" t="n"/>
      <c r="I233" s="34" t="n"/>
    </row>
    <row customHeight="1" ht="16.5" r="234" s="118" spans="1:9">
      <c r="A234" s="93" t="n"/>
      <c r="B234" s="93" t="n"/>
      <c r="C234" s="63" t="n"/>
      <c r="D234" s="64" t="n"/>
      <c r="E234" s="64" t="n"/>
      <c r="F234" s="34" t="n"/>
      <c r="G234" s="34" t="n"/>
      <c r="H234" s="34" t="n"/>
      <c r="I234" s="34" t="n"/>
    </row>
    <row customHeight="1" ht="16.5" r="235" s="118" spans="1:9">
      <c r="A235" s="93" t="n"/>
      <c r="B235" s="93" t="n"/>
      <c r="C235" s="63" t="n"/>
      <c r="D235" s="64" t="n"/>
      <c r="E235" s="64" t="n"/>
      <c r="F235" s="34" t="n"/>
      <c r="G235" s="34" t="n"/>
      <c r="H235" s="34" t="n"/>
      <c r="I235" s="34" t="n"/>
    </row>
    <row customHeight="1" ht="16.5" r="236" s="118" spans="1:9">
      <c r="A236" s="93" t="n"/>
      <c r="B236" s="93" t="n"/>
      <c r="C236" s="63" t="n"/>
      <c r="D236" s="64" t="n"/>
      <c r="E236" s="64" t="n"/>
      <c r="F236" s="34" t="n"/>
      <c r="G236" s="34" t="n"/>
      <c r="H236" s="34" t="n"/>
      <c r="I236" s="34" t="n"/>
    </row>
    <row customHeight="1" ht="16.5" r="237" s="118" spans="1:9">
      <c r="A237" s="93" t="n"/>
      <c r="B237" s="93" t="n"/>
      <c r="C237" s="63" t="n"/>
      <c r="D237" s="64" t="n"/>
      <c r="E237" s="64" t="n"/>
      <c r="F237" s="34" t="n"/>
      <c r="G237" s="34" t="n"/>
      <c r="H237" s="34" t="n"/>
      <c r="I237" s="34" t="n"/>
    </row>
    <row customHeight="1" ht="16.5" r="238" s="118" spans="1:9">
      <c r="A238" s="93" t="n"/>
      <c r="B238" s="93" t="n"/>
      <c r="C238" s="63" t="n"/>
      <c r="D238" s="64" t="n"/>
      <c r="E238" s="64" t="n"/>
      <c r="F238" s="34" t="n"/>
      <c r="G238" s="34" t="n"/>
      <c r="H238" s="34" t="n"/>
      <c r="I238" s="34" t="n"/>
    </row>
    <row customHeight="1" ht="16.5" r="239" s="118" spans="1:9">
      <c r="A239" s="93" t="n"/>
      <c r="B239" s="93" t="n"/>
      <c r="C239" s="63" t="n"/>
      <c r="D239" s="64" t="n"/>
      <c r="E239" s="64" t="n"/>
      <c r="F239" s="34" t="n"/>
      <c r="G239" s="34" t="n"/>
      <c r="H239" s="34" t="n"/>
      <c r="I239" s="34" t="n"/>
    </row>
    <row customHeight="1" ht="16.5" r="240" s="118" spans="1:9">
      <c r="A240" s="93" t="n"/>
      <c r="B240" s="93" t="n"/>
      <c r="C240" s="63" t="n"/>
      <c r="D240" s="64" t="n"/>
      <c r="E240" s="64" t="n"/>
      <c r="F240" s="34" t="n"/>
      <c r="G240" s="34" t="n"/>
      <c r="H240" s="34" t="n"/>
      <c r="I240" s="34" t="n"/>
    </row>
    <row customHeight="1" ht="16.5" r="241" s="118" spans="1:9">
      <c r="A241" s="93" t="n"/>
      <c r="B241" s="93" t="n"/>
      <c r="C241" s="63" t="n"/>
      <c r="D241" s="64" t="n"/>
      <c r="E241" s="64" t="n"/>
      <c r="F241" s="34" t="n"/>
      <c r="G241" s="34" t="n"/>
      <c r="H241" s="34" t="n"/>
      <c r="I241" s="34" t="n"/>
    </row>
    <row customHeight="1" ht="16.5" r="242" s="118" spans="1:9">
      <c r="A242" s="93" t="n"/>
      <c r="B242" s="93" t="n"/>
      <c r="C242" s="63" t="n"/>
      <c r="D242" s="64" t="n"/>
      <c r="E242" s="64" t="n"/>
      <c r="F242" s="34" t="n"/>
      <c r="G242" s="34" t="n"/>
      <c r="H242" s="34" t="n"/>
      <c r="I242" s="34" t="n"/>
    </row>
  </sheetData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7"/>
  <sheetViews>
    <sheetView workbookViewId="0" zoomScale="99">
      <selection activeCell="A2" sqref="A2:XFD27"/>
    </sheetView>
  </sheetViews>
  <sheetFormatPr baseColWidth="8" defaultColWidth="8.875" defaultRowHeight="13.5" outlineLevelCol="0"/>
  <cols>
    <col bestFit="1" customWidth="1" max="1" min="1" style="66" width="6.125"/>
    <col customWidth="1" max="2" min="2" style="66" width="6.375"/>
    <col customWidth="1" max="3" min="3" style="66" width="11.125"/>
    <col customWidth="1" max="4" min="4" style="118" width="15.5"/>
    <col customWidth="1" max="5" min="5" style="118" width="14.375"/>
    <col customWidth="1" max="6" min="6" style="65" width="13.125"/>
    <col bestFit="1" customWidth="1" max="7" min="7" style="65" width="10.125"/>
    <col bestFit="1" customWidth="1" max="8" min="8" style="118" width="63.125"/>
    <col customWidth="1" max="9" min="9" style="118" width="10.875"/>
    <col customWidth="1" max="10" min="10" style="65" width="15.875"/>
    <col customWidth="1" max="11" min="11" style="118" width="12.125"/>
    <col bestFit="1" customWidth="1" max="12" min="12" style="118" width="24.875"/>
    <col bestFit="1" customWidth="1" max="13" min="13" style="118" width="10.5"/>
  </cols>
  <sheetData>
    <row customHeight="1" ht="16.5" r="1" s="118" spans="1:13">
      <c r="A1" s="95" t="s">
        <v>122</v>
      </c>
      <c r="B1" s="95" t="s">
        <v>125</v>
      </c>
      <c r="C1" s="95" t="s">
        <v>856</v>
      </c>
      <c r="D1" s="96" t="s">
        <v>857</v>
      </c>
      <c r="E1" s="96" t="s">
        <v>858</v>
      </c>
      <c r="F1" s="96" t="s">
        <v>859</v>
      </c>
      <c r="G1" s="96" t="s">
        <v>592</v>
      </c>
      <c r="H1" s="96" t="s">
        <v>860</v>
      </c>
      <c r="I1" s="96" t="s">
        <v>861</v>
      </c>
      <c r="J1" s="96" t="s">
        <v>862</v>
      </c>
      <c r="K1" s="96" t="s">
        <v>863</v>
      </c>
      <c r="L1" s="96" t="s">
        <v>864</v>
      </c>
      <c r="M1" s="96" t="s">
        <v>865</v>
      </c>
    </row>
    <row customHeight="1" ht="17.25" r="2" s="118" spans="1:13">
      <c r="A2" s="97" t="n">
        <v>2018</v>
      </c>
      <c r="B2" s="97" t="n">
        <v>9</v>
      </c>
      <c r="C2" s="97" t="n">
        <v>880</v>
      </c>
      <c r="D2" s="98" t="n">
        <v>97553312798</v>
      </c>
      <c r="E2" s="98" t="s">
        <v>866</v>
      </c>
      <c r="F2" s="99" t="s">
        <v>867</v>
      </c>
      <c r="G2" s="100" t="s">
        <v>868</v>
      </c>
      <c r="H2" s="98" t="s">
        <v>869</v>
      </c>
      <c r="I2" s="98" t="n">
        <v>880</v>
      </c>
      <c r="J2" s="98" t="n">
        <v>0</v>
      </c>
      <c r="K2" s="98" t="n">
        <v>0</v>
      </c>
      <c r="L2" s="98" t="s">
        <v>191</v>
      </c>
      <c r="M2" s="98" t="s">
        <v>870</v>
      </c>
    </row>
    <row customHeight="1" ht="17.25" r="3" s="118" spans="1:13">
      <c r="A3" s="97" t="n">
        <v>2018</v>
      </c>
      <c r="B3" s="97" t="n">
        <v>9</v>
      </c>
      <c r="C3" s="97" t="n">
        <v>68</v>
      </c>
      <c r="D3" s="98" t="n">
        <v>9498363505</v>
      </c>
      <c r="E3" s="98" t="s">
        <v>871</v>
      </c>
      <c r="F3" s="99" t="s">
        <v>872</v>
      </c>
      <c r="G3" s="100" t="s">
        <v>873</v>
      </c>
      <c r="H3" s="98" t="s">
        <v>74</v>
      </c>
      <c r="I3" s="98" t="n">
        <v>68</v>
      </c>
      <c r="J3" s="98" t="n">
        <v>0</v>
      </c>
      <c r="K3" s="98" t="n">
        <v>61.2</v>
      </c>
      <c r="L3" s="98" t="s">
        <v>191</v>
      </c>
      <c r="M3" s="98" t="s">
        <v>870</v>
      </c>
    </row>
    <row customHeight="1" ht="17.25" r="4" s="118" spans="1:13">
      <c r="A4" s="97" t="n">
        <v>2018</v>
      </c>
      <c r="B4" s="97" t="n">
        <v>9</v>
      </c>
      <c r="C4" s="97" t="n">
        <v>68</v>
      </c>
      <c r="D4" s="98" t="n">
        <v>34711327724</v>
      </c>
      <c r="E4" s="98" t="s">
        <v>874</v>
      </c>
      <c r="F4" s="99" t="s">
        <v>875</v>
      </c>
      <c r="G4" s="100" t="s">
        <v>876</v>
      </c>
      <c r="H4" s="98" t="s">
        <v>877</v>
      </c>
      <c r="I4" s="98" t="n">
        <v>68</v>
      </c>
      <c r="J4" s="98" t="n">
        <v>0</v>
      </c>
      <c r="K4" s="98" t="n">
        <v>0</v>
      </c>
      <c r="L4" s="98" t="s">
        <v>191</v>
      </c>
      <c r="M4" s="98" t="s">
        <v>870</v>
      </c>
    </row>
    <row customHeight="1" ht="17.25" r="5" s="118" spans="1:13">
      <c r="A5" s="97" t="n">
        <v>2018</v>
      </c>
      <c r="B5" s="97" t="n">
        <v>9</v>
      </c>
      <c r="C5" s="97" t="n">
        <v>68</v>
      </c>
      <c r="D5" s="98" t="n">
        <v>33741989517</v>
      </c>
      <c r="E5" s="98" t="s">
        <v>878</v>
      </c>
      <c r="F5" s="99" t="s">
        <v>879</v>
      </c>
      <c r="G5" s="100" t="s">
        <v>880</v>
      </c>
      <c r="H5" s="98" t="s">
        <v>881</v>
      </c>
      <c r="I5" s="98" t="n">
        <v>68</v>
      </c>
      <c r="J5" s="98" t="n">
        <v>0</v>
      </c>
      <c r="K5" s="98" t="n">
        <v>0</v>
      </c>
      <c r="L5" s="98" t="s">
        <v>191</v>
      </c>
      <c r="M5" s="98" t="s">
        <v>870</v>
      </c>
    </row>
    <row customHeight="1" ht="17.25" r="6" s="118" spans="1:13">
      <c r="A6" s="97" t="n">
        <v>2018</v>
      </c>
      <c r="B6" s="97" t="n">
        <v>9</v>
      </c>
      <c r="C6" s="97" t="n">
        <v>68</v>
      </c>
      <c r="D6" s="98" t="n">
        <v>28383158410</v>
      </c>
      <c r="E6" s="98" t="s">
        <v>882</v>
      </c>
      <c r="F6" s="99" t="s">
        <v>883</v>
      </c>
      <c r="G6" s="100" t="s">
        <v>884</v>
      </c>
      <c r="H6" s="98" t="s">
        <v>877</v>
      </c>
      <c r="I6" s="98" t="n">
        <v>68</v>
      </c>
      <c r="J6" s="98" t="n">
        <v>0</v>
      </c>
      <c r="K6" s="98" t="n">
        <v>0</v>
      </c>
      <c r="L6" s="98" t="s">
        <v>191</v>
      </c>
      <c r="M6" s="98" t="s">
        <v>870</v>
      </c>
    </row>
    <row customHeight="1" ht="17.25" r="7" s="118" spans="1:13">
      <c r="A7" s="97" t="n">
        <v>2018</v>
      </c>
      <c r="B7" s="97" t="n">
        <v>8</v>
      </c>
      <c r="C7" s="97" t="n">
        <v>880</v>
      </c>
      <c r="D7" s="98" t="n">
        <v>9040622792</v>
      </c>
      <c r="E7" s="98" t="s">
        <v>885</v>
      </c>
      <c r="F7" s="99" t="s">
        <v>886</v>
      </c>
      <c r="G7" s="100" t="s">
        <v>887</v>
      </c>
      <c r="H7" s="98" t="s">
        <v>80</v>
      </c>
      <c r="I7" s="98" t="n">
        <v>1080</v>
      </c>
      <c r="J7" s="98" t="n">
        <v>200</v>
      </c>
      <c r="K7" s="98" t="n">
        <v>972</v>
      </c>
      <c r="L7" s="98" t="s">
        <v>191</v>
      </c>
      <c r="M7" s="98" t="s">
        <v>870</v>
      </c>
    </row>
    <row customHeight="1" ht="17.25" r="8" s="118" spans="1:13">
      <c r="A8" s="97" t="n">
        <v>2018</v>
      </c>
      <c r="B8" s="97" t="n">
        <v>8</v>
      </c>
      <c r="C8" s="97" t="n">
        <v>699</v>
      </c>
      <c r="D8" s="98" t="n">
        <v>4774503981</v>
      </c>
      <c r="E8" s="98" t="s">
        <v>885</v>
      </c>
      <c r="F8" s="99" t="s">
        <v>886</v>
      </c>
      <c r="G8" s="100" t="s">
        <v>888</v>
      </c>
      <c r="H8" s="98" t="s">
        <v>889</v>
      </c>
      <c r="I8" s="98" t="n">
        <v>699</v>
      </c>
      <c r="J8" s="98" t="n">
        <v>0</v>
      </c>
      <c r="K8" s="98" t="n">
        <v>629.1</v>
      </c>
      <c r="L8" s="98" t="s">
        <v>191</v>
      </c>
      <c r="M8" s="98" t="s">
        <v>870</v>
      </c>
    </row>
    <row customHeight="1" ht="17.25" r="9" s="118" spans="1:13">
      <c r="A9" s="97" t="n">
        <v>2018</v>
      </c>
      <c r="B9" s="97" t="n">
        <v>8</v>
      </c>
      <c r="C9" s="97" t="n">
        <v>1268</v>
      </c>
      <c r="D9" s="98" t="n">
        <v>8872768450</v>
      </c>
      <c r="E9" s="98" t="s">
        <v>885</v>
      </c>
      <c r="F9" s="99" t="s">
        <v>886</v>
      </c>
      <c r="G9" s="100" t="s">
        <v>890</v>
      </c>
      <c r="H9" s="98" t="s">
        <v>78</v>
      </c>
      <c r="I9" s="98" t="n">
        <v>1668</v>
      </c>
      <c r="J9" s="98" t="n">
        <v>400</v>
      </c>
      <c r="K9" s="98" t="n">
        <v>1501.2</v>
      </c>
      <c r="L9" s="98" t="s">
        <v>191</v>
      </c>
      <c r="M9" s="98" t="s">
        <v>870</v>
      </c>
    </row>
    <row customHeight="1" ht="17.25" r="10" s="118" spans="1:13">
      <c r="A10" s="97" t="n">
        <v>2018</v>
      </c>
      <c r="B10" s="97" t="n">
        <v>8</v>
      </c>
      <c r="C10" s="97" t="n">
        <v>12</v>
      </c>
      <c r="D10" s="98" t="n">
        <v>6915716175</v>
      </c>
      <c r="E10" s="98" t="s">
        <v>891</v>
      </c>
      <c r="F10" s="99" t="s">
        <v>892</v>
      </c>
      <c r="G10" s="100" t="s">
        <v>893</v>
      </c>
      <c r="H10" s="98" t="s">
        <v>894</v>
      </c>
      <c r="I10" s="98" t="n">
        <v>12</v>
      </c>
      <c r="J10" s="98" t="n">
        <v>0</v>
      </c>
      <c r="K10" s="98" t="n">
        <v>10.8</v>
      </c>
      <c r="L10" s="98" t="s">
        <v>191</v>
      </c>
      <c r="M10" s="98" t="s">
        <v>870</v>
      </c>
    </row>
    <row customHeight="1" ht="17.25" r="11" s="118" spans="1:13">
      <c r="A11" s="97" t="n">
        <v>2018</v>
      </c>
      <c r="B11" s="97" t="n">
        <v>8</v>
      </c>
      <c r="C11" s="97" t="n">
        <v>68</v>
      </c>
      <c r="D11" s="98" t="n">
        <v>29716160701</v>
      </c>
      <c r="E11" s="98" t="s">
        <v>895</v>
      </c>
      <c r="F11" s="99" t="s">
        <v>896</v>
      </c>
      <c r="G11" s="100" t="s">
        <v>897</v>
      </c>
      <c r="H11" s="98" t="s">
        <v>877</v>
      </c>
      <c r="I11" s="98" t="n">
        <v>68</v>
      </c>
      <c r="J11" s="98" t="n">
        <v>0</v>
      </c>
      <c r="K11" s="98" t="n">
        <v>0</v>
      </c>
      <c r="L11" s="98" t="s">
        <v>191</v>
      </c>
      <c r="M11" s="98" t="s">
        <v>870</v>
      </c>
    </row>
    <row customHeight="1" ht="17.25" r="12" s="118" spans="1:13">
      <c r="A12" s="97" t="n">
        <v>2018</v>
      </c>
      <c r="B12" s="97" t="n">
        <v>8</v>
      </c>
      <c r="C12" s="97" t="n">
        <v>12</v>
      </c>
      <c r="D12" s="98" t="n">
        <v>97467227486</v>
      </c>
      <c r="E12" s="98" t="s">
        <v>895</v>
      </c>
      <c r="F12" s="99" t="s">
        <v>896</v>
      </c>
      <c r="G12" s="100" t="s">
        <v>898</v>
      </c>
      <c r="H12" s="98" t="s">
        <v>899</v>
      </c>
      <c r="I12" s="98" t="n">
        <v>12</v>
      </c>
      <c r="J12" s="98" t="n">
        <v>0</v>
      </c>
      <c r="K12" s="98" t="n">
        <v>0</v>
      </c>
      <c r="L12" s="98" t="s">
        <v>191</v>
      </c>
      <c r="M12" s="98" t="s">
        <v>870</v>
      </c>
    </row>
    <row customHeight="1" ht="17.25" r="13" s="118" spans="1:13">
      <c r="A13" s="97" t="n">
        <v>2018</v>
      </c>
      <c r="B13" s="97" t="n">
        <v>8</v>
      </c>
      <c r="C13" s="97" t="n">
        <v>68</v>
      </c>
      <c r="D13" s="98" t="n">
        <v>2180764214</v>
      </c>
      <c r="E13" s="98" t="s">
        <v>900</v>
      </c>
      <c r="F13" s="99" t="s">
        <v>896</v>
      </c>
      <c r="G13" s="100" t="s">
        <v>901</v>
      </c>
      <c r="H13" s="98" t="s">
        <v>877</v>
      </c>
      <c r="I13" s="98" t="n">
        <v>68</v>
      </c>
      <c r="J13" s="98" t="n">
        <v>0</v>
      </c>
      <c r="K13" s="98" t="n">
        <v>0</v>
      </c>
      <c r="L13" s="98" t="s">
        <v>191</v>
      </c>
      <c r="M13" s="98" t="s">
        <v>870</v>
      </c>
    </row>
    <row customHeight="1" ht="17.25" r="14" s="118" spans="1:13">
      <c r="A14" s="97" t="n">
        <v>2018</v>
      </c>
      <c r="B14" s="97" t="n">
        <v>8</v>
      </c>
      <c r="C14" s="97" t="n">
        <v>68</v>
      </c>
      <c r="D14" s="98" t="n">
        <v>2122335876</v>
      </c>
      <c r="E14" s="98" t="s">
        <v>900</v>
      </c>
      <c r="F14" s="99" t="s">
        <v>896</v>
      </c>
      <c r="G14" s="100" t="s">
        <v>902</v>
      </c>
      <c r="H14" s="98" t="s">
        <v>881</v>
      </c>
      <c r="I14" s="98" t="n">
        <v>68</v>
      </c>
      <c r="J14" s="98" t="n">
        <v>0</v>
      </c>
      <c r="K14" s="98" t="n">
        <v>0</v>
      </c>
      <c r="L14" s="98" t="s">
        <v>191</v>
      </c>
      <c r="M14" s="98" t="s">
        <v>870</v>
      </c>
    </row>
    <row customHeight="1" ht="17.25" r="15" s="118" spans="1:13">
      <c r="A15" s="97" t="n">
        <v>2018</v>
      </c>
      <c r="B15" s="97" t="n">
        <v>8</v>
      </c>
      <c r="C15" s="97" t="n">
        <v>599</v>
      </c>
      <c r="D15" s="98" t="n">
        <v>75430004065</v>
      </c>
      <c r="E15" s="98" t="s">
        <v>903</v>
      </c>
      <c r="F15" s="99" t="s">
        <v>896</v>
      </c>
      <c r="G15" s="100" t="s">
        <v>904</v>
      </c>
      <c r="H15" s="98" t="s">
        <v>905</v>
      </c>
      <c r="I15" s="98" t="n">
        <v>599</v>
      </c>
      <c r="J15" s="98" t="n">
        <v>0</v>
      </c>
      <c r="K15" s="98" t="n">
        <v>0</v>
      </c>
      <c r="L15" s="98" t="s">
        <v>191</v>
      </c>
      <c r="M15" s="98" t="s">
        <v>870</v>
      </c>
    </row>
    <row customHeight="1" ht="17.25" r="16" s="118" spans="1:13">
      <c r="A16" s="97" t="n">
        <v>2018</v>
      </c>
      <c r="B16" s="97" t="n">
        <v>8</v>
      </c>
      <c r="C16" s="97" t="n">
        <v>68</v>
      </c>
      <c r="D16" s="98" t="n">
        <v>17899374397</v>
      </c>
      <c r="E16" s="104" t="s">
        <v>906</v>
      </c>
      <c r="F16" s="99" t="s">
        <v>907</v>
      </c>
      <c r="G16" s="100" t="s">
        <v>908</v>
      </c>
      <c r="H16" s="98" t="s">
        <v>877</v>
      </c>
      <c r="I16" s="98" t="n">
        <v>68</v>
      </c>
      <c r="J16" s="98" t="n">
        <v>0</v>
      </c>
      <c r="K16" s="98" t="n">
        <v>0</v>
      </c>
      <c r="L16" s="98" t="s">
        <v>191</v>
      </c>
      <c r="M16" s="98" t="s">
        <v>870</v>
      </c>
    </row>
    <row customHeight="1" ht="17.25" r="17" s="118" spans="1:13">
      <c r="A17" s="97" t="n">
        <v>2018</v>
      </c>
      <c r="B17" s="97" t="n">
        <v>8</v>
      </c>
      <c r="C17" s="97" t="n">
        <v>68</v>
      </c>
      <c r="D17" s="98" t="n">
        <v>94176874199</v>
      </c>
      <c r="E17" s="104" t="s">
        <v>909</v>
      </c>
      <c r="F17" s="99" t="s">
        <v>910</v>
      </c>
      <c r="G17" s="100" t="s">
        <v>911</v>
      </c>
      <c r="H17" s="98" t="s">
        <v>881</v>
      </c>
      <c r="I17" s="98" t="n">
        <v>68</v>
      </c>
      <c r="J17" s="98" t="n">
        <v>0</v>
      </c>
      <c r="K17" s="98" t="n">
        <v>0</v>
      </c>
      <c r="L17" s="98" t="s">
        <v>191</v>
      </c>
      <c r="M17" s="98" t="s">
        <v>870</v>
      </c>
    </row>
    <row customHeight="1" ht="17.25" r="18" s="118" spans="1:13">
      <c r="A18" s="97" t="n">
        <v>2018</v>
      </c>
      <c r="B18" s="97" t="n">
        <v>8</v>
      </c>
      <c r="C18" s="97" t="n">
        <v>12</v>
      </c>
      <c r="D18" s="98" t="n">
        <v>2328489564</v>
      </c>
      <c r="E18" s="104" t="s">
        <v>912</v>
      </c>
      <c r="F18" s="99" t="s">
        <v>913</v>
      </c>
      <c r="G18" s="100" t="s">
        <v>914</v>
      </c>
      <c r="H18" s="98" t="s">
        <v>899</v>
      </c>
      <c r="I18" s="98" t="n">
        <v>12</v>
      </c>
      <c r="J18" s="98" t="n">
        <v>0</v>
      </c>
      <c r="K18" s="98" t="n">
        <v>0</v>
      </c>
      <c r="L18" s="98" t="s">
        <v>191</v>
      </c>
      <c r="M18" s="98" t="s">
        <v>870</v>
      </c>
    </row>
    <row customHeight="1" ht="17.25" r="19" s="118" spans="1:13">
      <c r="A19" s="97" t="n">
        <v>2018</v>
      </c>
      <c r="B19" s="97" t="n">
        <v>8</v>
      </c>
      <c r="C19" s="97" t="n">
        <v>68</v>
      </c>
      <c r="D19" s="98" t="n">
        <v>18413485827</v>
      </c>
      <c r="E19" s="104" t="s">
        <v>912</v>
      </c>
      <c r="F19" s="99" t="s">
        <v>913</v>
      </c>
      <c r="G19" s="100" t="s">
        <v>915</v>
      </c>
      <c r="H19" s="98" t="s">
        <v>877</v>
      </c>
      <c r="I19" s="98" t="n">
        <v>68</v>
      </c>
      <c r="J19" s="98" t="n">
        <v>0</v>
      </c>
      <c r="K19" s="98" t="n">
        <v>0</v>
      </c>
      <c r="L19" s="98" t="s">
        <v>191</v>
      </c>
      <c r="M19" s="98" t="s">
        <v>870</v>
      </c>
    </row>
    <row customHeight="1" ht="17.25" r="20" s="118" spans="1:13">
      <c r="A20" s="97" t="n">
        <v>2018</v>
      </c>
      <c r="B20" s="97" t="n">
        <v>8</v>
      </c>
      <c r="C20" s="97" t="n">
        <v>68</v>
      </c>
      <c r="D20" s="98" t="n">
        <v>39422988940</v>
      </c>
      <c r="E20" s="104" t="s">
        <v>916</v>
      </c>
      <c r="F20" s="99" t="s">
        <v>917</v>
      </c>
      <c r="G20" s="100" t="s">
        <v>918</v>
      </c>
      <c r="H20" s="98" t="s">
        <v>877</v>
      </c>
      <c r="I20" s="98" t="n">
        <v>68</v>
      </c>
      <c r="J20" s="98" t="n">
        <v>0</v>
      </c>
      <c r="K20" s="98" t="n">
        <v>0</v>
      </c>
      <c r="L20" s="98" t="s">
        <v>191</v>
      </c>
      <c r="M20" s="98" t="s">
        <v>870</v>
      </c>
    </row>
    <row customHeight="1" ht="17.25" r="21" s="118" spans="1:13">
      <c r="A21" s="97" t="n">
        <v>2018</v>
      </c>
      <c r="B21" s="97" t="n">
        <v>8</v>
      </c>
      <c r="C21" s="97" t="n">
        <v>68</v>
      </c>
      <c r="D21" s="98" t="n">
        <v>9765775873</v>
      </c>
      <c r="E21" s="104" t="s">
        <v>919</v>
      </c>
      <c r="F21" s="99" t="s">
        <v>920</v>
      </c>
      <c r="G21" s="100" t="s">
        <v>921</v>
      </c>
      <c r="H21" s="98" t="s">
        <v>74</v>
      </c>
      <c r="I21" s="98" t="n">
        <v>68</v>
      </c>
      <c r="J21" s="98" t="n">
        <v>0</v>
      </c>
      <c r="K21" s="98" t="n">
        <v>61.2</v>
      </c>
      <c r="L21" s="98" t="s">
        <v>191</v>
      </c>
      <c r="M21" s="98" t="s">
        <v>870</v>
      </c>
    </row>
    <row customHeight="1" ht="17.25" r="22" s="118" spans="1:13">
      <c r="A22" s="97" t="n">
        <v>2018</v>
      </c>
      <c r="B22" s="97" t="n">
        <v>8</v>
      </c>
      <c r="C22" s="97" t="n">
        <v>68</v>
      </c>
      <c r="D22" s="98" t="n">
        <v>32055050096</v>
      </c>
      <c r="E22" s="104" t="s">
        <v>922</v>
      </c>
      <c r="F22" s="99" t="s">
        <v>923</v>
      </c>
      <c r="G22" s="100" t="s">
        <v>924</v>
      </c>
      <c r="H22" s="98" t="s">
        <v>877</v>
      </c>
      <c r="I22" s="98" t="n">
        <v>68</v>
      </c>
      <c r="J22" s="98" t="n">
        <v>0</v>
      </c>
      <c r="K22" s="98" t="n">
        <v>0</v>
      </c>
      <c r="L22" s="98" t="s">
        <v>191</v>
      </c>
      <c r="M22" s="98" t="s">
        <v>870</v>
      </c>
    </row>
    <row customHeight="1" ht="17.25" r="23" s="118" spans="1:13">
      <c r="A23" s="97" t="n">
        <v>2018</v>
      </c>
      <c r="B23" s="97" t="n">
        <v>8</v>
      </c>
      <c r="C23" s="97" t="n">
        <v>380</v>
      </c>
      <c r="D23" s="98" t="n">
        <v>340138142</v>
      </c>
      <c r="E23" s="104" t="s">
        <v>925</v>
      </c>
      <c r="F23" s="99" t="s">
        <v>926</v>
      </c>
      <c r="G23" s="100" t="s">
        <v>927</v>
      </c>
      <c r="H23" s="98" t="s">
        <v>928</v>
      </c>
      <c r="I23" s="98" t="n">
        <v>380</v>
      </c>
      <c r="J23" s="98" t="n">
        <v>0</v>
      </c>
      <c r="K23" s="98" t="n">
        <v>0</v>
      </c>
      <c r="L23" s="98" t="s">
        <v>191</v>
      </c>
      <c r="M23" s="98" t="s">
        <v>870</v>
      </c>
    </row>
    <row customHeight="1" ht="17.25" r="24" s="118" spans="1:13">
      <c r="A24" s="97" t="n">
        <v>2018</v>
      </c>
      <c r="B24" s="97" t="n">
        <v>8</v>
      </c>
      <c r="C24" s="97" t="n">
        <v>68</v>
      </c>
      <c r="D24" s="98" t="n">
        <v>18647355864</v>
      </c>
      <c r="E24" s="104" t="s">
        <v>929</v>
      </c>
      <c r="F24" s="99" t="s">
        <v>926</v>
      </c>
      <c r="G24" s="100" t="s">
        <v>930</v>
      </c>
      <c r="H24" s="98" t="s">
        <v>881</v>
      </c>
      <c r="I24" s="98" t="n">
        <v>68</v>
      </c>
      <c r="J24" s="98" t="n">
        <v>0</v>
      </c>
      <c r="K24" s="98" t="n">
        <v>0</v>
      </c>
      <c r="L24" s="98" t="s">
        <v>191</v>
      </c>
      <c r="M24" s="98" t="s">
        <v>870</v>
      </c>
    </row>
    <row customHeight="1" ht="17.25" r="25" s="118" spans="1:13">
      <c r="A25" s="97" t="n">
        <v>2018</v>
      </c>
      <c r="B25" s="97" t="n">
        <v>8</v>
      </c>
      <c r="C25" s="97" t="n">
        <v>68</v>
      </c>
      <c r="D25" s="98" t="n">
        <v>81042180228</v>
      </c>
      <c r="E25" s="104" t="s">
        <v>931</v>
      </c>
      <c r="F25" s="99" t="s">
        <v>932</v>
      </c>
      <c r="G25" s="100" t="s">
        <v>933</v>
      </c>
      <c r="H25" s="98" t="s">
        <v>877</v>
      </c>
      <c r="I25" s="98" t="n">
        <v>68</v>
      </c>
      <c r="J25" s="98" t="n">
        <v>0</v>
      </c>
      <c r="K25" s="98" t="n">
        <v>0</v>
      </c>
      <c r="L25" s="98" t="s">
        <v>191</v>
      </c>
      <c r="M25" s="98" t="s">
        <v>870</v>
      </c>
    </row>
    <row r="26" spans="1:13">
      <c r="A26" t="n">
        <v>2018</v>
      </c>
      <c r="B26" t="n">
        <v>8</v>
      </c>
      <c r="C26" t="n">
        <v>68</v>
      </c>
      <c r="D26" t="n">
        <v>35152791780</v>
      </c>
      <c r="E26" t="s">
        <v>934</v>
      </c>
      <c r="F26" s="119" t="s">
        <v>935</v>
      </c>
      <c r="G26" s="120" t="s">
        <v>936</v>
      </c>
      <c r="H26" t="s">
        <v>877</v>
      </c>
      <c r="I26" t="n">
        <v>68</v>
      </c>
      <c r="J26" t="n">
        <v>0</v>
      </c>
      <c r="K26" t="n">
        <v>0</v>
      </c>
      <c r="L26" t="s">
        <v>191</v>
      </c>
      <c r="M26" t="s">
        <v>870</v>
      </c>
    </row>
    <row r="27" spans="1:13">
      <c r="A27" t="n">
        <v>2018</v>
      </c>
      <c r="B27" t="n">
        <v>8</v>
      </c>
      <c r="C27" t="n">
        <v>12</v>
      </c>
      <c r="D27" t="n">
        <v>33698906357</v>
      </c>
      <c r="E27" t="s">
        <v>937</v>
      </c>
      <c r="F27" t="s">
        <v>935</v>
      </c>
      <c r="G27" t="s">
        <v>938</v>
      </c>
      <c r="H27" t="s">
        <v>899</v>
      </c>
      <c r="I27" t="n">
        <v>12</v>
      </c>
      <c r="J27" t="n">
        <v>0</v>
      </c>
      <c r="K27" t="n">
        <v>0</v>
      </c>
      <c r="L27" t="s">
        <v>191</v>
      </c>
      <c r="M27" t="s">
        <v>870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 zoomScale="101">
      <selection activeCell="H9" sqref="H9"/>
    </sheetView>
  </sheetViews>
  <sheetFormatPr baseColWidth="8" defaultColWidth="8.875" defaultRowHeight="16.5" outlineLevelCol="0"/>
  <cols>
    <col customWidth="1" max="2" min="1" style="103" width="8.875"/>
    <col customWidth="1" max="3" min="3" style="103" width="12.5"/>
    <col customWidth="1" max="4" min="4" style="103" width="8.875"/>
    <col customWidth="1" max="5" min="5" style="103" width="22.125"/>
    <col customWidth="1" max="7" min="6" style="103" width="8.875"/>
    <col customWidth="1" max="16384" min="8" style="103" width="8.875"/>
  </cols>
  <sheetData>
    <row r="1" spans="1:6">
      <c r="A1" s="135" t="s">
        <v>122</v>
      </c>
      <c r="B1" s="135" t="s">
        <v>125</v>
      </c>
      <c r="C1" s="135" t="s">
        <v>128</v>
      </c>
      <c r="D1" s="135" t="s">
        <v>939</v>
      </c>
      <c r="E1" s="135" t="s">
        <v>940</v>
      </c>
      <c r="F1" s="135" t="s">
        <v>941</v>
      </c>
    </row>
    <row r="2" spans="1:6">
      <c r="A2" s="135">
        <f>YEAR(C2)</f>
        <v/>
      </c>
      <c r="B2" s="135">
        <f>MONTH(C2)</f>
        <v/>
      </c>
      <c r="C2" s="114" t="n">
        <v>43223</v>
      </c>
      <c r="D2" s="135" t="s">
        <v>49</v>
      </c>
      <c r="E2" s="115" t="s">
        <v>942</v>
      </c>
      <c r="F2" s="115" t="n">
        <v>2880</v>
      </c>
    </row>
    <row r="3" spans="1:6">
      <c r="A3" s="135">
        <f>YEAR(C3)</f>
        <v/>
      </c>
      <c r="B3" s="135">
        <f>MONTH(C3)</f>
        <v/>
      </c>
      <c r="C3" s="114" t="n">
        <v>43244</v>
      </c>
      <c r="D3" s="135" t="s">
        <v>943</v>
      </c>
      <c r="E3" s="135" t="s">
        <v>944</v>
      </c>
      <c r="F3" s="116" t="n">
        <v>34822</v>
      </c>
    </row>
    <row r="4" spans="1:6">
      <c r="A4" s="135">
        <f>YEAR(C4)</f>
        <v/>
      </c>
      <c r="B4" s="135">
        <f>MONTH(C4)</f>
        <v/>
      </c>
      <c r="C4" s="114" t="n">
        <v>43313</v>
      </c>
      <c r="D4" s="135" t="s">
        <v>42</v>
      </c>
      <c r="E4" s="135" t="s">
        <v>945</v>
      </c>
      <c r="F4" s="116" t="n">
        <v>1999</v>
      </c>
    </row>
    <row r="5" spans="1:6">
      <c r="A5" s="141" t="n"/>
      <c r="B5" s="141" t="n"/>
      <c r="D5" s="135" t="n"/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9"/>
  <sheetViews>
    <sheetView workbookViewId="0" zoomScale="102">
      <selection activeCell="A1" sqref="A1:XFD1"/>
    </sheetView>
  </sheetViews>
  <sheetFormatPr baseColWidth="8" defaultColWidth="8.875" defaultRowHeight="16.5" outlineLevelCol="0"/>
  <cols>
    <col customWidth="1" max="2" min="1" style="182" width="8.875"/>
    <col customWidth="1" max="3" min="3" style="182" width="17.625"/>
    <col customWidth="1" max="4" min="4" style="182" width="10.125"/>
    <col customWidth="1" max="5" min="5" style="182" width="8.875"/>
    <col customWidth="1" max="6" min="6" style="182" width="23.125"/>
    <col customWidth="1" max="7" min="7" style="182" width="28.375"/>
    <col customWidth="1" max="8" min="8" style="182" width="8.875"/>
    <col customWidth="1" max="9" min="9" style="182" width="9.875"/>
    <col customWidth="1" max="12" min="10" style="182" width="8.875"/>
    <col customWidth="1" max="13" min="13" style="137" width="58.5"/>
    <col customWidth="1" max="14" min="14" style="182" width="16.375"/>
    <col customWidth="1" max="15" min="15" style="182" width="20.375"/>
    <col customWidth="1" max="17" min="16" style="182" width="8.875"/>
    <col customWidth="1" max="16384" min="18" style="182" width="8.875"/>
  </cols>
  <sheetData>
    <row r="1" spans="1:15">
      <c r="A1" s="91" t="s">
        <v>122</v>
      </c>
      <c r="B1" s="91" t="s">
        <v>125</v>
      </c>
      <c r="C1" s="91" t="s">
        <v>130</v>
      </c>
      <c r="D1" s="91" t="s">
        <v>946</v>
      </c>
      <c r="E1" s="91" t="s">
        <v>947</v>
      </c>
      <c r="F1" s="91" t="s">
        <v>948</v>
      </c>
      <c r="G1" s="91" t="s">
        <v>949</v>
      </c>
      <c r="H1" s="91" t="s">
        <v>177</v>
      </c>
      <c r="I1" s="91" t="s">
        <v>950</v>
      </c>
      <c r="J1" s="91" t="s">
        <v>95</v>
      </c>
      <c r="K1" s="91" t="s">
        <v>96</v>
      </c>
      <c r="L1" s="91" t="s">
        <v>97</v>
      </c>
      <c r="M1" s="93" t="s">
        <v>951</v>
      </c>
      <c r="N1" s="91" t="s">
        <v>952</v>
      </c>
      <c r="O1" s="91" t="s">
        <v>859</v>
      </c>
    </row>
    <row r="2" spans="1:15">
      <c r="A2" s="91" t="n">
        <v>2018</v>
      </c>
      <c r="B2" s="91" t="n">
        <v>9</v>
      </c>
      <c r="C2" s="83" t="s">
        <v>621</v>
      </c>
      <c r="D2" s="84" t="s">
        <v>953</v>
      </c>
      <c r="E2" s="91" t="s">
        <v>954</v>
      </c>
      <c r="F2" s="91" t="s">
        <v>191</v>
      </c>
      <c r="G2" s="91" t="s">
        <v>955</v>
      </c>
      <c r="H2" s="91" t="n">
        <v>4</v>
      </c>
      <c r="I2" s="91" t="s">
        <v>956</v>
      </c>
      <c r="J2" s="91" t="n">
        <v>4</v>
      </c>
      <c r="K2" s="91" t="n">
        <v>4</v>
      </c>
      <c r="L2" s="91" t="n">
        <v>5</v>
      </c>
      <c r="M2" s="93" t="s">
        <v>957</v>
      </c>
      <c r="N2" s="91" t="s">
        <v>958</v>
      </c>
      <c r="O2" s="91" t="s">
        <v>190</v>
      </c>
    </row>
    <row r="3" spans="1:15">
      <c r="A3" s="91" t="n">
        <v>2018</v>
      </c>
      <c r="B3" s="91" t="n">
        <v>9</v>
      </c>
      <c r="C3" s="83" t="s">
        <v>670</v>
      </c>
      <c r="D3" s="84" t="s">
        <v>959</v>
      </c>
      <c r="E3" s="91" t="s">
        <v>954</v>
      </c>
      <c r="F3" s="91" t="s">
        <v>191</v>
      </c>
      <c r="G3" s="91" t="s">
        <v>960</v>
      </c>
      <c r="H3" s="91" t="n">
        <v>5</v>
      </c>
      <c r="I3" s="91" t="s">
        <v>961</v>
      </c>
      <c r="J3" s="91" t="n">
        <v>5</v>
      </c>
      <c r="K3" s="91" t="n">
        <v>5</v>
      </c>
      <c r="L3" s="91" t="n">
        <v>5</v>
      </c>
      <c r="M3" s="93" t="s">
        <v>962</v>
      </c>
      <c r="N3" s="91" t="s">
        <v>958</v>
      </c>
      <c r="O3" s="91" t="s">
        <v>190</v>
      </c>
    </row>
    <row r="4" spans="1:15">
      <c r="A4" s="91" t="n">
        <v>2018</v>
      </c>
      <c r="B4" s="91" t="n">
        <v>8</v>
      </c>
      <c r="C4" s="83" t="s">
        <v>695</v>
      </c>
      <c r="D4" s="84" t="s">
        <v>963</v>
      </c>
      <c r="E4" s="91" t="s">
        <v>954</v>
      </c>
      <c r="F4" s="91" t="s">
        <v>191</v>
      </c>
      <c r="G4" s="91" t="s">
        <v>964</v>
      </c>
      <c r="H4" s="91" t="n">
        <v>5</v>
      </c>
      <c r="I4" s="91" t="s">
        <v>961</v>
      </c>
      <c r="J4" s="91" t="n">
        <v>5</v>
      </c>
      <c r="K4" s="91" t="n">
        <v>5</v>
      </c>
      <c r="L4" s="91" t="n">
        <v>5</v>
      </c>
      <c r="M4" s="93" t="s">
        <v>965</v>
      </c>
      <c r="N4" s="91" t="s">
        <v>966</v>
      </c>
      <c r="O4" s="91" t="s">
        <v>967</v>
      </c>
    </row>
    <row r="5" spans="1:15">
      <c r="A5" s="91" t="n">
        <v>2018</v>
      </c>
      <c r="B5" s="91" t="n">
        <v>8</v>
      </c>
      <c r="C5" s="83" t="s">
        <v>698</v>
      </c>
      <c r="D5" s="84" t="s">
        <v>968</v>
      </c>
      <c r="E5" s="91" t="s">
        <v>954</v>
      </c>
      <c r="F5" s="91" t="s">
        <v>191</v>
      </c>
      <c r="G5" s="91" t="s">
        <v>969</v>
      </c>
      <c r="H5" s="91" t="n">
        <v>5</v>
      </c>
      <c r="I5" s="91" t="s">
        <v>961</v>
      </c>
      <c r="J5" s="91" t="n">
        <v>5</v>
      </c>
      <c r="K5" s="91" t="n">
        <v>5</v>
      </c>
      <c r="L5" s="91" t="n">
        <v>5</v>
      </c>
      <c r="M5" s="93" t="s">
        <v>970</v>
      </c>
      <c r="N5" s="91" t="s">
        <v>966</v>
      </c>
      <c r="O5" s="91" t="s">
        <v>971</v>
      </c>
    </row>
    <row r="6" spans="1:15">
      <c r="A6" s="91" t="n">
        <v>2018</v>
      </c>
      <c r="B6" s="91" t="n">
        <v>8</v>
      </c>
      <c r="C6" s="83" t="s">
        <v>751</v>
      </c>
      <c r="D6" s="84" t="s">
        <v>972</v>
      </c>
      <c r="E6" s="91" t="s">
        <v>954</v>
      </c>
      <c r="F6" s="91" t="s">
        <v>191</v>
      </c>
      <c r="G6" s="91" t="s">
        <v>439</v>
      </c>
      <c r="H6" s="91" t="n">
        <v>5</v>
      </c>
      <c r="I6" s="91" t="s">
        <v>961</v>
      </c>
      <c r="J6" s="91" t="n">
        <v>5</v>
      </c>
      <c r="K6" s="91" t="n">
        <v>5</v>
      </c>
      <c r="L6" s="91" t="n">
        <v>5</v>
      </c>
      <c r="M6" s="93" t="s">
        <v>973</v>
      </c>
      <c r="N6" s="91" t="s">
        <v>966</v>
      </c>
      <c r="O6" s="91" t="s">
        <v>974</v>
      </c>
    </row>
    <row r="7" spans="1:15">
      <c r="A7" s="91" t="n">
        <v>2018</v>
      </c>
      <c r="B7" s="91" t="n">
        <v>8</v>
      </c>
      <c r="C7" s="83" t="s">
        <v>772</v>
      </c>
      <c r="D7" s="84" t="s">
        <v>975</v>
      </c>
      <c r="E7" s="91" t="s">
        <v>954</v>
      </c>
      <c r="F7" s="91" t="s">
        <v>191</v>
      </c>
      <c r="G7" s="91" t="s">
        <v>976</v>
      </c>
      <c r="H7" s="91" t="n">
        <v>5</v>
      </c>
      <c r="I7" s="91" t="s">
        <v>961</v>
      </c>
      <c r="J7" s="91" t="n">
        <v>5</v>
      </c>
      <c r="K7" s="91" t="n">
        <v>5</v>
      </c>
      <c r="L7" s="91" t="n">
        <v>5</v>
      </c>
      <c r="M7" s="93" t="s">
        <v>977</v>
      </c>
      <c r="N7" s="91" t="s">
        <v>958</v>
      </c>
      <c r="O7" s="91" t="s">
        <v>190</v>
      </c>
    </row>
    <row r="8" spans="1:15">
      <c r="A8" s="91" t="n">
        <v>2018</v>
      </c>
      <c r="B8" s="91" t="n">
        <v>8</v>
      </c>
      <c r="C8" s="83" t="s">
        <v>726</v>
      </c>
      <c r="D8" s="84" t="s">
        <v>978</v>
      </c>
      <c r="E8" s="91" t="s">
        <v>954</v>
      </c>
      <c r="F8" s="91" t="s">
        <v>191</v>
      </c>
      <c r="G8" s="91" t="s">
        <v>979</v>
      </c>
      <c r="H8" s="91" t="n">
        <v>5</v>
      </c>
      <c r="I8" s="91" t="s">
        <v>961</v>
      </c>
      <c r="J8" s="91" t="n">
        <v>5</v>
      </c>
      <c r="K8" s="91" t="n">
        <v>5</v>
      </c>
      <c r="L8" s="91" t="n">
        <v>5</v>
      </c>
      <c r="M8" s="93" t="s">
        <v>980</v>
      </c>
      <c r="N8" s="91" t="s">
        <v>966</v>
      </c>
      <c r="O8" s="91" t="s">
        <v>981</v>
      </c>
    </row>
    <row r="9" spans="1:15">
      <c r="A9" s="91" t="n">
        <v>2018</v>
      </c>
      <c r="B9" s="91" t="n">
        <v>8</v>
      </c>
      <c r="C9" s="83" t="s">
        <v>797</v>
      </c>
      <c r="D9" s="84" t="s">
        <v>982</v>
      </c>
      <c r="E9" s="91" t="s">
        <v>954</v>
      </c>
      <c r="F9" s="91" t="s">
        <v>191</v>
      </c>
      <c r="G9" s="91" t="s">
        <v>983</v>
      </c>
      <c r="H9" s="91" t="n">
        <v>5</v>
      </c>
      <c r="I9" s="91" t="s">
        <v>961</v>
      </c>
      <c r="J9" s="91" t="n">
        <v>5</v>
      </c>
      <c r="K9" s="91" t="n">
        <v>5</v>
      </c>
      <c r="L9" s="91" t="n">
        <v>5</v>
      </c>
      <c r="M9" s="93" t="s">
        <v>984</v>
      </c>
      <c r="N9" s="91" t="s">
        <v>958</v>
      </c>
      <c r="O9" s="91" t="s">
        <v>190</v>
      </c>
    </row>
    <row r="10" spans="1:15">
      <c r="A10" s="91" t="n">
        <v>2018</v>
      </c>
      <c r="B10" s="91" t="n">
        <v>8</v>
      </c>
      <c r="C10" s="83" t="s">
        <v>797</v>
      </c>
      <c r="D10" s="84" t="s">
        <v>985</v>
      </c>
      <c r="E10" s="91" t="s">
        <v>954</v>
      </c>
      <c r="F10" s="91" t="s">
        <v>191</v>
      </c>
      <c r="G10" s="91" t="s">
        <v>986</v>
      </c>
      <c r="H10" s="91" t="n">
        <v>5</v>
      </c>
      <c r="I10" s="91" t="s">
        <v>961</v>
      </c>
      <c r="J10" s="91" t="n">
        <v>5</v>
      </c>
      <c r="K10" s="91" t="n">
        <v>5</v>
      </c>
      <c r="L10" s="91" t="n">
        <v>5</v>
      </c>
      <c r="M10" s="93" t="s">
        <v>987</v>
      </c>
      <c r="N10" s="91" t="s">
        <v>966</v>
      </c>
      <c r="O10" s="91" t="s">
        <v>988</v>
      </c>
    </row>
    <row r="11" spans="1:15">
      <c r="A11" s="91" t="n"/>
      <c r="B11" s="91" t="n"/>
      <c r="C11" s="83" t="n"/>
      <c r="D11" s="84" t="n"/>
      <c r="E11" s="91" t="n"/>
      <c r="F11" s="91" t="n"/>
      <c r="G11" s="91" t="n"/>
      <c r="H11" s="91" t="n"/>
      <c r="I11" s="91" t="n"/>
      <c r="J11" s="91" t="n"/>
      <c r="K11" s="91" t="n"/>
      <c r="L11" s="91" t="n"/>
      <c r="M11" s="93" t="n"/>
      <c r="N11" s="91" t="n"/>
      <c r="O11" s="91" t="n"/>
    </row>
    <row r="12" spans="1:15">
      <c r="A12" s="91" t="n"/>
      <c r="B12" s="91" t="n"/>
      <c r="C12" s="83" t="n"/>
      <c r="D12" s="84" t="n"/>
      <c r="E12" s="91" t="n"/>
      <c r="F12" s="91" t="n"/>
      <c r="G12" s="91" t="n"/>
      <c r="H12" s="91" t="n"/>
      <c r="I12" s="91" t="n"/>
      <c r="J12" s="91" t="n"/>
      <c r="K12" s="91" t="n"/>
      <c r="L12" s="91" t="n"/>
      <c r="M12" s="93" t="n"/>
      <c r="N12" s="91" t="n"/>
      <c r="O12" s="91" t="n"/>
    </row>
    <row r="13" spans="1:15">
      <c r="A13" s="91" t="n"/>
      <c r="B13" s="91" t="n"/>
      <c r="C13" s="83" t="n"/>
      <c r="D13" s="84" t="n"/>
      <c r="E13" s="91" t="n"/>
      <c r="F13" s="91" t="n"/>
      <c r="G13" s="91" t="n"/>
      <c r="H13" s="91" t="n"/>
      <c r="I13" s="91" t="n"/>
      <c r="J13" s="91" t="n"/>
      <c r="K13" s="91" t="n"/>
      <c r="L13" s="91" t="n"/>
      <c r="M13" s="93" t="n"/>
      <c r="N13" s="91" t="n"/>
      <c r="O13" s="91" t="n"/>
    </row>
    <row r="14" spans="1:15">
      <c r="A14" s="91" t="n"/>
      <c r="B14" s="91" t="n"/>
      <c r="C14" s="83" t="n"/>
      <c r="D14" s="84" t="n"/>
      <c r="E14" s="91" t="n"/>
      <c r="F14" s="91" t="n"/>
      <c r="G14" s="91" t="n"/>
      <c r="H14" s="91" t="n"/>
      <c r="I14" s="91" t="n"/>
      <c r="J14" s="91" t="n"/>
      <c r="K14" s="91" t="n"/>
      <c r="L14" s="91" t="n"/>
      <c r="M14" s="93" t="n"/>
      <c r="N14" s="91" t="n"/>
      <c r="O14" s="91" t="n"/>
    </row>
    <row r="15" spans="1:15">
      <c r="A15" s="91" t="n"/>
      <c r="B15" s="91" t="n"/>
      <c r="C15" s="83" t="n"/>
      <c r="D15" s="84" t="n"/>
      <c r="E15" s="91" t="n"/>
      <c r="F15" s="91" t="n"/>
      <c r="G15" s="91" t="n"/>
      <c r="H15" s="91" t="n"/>
      <c r="I15" s="91" t="n"/>
      <c r="J15" s="91" t="n"/>
      <c r="K15" s="91" t="n"/>
      <c r="L15" s="91" t="n"/>
      <c r="M15" s="93" t="n"/>
      <c r="N15" s="91" t="n"/>
      <c r="O15" s="91" t="n"/>
    </row>
    <row r="16" spans="1:15">
      <c r="A16" s="91" t="n"/>
      <c r="B16" s="91" t="n"/>
      <c r="C16" s="83" t="n"/>
      <c r="D16" s="84" t="n"/>
      <c r="E16" s="91" t="n"/>
      <c r="F16" s="91" t="n"/>
      <c r="G16" s="91" t="n"/>
      <c r="H16" s="91" t="n"/>
      <c r="I16" s="91" t="n"/>
      <c r="J16" s="91" t="n"/>
      <c r="K16" s="91" t="n"/>
      <c r="L16" s="91" t="n"/>
      <c r="M16" s="91" t="n"/>
      <c r="N16" s="91" t="n"/>
      <c r="O16" s="91" t="n"/>
    </row>
    <row r="17" spans="1:15">
      <c r="A17" s="91" t="n"/>
      <c r="B17" s="91" t="n"/>
      <c r="C17" s="83" t="n"/>
      <c r="D17" s="84" t="n"/>
      <c r="E17" s="91" t="n"/>
      <c r="F17" s="91" t="n"/>
      <c r="G17" s="91" t="n"/>
      <c r="H17" s="91" t="n"/>
      <c r="I17" s="91" t="n"/>
      <c r="J17" s="91" t="n"/>
      <c r="K17" s="91" t="n"/>
      <c r="L17" s="91" t="n"/>
      <c r="M17" s="91" t="n"/>
      <c r="N17" s="91" t="n"/>
      <c r="O17" s="91" t="n"/>
    </row>
    <row r="18" spans="1:15">
      <c r="A18" s="91" t="n"/>
      <c r="B18" s="91" t="n"/>
      <c r="C18" s="83" t="n"/>
      <c r="D18" s="84" t="n"/>
      <c r="E18" s="91" t="n"/>
      <c r="F18" s="91" t="n"/>
      <c r="G18" s="91" t="n"/>
      <c r="H18" s="91" t="n"/>
      <c r="I18" s="91" t="n"/>
      <c r="J18" s="91" t="n"/>
      <c r="K18" s="91" t="n"/>
      <c r="L18" s="91" t="n"/>
      <c r="M18" s="91" t="n"/>
      <c r="N18" s="91" t="n"/>
      <c r="O18" s="91" t="n"/>
    </row>
    <row r="19" spans="1:15">
      <c r="A19" s="91" t="n"/>
      <c r="B19" s="91" t="n"/>
      <c r="C19" s="83" t="n"/>
      <c r="D19" s="84" t="n"/>
      <c r="E19" s="91" t="n"/>
      <c r="F19" s="91" t="n"/>
      <c r="G19" s="91" t="n"/>
      <c r="H19" s="91" t="n"/>
      <c r="I19" s="91" t="n"/>
      <c r="J19" s="91" t="n"/>
      <c r="K19" s="91" t="n"/>
      <c r="L19" s="91" t="n"/>
      <c r="M19" s="91" t="n"/>
      <c r="N19" s="91" t="n"/>
      <c r="O19" s="91" t="n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7"/>
  <sheetViews>
    <sheetView tabSelected="1" workbookViewId="0">
      <selection activeCell="J7" sqref="J7"/>
    </sheetView>
  </sheetViews>
  <sheetFormatPr baseColWidth="8" defaultColWidth="9" defaultRowHeight="16.5" outlineLevelCol="0"/>
  <cols>
    <col customWidth="1" max="2" min="1" style="172" width="9"/>
    <col customWidth="1" max="3" min="3" style="172" width="13.125"/>
    <col customWidth="1" max="5" min="4" style="172" width="9"/>
    <col customWidth="1" max="6" min="6" style="172" width="30.875"/>
    <col customWidth="1" max="7" min="7" style="172" width="21"/>
    <col customWidth="1" max="8" min="8" style="172" width="9"/>
    <col customWidth="1" max="9" min="9" style="172" width="25.875"/>
    <col customWidth="1" max="10" min="10" style="86" width="32.875"/>
    <col customWidth="1" max="11" min="11" style="172" width="12.375"/>
    <col customWidth="1" max="12" min="12" style="172" width="20.875"/>
    <col bestFit="1" customWidth="1" max="13" min="13" style="172" width="9.25"/>
    <col bestFit="1" customWidth="1" max="14" min="14" style="172" width="13.25"/>
    <col bestFit="1" customWidth="1" max="15" min="15" style="172" width="9.25"/>
    <col customWidth="1" max="16384" min="16" style="172" width="9"/>
  </cols>
  <sheetData>
    <row customFormat="1" r="1" s="182" spans="1:15">
      <c r="A1" s="91" t="s">
        <v>122</v>
      </c>
      <c r="B1" s="91" t="s">
        <v>125</v>
      </c>
      <c r="C1" s="91" t="s">
        <v>130</v>
      </c>
      <c r="D1" s="91" t="s">
        <v>946</v>
      </c>
      <c r="E1" s="91" t="s">
        <v>947</v>
      </c>
      <c r="F1" s="91" t="s">
        <v>948</v>
      </c>
      <c r="G1" s="91" t="s">
        <v>949</v>
      </c>
      <c r="H1" s="91" t="s">
        <v>177</v>
      </c>
      <c r="I1" s="91" t="s">
        <v>950</v>
      </c>
      <c r="J1" s="91" t="s">
        <v>95</v>
      </c>
      <c r="K1" s="91" t="s">
        <v>96</v>
      </c>
      <c r="L1" s="91" t="s">
        <v>97</v>
      </c>
      <c r="M1" s="93" t="s">
        <v>951</v>
      </c>
      <c r="N1" s="91" t="s">
        <v>952</v>
      </c>
      <c r="O1" s="91" t="s">
        <v>859</v>
      </c>
    </row>
    <row r="2" spans="1:15">
      <c r="A2" s="91" t="n">
        <v>2018</v>
      </c>
      <c r="B2" s="91" t="n">
        <v>8</v>
      </c>
      <c r="C2" s="83" t="s">
        <v>695</v>
      </c>
      <c r="D2" s="84" t="s">
        <v>963</v>
      </c>
      <c r="E2" s="91" t="s">
        <v>954</v>
      </c>
      <c r="F2" s="91" t="s">
        <v>191</v>
      </c>
      <c r="G2" s="91" t="s">
        <v>964</v>
      </c>
      <c r="H2" s="91" t="n">
        <v>5</v>
      </c>
      <c r="I2" s="91" t="s">
        <v>961</v>
      </c>
      <c r="J2" s="93" t="n">
        <v>5</v>
      </c>
      <c r="K2" s="91" t="n">
        <v>5</v>
      </c>
      <c r="L2" s="91" t="n">
        <v>5</v>
      </c>
      <c r="M2" s="192" t="s">
        <v>965</v>
      </c>
      <c r="N2" s="192" t="s">
        <v>966</v>
      </c>
      <c r="O2" s="192" t="s">
        <v>967</v>
      </c>
    </row>
    <row r="3" spans="1:15">
      <c r="A3" s="91" t="n">
        <v>2018</v>
      </c>
      <c r="B3" s="91" t="n">
        <v>8</v>
      </c>
      <c r="C3" s="83" t="s">
        <v>698</v>
      </c>
      <c r="D3" s="84" t="s">
        <v>968</v>
      </c>
      <c r="E3" s="91" t="s">
        <v>954</v>
      </c>
      <c r="F3" s="91" t="s">
        <v>191</v>
      </c>
      <c r="G3" s="91" t="s">
        <v>969</v>
      </c>
      <c r="H3" s="91" t="n">
        <v>5</v>
      </c>
      <c r="I3" s="91" t="s">
        <v>961</v>
      </c>
      <c r="J3" s="93" t="n">
        <v>5</v>
      </c>
      <c r="K3" s="91" t="n">
        <v>5</v>
      </c>
      <c r="L3" s="91" t="n">
        <v>5</v>
      </c>
      <c r="M3" s="192" t="s">
        <v>970</v>
      </c>
      <c r="N3" s="192" t="s">
        <v>966</v>
      </c>
      <c r="O3" s="192" t="s">
        <v>971</v>
      </c>
    </row>
    <row r="4" spans="1:15">
      <c r="A4" s="91" t="n">
        <v>2018</v>
      </c>
      <c r="B4" s="91" t="n">
        <v>8</v>
      </c>
      <c r="C4" s="83" t="s">
        <v>751</v>
      </c>
      <c r="D4" s="84" t="s">
        <v>972</v>
      </c>
      <c r="E4" s="91" t="s">
        <v>954</v>
      </c>
      <c r="F4" s="91" t="s">
        <v>191</v>
      </c>
      <c r="G4" s="91" t="s">
        <v>439</v>
      </c>
      <c r="H4" s="91" t="n">
        <v>5</v>
      </c>
      <c r="I4" s="91" t="s">
        <v>961</v>
      </c>
      <c r="J4" s="93" t="n">
        <v>5</v>
      </c>
      <c r="K4" s="91" t="n">
        <v>5</v>
      </c>
      <c r="L4" s="91" t="n">
        <v>5</v>
      </c>
      <c r="M4" s="192" t="s">
        <v>973</v>
      </c>
      <c r="N4" s="192" t="s">
        <v>966</v>
      </c>
      <c r="O4" s="192" t="s">
        <v>974</v>
      </c>
    </row>
    <row r="5" spans="1:15">
      <c r="A5" s="91" t="n">
        <v>2018</v>
      </c>
      <c r="B5" s="91" t="n">
        <v>8</v>
      </c>
      <c r="C5" s="83" t="s">
        <v>726</v>
      </c>
      <c r="D5" s="84" t="s">
        <v>978</v>
      </c>
      <c r="E5" s="91" t="s">
        <v>954</v>
      </c>
      <c r="F5" s="91" t="s">
        <v>191</v>
      </c>
      <c r="G5" s="91" t="s">
        <v>979</v>
      </c>
      <c r="H5" s="91" t="n">
        <v>5</v>
      </c>
      <c r="I5" s="91" t="s">
        <v>961</v>
      </c>
      <c r="J5" s="93" t="n">
        <v>5</v>
      </c>
      <c r="K5" s="91" t="n">
        <v>5</v>
      </c>
      <c r="L5" s="91" t="n">
        <v>5</v>
      </c>
      <c r="M5" s="192" t="s">
        <v>980</v>
      </c>
      <c r="N5" s="192" t="s">
        <v>966</v>
      </c>
      <c r="O5" s="192" t="s">
        <v>981</v>
      </c>
    </row>
    <row r="6" spans="1:15">
      <c r="A6" s="91" t="n">
        <v>2018</v>
      </c>
      <c r="B6" s="91" t="n">
        <v>8</v>
      </c>
      <c r="C6" s="83" t="s">
        <v>797</v>
      </c>
      <c r="D6" s="84" t="s">
        <v>985</v>
      </c>
      <c r="E6" s="91" t="s">
        <v>954</v>
      </c>
      <c r="F6" s="91" t="s">
        <v>191</v>
      </c>
      <c r="G6" s="91" t="s">
        <v>986</v>
      </c>
      <c r="H6" s="91" t="n">
        <v>5</v>
      </c>
      <c r="I6" s="91" t="s">
        <v>961</v>
      </c>
      <c r="J6" s="93" t="n">
        <v>5</v>
      </c>
      <c r="K6" s="91" t="n">
        <v>5</v>
      </c>
      <c r="L6" s="91" t="n">
        <v>5</v>
      </c>
      <c r="M6" s="192" t="s">
        <v>987</v>
      </c>
      <c r="N6" s="192" t="s">
        <v>966</v>
      </c>
      <c r="O6" s="192" t="s">
        <v>988</v>
      </c>
    </row>
    <row r="7" spans="1:15">
      <c r="A7" s="91" t="n"/>
      <c r="B7" s="91" t="n"/>
      <c r="C7" s="83" t="n"/>
      <c r="D7" s="84" t="n"/>
      <c r="E7" s="91" t="n"/>
      <c r="F7" s="91" t="n"/>
      <c r="G7" s="91" t="n"/>
      <c r="H7" s="91" t="n"/>
      <c r="I7" s="91" t="n"/>
      <c r="J7" s="93" t="n"/>
      <c r="K7" s="91" t="n"/>
      <c r="L7" s="91" t="n"/>
      <c r="M7" s="193" t="n"/>
      <c r="N7" s="193" t="n"/>
      <c r="O7" s="193" t="n"/>
    </row>
    <row r="8" spans="1:15">
      <c r="A8" s="91" t="n"/>
      <c r="B8" s="91" t="n"/>
      <c r="C8" s="83" t="n"/>
      <c r="D8" s="84" t="n"/>
      <c r="E8" s="91" t="n"/>
      <c r="F8" s="91" t="n"/>
      <c r="G8" s="91" t="n"/>
      <c r="H8" s="91" t="n"/>
      <c r="I8" s="91" t="n"/>
      <c r="J8" s="93" t="n"/>
      <c r="K8" s="91" t="n"/>
      <c r="L8" s="91" t="n"/>
      <c r="M8" s="193" t="n"/>
      <c r="N8" s="193" t="n"/>
      <c r="O8" s="193" t="n"/>
    </row>
    <row r="9" spans="1:15">
      <c r="A9" s="91" t="n"/>
      <c r="B9" s="91" t="n"/>
      <c r="C9" s="83" t="n"/>
      <c r="D9" s="84" t="n"/>
      <c r="E9" s="91" t="n"/>
      <c r="F9" s="91" t="n"/>
      <c r="G9" s="91" t="n"/>
      <c r="H9" s="91" t="n"/>
      <c r="I9" s="91" t="n"/>
      <c r="J9" s="93" t="n"/>
      <c r="K9" s="91" t="n"/>
      <c r="L9" s="91" t="n"/>
      <c r="M9" s="193" t="n"/>
      <c r="N9" s="193" t="n"/>
      <c r="O9" s="193" t="n"/>
    </row>
    <row r="10" spans="1:15">
      <c r="A10" s="91" t="n"/>
      <c r="B10" s="91" t="n"/>
      <c r="C10" s="83" t="n"/>
      <c r="D10" s="84" t="n"/>
      <c r="E10" s="91" t="n"/>
      <c r="F10" s="91" t="n"/>
      <c r="G10" s="91" t="n"/>
      <c r="H10" s="91" t="n"/>
      <c r="I10" s="91" t="n"/>
      <c r="J10" s="93" t="n"/>
      <c r="K10" s="91" t="n"/>
      <c r="L10" s="91" t="n"/>
      <c r="M10" s="193" t="n"/>
      <c r="N10" s="193" t="n"/>
      <c r="O10" s="193" t="n"/>
    </row>
    <row r="11" spans="1:15">
      <c r="A11" s="91" t="n"/>
      <c r="B11" s="91" t="n"/>
      <c r="C11" s="83" t="n"/>
      <c r="D11" s="84" t="n"/>
      <c r="E11" s="91" t="n"/>
      <c r="F11" s="91" t="n"/>
      <c r="G11" s="91" t="n"/>
      <c r="H11" s="91" t="n"/>
      <c r="I11" s="91" t="n"/>
      <c r="J11" s="93" t="n"/>
      <c r="K11" s="91" t="n"/>
      <c r="L11" s="91" t="n"/>
      <c r="M11" s="193" t="n"/>
      <c r="N11" s="193" t="n"/>
      <c r="O11" s="193" t="n"/>
    </row>
    <row r="12" spans="1:15">
      <c r="A12" s="91" t="n"/>
      <c r="B12" s="91" t="n"/>
      <c r="C12" s="83" t="n"/>
      <c r="D12" s="84" t="n"/>
      <c r="E12" s="91" t="n"/>
      <c r="F12" s="91" t="n"/>
      <c r="G12" s="91" t="n"/>
      <c r="H12" s="91" t="n"/>
      <c r="I12" s="91" t="n"/>
      <c r="J12" s="93" t="n"/>
      <c r="K12" s="91" t="n"/>
      <c r="L12" s="91" t="n"/>
      <c r="M12" s="193" t="n"/>
      <c r="N12" s="193" t="n"/>
      <c r="O12" s="193" t="n"/>
    </row>
    <row r="13" spans="1:15">
      <c r="A13" s="91" t="n"/>
      <c r="B13" s="91" t="n"/>
      <c r="C13" s="83" t="n"/>
      <c r="D13" s="84" t="n"/>
      <c r="E13" s="91" t="n"/>
      <c r="F13" s="91" t="n"/>
      <c r="G13" s="91" t="n"/>
      <c r="H13" s="91" t="n"/>
      <c r="I13" s="91" t="n"/>
      <c r="J13" s="93" t="n"/>
      <c r="K13" s="91" t="n"/>
      <c r="L13" s="91" t="n"/>
      <c r="M13" s="193" t="n"/>
      <c r="N13" s="193" t="n"/>
      <c r="O13" s="193" t="n"/>
    </row>
    <row r="14" spans="1:15">
      <c r="A14" s="91" t="n"/>
      <c r="B14" s="91" t="n"/>
      <c r="C14" s="83" t="n"/>
      <c r="D14" s="84" t="n"/>
      <c r="E14" s="91" t="n"/>
      <c r="F14" s="91" t="n"/>
      <c r="G14" s="91" t="n"/>
      <c r="H14" s="91" t="n"/>
      <c r="I14" s="91" t="n"/>
      <c r="J14" s="93" t="n"/>
      <c r="K14" s="91" t="n"/>
      <c r="L14" s="91" t="n"/>
      <c r="M14" s="193" t="n"/>
      <c r="N14" s="193" t="n"/>
      <c r="O14" s="193" t="n"/>
    </row>
    <row r="15" spans="1:15">
      <c r="A15" s="91" t="n"/>
      <c r="B15" s="91" t="n"/>
      <c r="C15" s="83" t="n"/>
      <c r="D15" s="84" t="n"/>
      <c r="E15" s="91" t="n"/>
      <c r="F15" s="91" t="n"/>
      <c r="G15" s="91" t="n"/>
      <c r="H15" s="91" t="n"/>
      <c r="I15" s="91" t="n"/>
      <c r="J15" s="93" t="n"/>
      <c r="K15" s="91" t="n"/>
      <c r="L15" s="91" t="n"/>
      <c r="M15" s="193" t="n"/>
      <c r="N15" s="193" t="n"/>
      <c r="O15" s="193" t="n"/>
    </row>
    <row r="16" spans="1:15">
      <c r="A16" s="91" t="n"/>
      <c r="B16" s="91" t="n"/>
      <c r="C16" s="83" t="n"/>
      <c r="D16" s="84" t="n"/>
      <c r="E16" s="91" t="n"/>
      <c r="F16" s="91" t="n"/>
      <c r="G16" s="91" t="n"/>
      <c r="H16" s="91" t="n"/>
      <c r="I16" s="91" t="n"/>
      <c r="J16" s="93" t="n"/>
      <c r="K16" s="91" t="n"/>
      <c r="L16" s="91" t="n"/>
      <c r="M16" s="193" t="n"/>
      <c r="N16" s="193" t="n"/>
      <c r="O16" s="193" t="n"/>
    </row>
    <row r="17" spans="1:15">
      <c r="A17" s="91" t="n"/>
      <c r="B17" s="91" t="n"/>
      <c r="C17" s="83" t="n"/>
      <c r="D17" s="84" t="n"/>
      <c r="E17" s="91" t="n"/>
      <c r="F17" s="91" t="n"/>
      <c r="G17" s="91" t="n"/>
      <c r="H17" s="91" t="n"/>
      <c r="I17" s="91" t="n"/>
      <c r="J17" s="93" t="n"/>
      <c r="K17" s="91" t="n"/>
      <c r="L17" s="91" t="n"/>
      <c r="M17" s="193" t="n"/>
      <c r="N17" s="193" t="n"/>
      <c r="O17" s="193" t="n"/>
    </row>
  </sheetData>
  <pageMargins bottom="0.75" footer="0.3" header="0.3" left="0.7" right="0.7" top="0.75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97"/>
  <sheetViews>
    <sheetView workbookViewId="0">
      <pane activePane="bottomLeft" state="frozen" topLeftCell="A53" ySplit="1"/>
      <selection activeCell="E81" pane="bottomLeft" sqref="E81"/>
    </sheetView>
  </sheetViews>
  <sheetFormatPr baseColWidth="8" defaultColWidth="9" defaultRowHeight="16.5" outlineLevelCol="0"/>
  <cols>
    <col customWidth="1" max="1" min="1" style="172" width="9"/>
    <col customWidth="1" max="2" min="2" style="172" width="6.125"/>
    <col customWidth="1" max="3" min="3" style="172" width="15.125"/>
    <col customWidth="1" max="4" min="4" style="172" width="34.875"/>
    <col customWidth="1" max="5" min="5" style="172" width="19.375"/>
    <col customWidth="1" max="15" min="6" style="172" width="11.625"/>
    <col customWidth="1" max="17" min="16" style="172" width="9"/>
    <col customWidth="1" max="16384" min="18" style="172" width="9"/>
  </cols>
  <sheetData>
    <row r="1" spans="1:15">
      <c r="A1" s="28" t="s">
        <v>122</v>
      </c>
      <c r="B1" s="28" t="s">
        <v>125</v>
      </c>
      <c r="C1" s="32" t="s">
        <v>130</v>
      </c>
      <c r="D1" s="32" t="s">
        <v>989</v>
      </c>
      <c r="E1" s="32" t="s">
        <v>990</v>
      </c>
      <c r="F1" s="32" t="s">
        <v>104</v>
      </c>
      <c r="G1" s="32" t="s">
        <v>107</v>
      </c>
      <c r="H1" s="32" t="s">
        <v>105</v>
      </c>
      <c r="I1" s="32" t="s">
        <v>106</v>
      </c>
      <c r="J1" s="32" t="s">
        <v>108</v>
      </c>
      <c r="K1" s="32" t="s">
        <v>991</v>
      </c>
      <c r="L1" s="32" t="s">
        <v>992</v>
      </c>
      <c r="M1" s="32" t="s">
        <v>993</v>
      </c>
      <c r="N1" s="32" t="s">
        <v>994</v>
      </c>
      <c r="O1" s="32" t="s">
        <v>995</v>
      </c>
    </row>
    <row r="2" spans="1:15">
      <c r="A2" s="30">
        <f>YEAR(C2)</f>
        <v/>
      </c>
      <c r="B2" s="30">
        <f>MONTH(C2)</f>
        <v/>
      </c>
      <c r="C2" s="31" t="n"/>
      <c r="D2" s="32" t="n"/>
      <c r="E2" s="32" t="n"/>
      <c r="F2" s="32" t="n"/>
      <c r="G2" s="33" t="n"/>
      <c r="H2" s="32" t="n"/>
      <c r="I2" s="32" t="n"/>
      <c r="J2" s="32" t="n"/>
      <c r="K2" s="32" t="n"/>
      <c r="L2" s="32" t="n"/>
      <c r="M2" s="32" t="n"/>
      <c r="N2" s="32" t="n"/>
      <c r="O2" s="32" t="n"/>
    </row>
    <row r="3" spans="1:15">
      <c r="A3" s="30">
        <f>YEAR(C3)</f>
        <v/>
      </c>
      <c r="B3" s="30">
        <f>MONTH(C3)</f>
        <v/>
      </c>
      <c r="C3" s="31" t="n"/>
      <c r="D3" s="32" t="n"/>
      <c r="E3" s="32" t="n"/>
      <c r="F3" s="32" t="n"/>
      <c r="G3" s="33" t="n"/>
      <c r="H3" s="32" t="n"/>
      <c r="I3" s="32" t="n"/>
      <c r="J3" s="32" t="n"/>
      <c r="K3" s="32" t="n"/>
      <c r="L3" s="32" t="n"/>
      <c r="M3" s="32" t="n"/>
      <c r="N3" s="32" t="n"/>
      <c r="O3" s="32" t="n"/>
    </row>
    <row r="4" spans="1:15">
      <c r="A4" s="30">
        <f>YEAR(C4)</f>
        <v/>
      </c>
      <c r="B4" s="30">
        <f>MONTH(C4)</f>
        <v/>
      </c>
      <c r="C4" s="31" t="n"/>
      <c r="D4" s="32" t="n"/>
      <c r="E4" s="32" t="n"/>
      <c r="F4" s="32" t="n"/>
      <c r="G4" s="33" t="n"/>
      <c r="H4" s="32" t="n"/>
      <c r="I4" s="32" t="n"/>
      <c r="J4" s="32" t="n"/>
      <c r="K4" s="32" t="n"/>
      <c r="L4" s="32" t="n"/>
      <c r="M4" s="32" t="n"/>
      <c r="N4" s="32" t="n"/>
      <c r="O4" s="32" t="n"/>
    </row>
    <row r="5" spans="1:15">
      <c r="A5" s="30">
        <f>YEAR(C5)</f>
        <v/>
      </c>
      <c r="B5" s="30">
        <f>MONTH(C5)</f>
        <v/>
      </c>
      <c r="C5" s="31" t="n"/>
      <c r="D5" s="32" t="n"/>
      <c r="E5" s="32" t="n"/>
      <c r="F5" s="32" t="n"/>
      <c r="G5" s="33" t="n"/>
      <c r="H5" s="32" t="n"/>
      <c r="I5" s="32" t="n"/>
      <c r="J5" s="32" t="n"/>
      <c r="K5" s="32" t="n"/>
      <c r="L5" s="32" t="n"/>
      <c r="M5" s="32" t="n"/>
      <c r="N5" s="32" t="n"/>
      <c r="O5" s="32" t="n"/>
    </row>
    <row r="6" spans="1:15">
      <c r="A6" s="30">
        <f>YEAR(C6)</f>
        <v/>
      </c>
      <c r="B6" s="30">
        <f>MONTH(C6)</f>
        <v/>
      </c>
      <c r="C6" s="31" t="n"/>
      <c r="D6" s="32" t="n"/>
      <c r="E6" s="32" t="n"/>
      <c r="F6" s="32" t="n"/>
      <c r="G6" s="33" t="n"/>
      <c r="H6" s="32" t="n"/>
      <c r="I6" s="32" t="n"/>
      <c r="J6" s="32" t="n"/>
      <c r="K6" s="32" t="n"/>
      <c r="L6" s="32" t="n"/>
      <c r="M6" s="32" t="n"/>
      <c r="N6" s="32" t="n"/>
      <c r="O6" s="32" t="n"/>
    </row>
    <row r="7" spans="1:15">
      <c r="A7" s="30">
        <f>YEAR(C7)</f>
        <v/>
      </c>
      <c r="B7" s="30">
        <f>MONTH(C7)</f>
        <v/>
      </c>
      <c r="C7" s="31" t="n"/>
      <c r="D7" s="32" t="n"/>
      <c r="E7" s="32" t="n"/>
      <c r="F7" s="32" t="n"/>
      <c r="G7" s="33" t="n"/>
      <c r="H7" s="32" t="n"/>
      <c r="I7" s="32" t="n"/>
      <c r="J7" s="32" t="n"/>
      <c r="K7" s="32" t="n"/>
      <c r="L7" s="32" t="n"/>
      <c r="M7" s="32" t="n"/>
      <c r="N7" s="32" t="n"/>
      <c r="O7" s="32" t="n"/>
    </row>
    <row r="8" spans="1:15">
      <c r="A8" s="30">
        <f>YEAR(C8)</f>
        <v/>
      </c>
      <c r="B8" s="30">
        <f>MONTH(C8)</f>
        <v/>
      </c>
      <c r="C8" s="31" t="n"/>
      <c r="D8" s="32" t="n"/>
      <c r="E8" s="32" t="n"/>
      <c r="F8" s="32" t="n"/>
      <c r="G8" s="33" t="n"/>
      <c r="H8" s="32" t="n"/>
      <c r="I8" s="32" t="n"/>
      <c r="J8" s="32" t="n"/>
      <c r="K8" s="32" t="n"/>
      <c r="L8" s="32" t="n"/>
      <c r="M8" s="32" t="n"/>
      <c r="N8" s="32" t="n"/>
      <c r="O8" s="32" t="n"/>
    </row>
    <row r="9" spans="1:15">
      <c r="A9" s="30">
        <f>YEAR(C9)</f>
        <v/>
      </c>
      <c r="B9" s="30">
        <f>MONTH(C9)</f>
        <v/>
      </c>
      <c r="C9" s="31" t="n"/>
      <c r="D9" s="32" t="n"/>
      <c r="E9" s="32" t="n"/>
      <c r="F9" s="32" t="n"/>
      <c r="G9" s="33" t="n"/>
      <c r="H9" s="32" t="n"/>
      <c r="I9" s="32" t="n"/>
      <c r="J9" s="32" t="n"/>
      <c r="K9" s="32" t="n"/>
      <c r="L9" s="32" t="n"/>
      <c r="M9" s="32" t="n"/>
      <c r="N9" s="32" t="n"/>
      <c r="O9" s="32" t="n"/>
    </row>
    <row r="10" spans="1:15">
      <c r="A10" s="30">
        <f>YEAR(C10)</f>
        <v/>
      </c>
      <c r="B10" s="30">
        <f>MONTH(C10)</f>
        <v/>
      </c>
      <c r="C10" s="31" t="n"/>
      <c r="D10" s="32" t="n"/>
      <c r="E10" s="32" t="n"/>
      <c r="F10" s="32" t="n"/>
      <c r="G10" s="33" t="n"/>
      <c r="H10" s="32" t="n"/>
      <c r="I10" s="32" t="n"/>
      <c r="J10" s="32" t="n"/>
      <c r="K10" s="32" t="n"/>
      <c r="L10" s="32" t="n"/>
      <c r="M10" s="32" t="n"/>
      <c r="N10" s="32" t="n"/>
      <c r="O10" s="32" t="n"/>
    </row>
    <row r="11" spans="1:15">
      <c r="A11" s="30">
        <f>YEAR(C11)</f>
        <v/>
      </c>
      <c r="B11" s="30">
        <f>MONTH(C11)</f>
        <v/>
      </c>
      <c r="C11" s="31" t="n"/>
      <c r="D11" s="32" t="n"/>
      <c r="E11" s="32" t="n"/>
      <c r="F11" s="32" t="n"/>
      <c r="G11" s="33" t="n"/>
      <c r="H11" s="32" t="n"/>
      <c r="I11" s="32" t="n"/>
      <c r="J11" s="32" t="n"/>
      <c r="K11" s="32" t="n"/>
      <c r="L11" s="32" t="n"/>
      <c r="M11" s="32" t="n"/>
      <c r="N11" s="32" t="n"/>
      <c r="O11" s="32" t="n"/>
    </row>
    <row r="12" spans="1:15">
      <c r="A12" s="30">
        <f>YEAR(C12)</f>
        <v/>
      </c>
      <c r="B12" s="30">
        <f>MONTH(C12)</f>
        <v/>
      </c>
      <c r="C12" s="31" t="n"/>
      <c r="D12" s="32" t="n"/>
      <c r="E12" s="32" t="n"/>
      <c r="F12" s="32" t="n"/>
      <c r="G12" s="33" t="n"/>
      <c r="H12" s="32" t="n"/>
      <c r="I12" s="32" t="n"/>
      <c r="J12" s="32" t="n"/>
      <c r="K12" s="32" t="n"/>
      <c r="L12" s="32" t="n"/>
      <c r="M12" s="32" t="n"/>
      <c r="N12" s="32" t="n"/>
      <c r="O12" s="32" t="n"/>
    </row>
    <row r="13" spans="1:15">
      <c r="A13" s="30">
        <f>YEAR(C13)</f>
        <v/>
      </c>
      <c r="B13" s="30">
        <f>MONTH(C13)</f>
        <v/>
      </c>
      <c r="C13" s="31" t="n"/>
      <c r="D13" s="32" t="n"/>
      <c r="E13" s="32" t="n"/>
      <c r="F13" s="32" t="n"/>
      <c r="G13" s="33" t="n"/>
      <c r="H13" s="32" t="n"/>
      <c r="I13" s="32" t="n"/>
      <c r="J13" s="32" t="n"/>
      <c r="K13" s="32" t="n"/>
      <c r="L13" s="32" t="n"/>
      <c r="M13" s="32" t="n"/>
      <c r="N13" s="32" t="n"/>
      <c r="O13" s="32" t="n"/>
    </row>
    <row r="14" spans="1:15">
      <c r="A14" s="30">
        <f>YEAR(C14)</f>
        <v/>
      </c>
      <c r="B14" s="30">
        <f>MONTH(C14)</f>
        <v/>
      </c>
      <c r="C14" s="31" t="n"/>
      <c r="D14" s="32" t="n"/>
      <c r="E14" s="32" t="n"/>
      <c r="F14" s="32" t="n"/>
      <c r="G14" s="33" t="n"/>
      <c r="H14" s="32" t="n"/>
      <c r="I14" s="32" t="n"/>
      <c r="J14" s="32" t="n"/>
      <c r="K14" s="32" t="n"/>
      <c r="L14" s="32" t="n"/>
      <c r="M14" s="32" t="n"/>
      <c r="N14" s="32" t="n"/>
      <c r="O14" s="32" t="n"/>
    </row>
    <row r="15" spans="1:15">
      <c r="A15" s="30">
        <f>YEAR(C15)</f>
        <v/>
      </c>
      <c r="B15" s="30">
        <f>MONTH(C15)</f>
        <v/>
      </c>
      <c r="C15" s="31" t="n"/>
      <c r="D15" s="32" t="n"/>
      <c r="E15" s="32" t="n"/>
      <c r="F15" s="32" t="n"/>
      <c r="G15" s="33" t="n"/>
      <c r="H15" s="32" t="n"/>
      <c r="I15" s="32" t="n"/>
      <c r="J15" s="32" t="n"/>
      <c r="K15" s="32" t="n"/>
      <c r="L15" s="32" t="n"/>
      <c r="M15" s="32" t="n"/>
      <c r="N15" s="32" t="n"/>
      <c r="O15" s="32" t="n"/>
    </row>
    <row r="16" spans="1:15">
      <c r="A16" s="30">
        <f>YEAR(C16)</f>
        <v/>
      </c>
      <c r="B16" s="30">
        <f>MONTH(C16)</f>
        <v/>
      </c>
      <c r="C16" s="31" t="n"/>
      <c r="D16" s="32" t="n"/>
      <c r="E16" s="32" t="n"/>
      <c r="F16" s="32" t="n"/>
      <c r="G16" s="33" t="n"/>
      <c r="H16" s="32" t="n"/>
      <c r="I16" s="32" t="n"/>
      <c r="J16" s="32" t="n"/>
      <c r="K16" s="32" t="n"/>
      <c r="L16" s="32" t="n"/>
      <c r="M16" s="32" t="n"/>
      <c r="N16" s="32" t="n"/>
      <c r="O16" s="32" t="n"/>
    </row>
    <row r="17" spans="1:15">
      <c r="A17" s="30">
        <f>YEAR(C17)</f>
        <v/>
      </c>
      <c r="B17" s="30">
        <f>MONTH(C17)</f>
        <v/>
      </c>
      <c r="C17" s="31" t="n"/>
      <c r="D17" s="32" t="n"/>
      <c r="E17" s="32" t="n"/>
      <c r="F17" s="32" t="n"/>
      <c r="G17" s="33" t="n"/>
      <c r="H17" s="32" t="n"/>
      <c r="I17" s="32" t="n"/>
      <c r="J17" s="32" t="n"/>
      <c r="K17" s="32" t="n"/>
      <c r="L17" s="32" t="n"/>
      <c r="M17" s="32" t="n"/>
      <c r="N17" s="32" t="n"/>
      <c r="O17" s="32" t="n"/>
    </row>
    <row r="18" spans="1:15">
      <c r="A18" s="30">
        <f>YEAR(C18)</f>
        <v/>
      </c>
      <c r="B18" s="30">
        <f>MONTH(C18)</f>
        <v/>
      </c>
      <c r="C18" s="31" t="n"/>
      <c r="D18" s="32" t="n"/>
      <c r="E18" s="32" t="n"/>
      <c r="F18" s="32" t="n"/>
      <c r="G18" s="33" t="n"/>
      <c r="H18" s="32" t="n"/>
      <c r="I18" s="32" t="n"/>
      <c r="J18" s="32" t="n"/>
      <c r="K18" s="32" t="n"/>
      <c r="L18" s="32" t="n"/>
      <c r="M18" s="32" t="n"/>
      <c r="N18" s="32" t="n"/>
      <c r="O18" s="32" t="n"/>
    </row>
    <row r="19" spans="1:15">
      <c r="A19" s="30">
        <f>YEAR(C19)</f>
        <v/>
      </c>
      <c r="B19" s="30">
        <f>MONTH(C19)</f>
        <v/>
      </c>
      <c r="C19" s="31" t="n"/>
      <c r="D19" s="32" t="n"/>
      <c r="E19" s="32" t="n"/>
      <c r="F19" s="32" t="n"/>
      <c r="G19" s="33" t="n"/>
      <c r="H19" s="32" t="n"/>
      <c r="I19" s="32" t="n"/>
      <c r="J19" s="32" t="n"/>
      <c r="K19" s="32" t="n"/>
      <c r="L19" s="32" t="n"/>
      <c r="M19" s="32" t="n"/>
      <c r="N19" s="32" t="n"/>
      <c r="O19" s="32" t="n"/>
    </row>
    <row r="20" spans="1:15">
      <c r="A20" s="30">
        <f>YEAR(C20)</f>
        <v/>
      </c>
      <c r="B20" s="30">
        <f>MONTH(C20)</f>
        <v/>
      </c>
      <c r="C20" s="31" t="n"/>
      <c r="D20" s="32" t="n"/>
      <c r="E20" s="32" t="n"/>
      <c r="F20" s="32" t="n"/>
      <c r="G20" s="33" t="n"/>
      <c r="H20" s="32" t="n"/>
      <c r="I20" s="32" t="n"/>
      <c r="J20" s="32" t="n"/>
      <c r="K20" s="32" t="n"/>
      <c r="L20" s="32" t="n"/>
      <c r="M20" s="32" t="n"/>
      <c r="N20" s="32" t="n"/>
      <c r="O20" s="32" t="n"/>
    </row>
    <row r="21" spans="1:15">
      <c r="A21" s="30">
        <f>YEAR(C21)</f>
        <v/>
      </c>
      <c r="B21" s="30">
        <f>MONTH(C21)</f>
        <v/>
      </c>
      <c r="C21" s="31" t="n"/>
      <c r="D21" s="32" t="n"/>
      <c r="E21" s="32" t="n"/>
      <c r="F21" s="32" t="n"/>
      <c r="G21" s="33" t="n"/>
      <c r="H21" s="32" t="n"/>
      <c r="I21" s="32" t="n"/>
      <c r="J21" s="32" t="n"/>
      <c r="K21" s="32" t="n"/>
      <c r="L21" s="32" t="n"/>
      <c r="M21" s="32" t="n"/>
      <c r="N21" s="32" t="n"/>
      <c r="O21" s="32" t="n"/>
    </row>
    <row r="22" spans="1:15">
      <c r="A22" s="30">
        <f>YEAR(C22)</f>
        <v/>
      </c>
      <c r="B22" s="30">
        <f>MONTH(C22)</f>
        <v/>
      </c>
      <c r="C22" s="31" t="n"/>
      <c r="D22" s="32" t="n"/>
      <c r="E22" s="32" t="n"/>
      <c r="F22" s="32" t="n"/>
      <c r="G22" s="33" t="n"/>
      <c r="H22" s="32" t="n"/>
      <c r="I22" s="32" t="n"/>
      <c r="J22" s="32" t="n"/>
      <c r="K22" s="32" t="n"/>
      <c r="L22" s="32" t="n"/>
      <c r="M22" s="32" t="n"/>
      <c r="N22" s="32" t="n"/>
      <c r="O22" s="32" t="n"/>
    </row>
    <row r="23" spans="1:15">
      <c r="A23" s="30">
        <f>YEAR(C23)</f>
        <v/>
      </c>
      <c r="B23" s="30">
        <f>MONTH(C23)</f>
        <v/>
      </c>
      <c r="C23" s="31" t="n"/>
      <c r="D23" s="32" t="n"/>
      <c r="E23" s="32" t="n"/>
      <c r="F23" s="32" t="n"/>
      <c r="G23" s="33" t="n"/>
      <c r="H23" s="32" t="n"/>
      <c r="I23" s="32" t="n"/>
      <c r="J23" s="32" t="n"/>
      <c r="K23" s="32" t="n"/>
      <c r="L23" s="32" t="n"/>
      <c r="M23" s="32" t="n"/>
      <c r="N23" s="32" t="n"/>
      <c r="O23" s="32" t="n"/>
    </row>
    <row r="24" spans="1:15">
      <c r="A24" s="30">
        <f>YEAR(C24)</f>
        <v/>
      </c>
      <c r="B24" s="30">
        <f>MONTH(C24)</f>
        <v/>
      </c>
      <c r="C24" s="31" t="n"/>
      <c r="D24" s="32" t="n"/>
      <c r="E24" s="32" t="n"/>
      <c r="F24" s="32" t="n"/>
      <c r="G24" s="33" t="n"/>
      <c r="H24" s="32" t="n"/>
      <c r="I24" s="32" t="n"/>
      <c r="J24" s="32" t="n"/>
      <c r="K24" s="32" t="n"/>
      <c r="L24" s="32" t="n"/>
      <c r="M24" s="32" t="n"/>
      <c r="N24" s="32" t="n"/>
      <c r="O24" s="32" t="n"/>
    </row>
    <row r="25" spans="1:15">
      <c r="A25" s="30">
        <f>YEAR(C25)</f>
        <v/>
      </c>
      <c r="B25" s="30">
        <f>MONTH(C25)</f>
        <v/>
      </c>
      <c r="C25" s="31" t="n"/>
      <c r="D25" s="32" t="n"/>
      <c r="E25" s="32" t="n"/>
      <c r="F25" s="32" t="n"/>
      <c r="G25" s="33" t="n"/>
      <c r="H25" s="32" t="n"/>
      <c r="I25" s="32" t="n"/>
      <c r="J25" s="32" t="n"/>
      <c r="K25" s="32" t="n"/>
      <c r="L25" s="32" t="n"/>
      <c r="M25" s="32" t="n"/>
      <c r="N25" s="32" t="n"/>
      <c r="O25" s="32" t="n"/>
    </row>
    <row r="26" spans="1:15">
      <c r="A26" s="30">
        <f>YEAR(C26)</f>
        <v/>
      </c>
      <c r="B26" s="30">
        <f>MONTH(C26)</f>
        <v/>
      </c>
      <c r="C26" s="31" t="n"/>
      <c r="D26" s="32" t="n"/>
      <c r="E26" s="32" t="n"/>
      <c r="F26" s="32" t="n"/>
      <c r="G26" s="33" t="n"/>
      <c r="H26" s="32" t="n"/>
      <c r="I26" s="32" t="n"/>
      <c r="J26" s="32" t="n"/>
      <c r="K26" s="32" t="n"/>
      <c r="L26" s="32" t="n"/>
      <c r="M26" s="32" t="n"/>
      <c r="N26" s="32" t="n"/>
      <c r="O26" s="32" t="n"/>
    </row>
    <row r="27" spans="1:15">
      <c r="A27" s="30">
        <f>YEAR(C27)</f>
        <v/>
      </c>
      <c r="B27" s="30">
        <f>MONTH(C27)</f>
        <v/>
      </c>
      <c r="C27" s="31" t="n"/>
      <c r="D27" s="32" t="n"/>
      <c r="E27" s="32" t="n"/>
      <c r="F27" s="32" t="n"/>
      <c r="G27" s="33" t="n"/>
      <c r="H27" s="32" t="n"/>
      <c r="I27" s="32" t="n"/>
      <c r="J27" s="32" t="n"/>
      <c r="K27" s="32" t="n"/>
      <c r="L27" s="32" t="n"/>
      <c r="M27" s="32" t="n"/>
      <c r="N27" s="32" t="n"/>
      <c r="O27" s="32" t="n"/>
    </row>
    <row r="28" spans="1:15">
      <c r="A28" s="30">
        <f>YEAR(C28)</f>
        <v/>
      </c>
      <c r="B28" s="30">
        <f>MONTH(C28)</f>
        <v/>
      </c>
      <c r="C28" s="31" t="n"/>
      <c r="D28" s="32" t="n"/>
      <c r="E28" s="32" t="n"/>
      <c r="F28" s="32" t="n"/>
      <c r="G28" s="33" t="n"/>
      <c r="H28" s="32" t="n"/>
      <c r="I28" s="32" t="n"/>
      <c r="J28" s="32" t="n"/>
      <c r="K28" s="32" t="n"/>
      <c r="L28" s="32" t="n"/>
      <c r="M28" s="32" t="n"/>
      <c r="N28" s="32" t="n"/>
      <c r="O28" s="32" t="n"/>
    </row>
    <row r="29" spans="1:15">
      <c r="A29" s="30">
        <f>YEAR(C29)</f>
        <v/>
      </c>
      <c r="B29" s="30">
        <f>MONTH(C29)</f>
        <v/>
      </c>
      <c r="C29" s="31" t="n"/>
      <c r="D29" s="32" t="n"/>
      <c r="E29" s="32" t="n"/>
      <c r="F29" s="32" t="n"/>
      <c r="G29" s="33" t="n"/>
      <c r="H29" s="32" t="n"/>
      <c r="I29" s="32" t="n"/>
      <c r="J29" s="32" t="n"/>
      <c r="K29" s="32" t="n"/>
      <c r="L29" s="32" t="n"/>
      <c r="M29" s="32" t="n"/>
      <c r="N29" s="32" t="n"/>
      <c r="O29" s="32" t="n"/>
    </row>
    <row r="30" spans="1:15">
      <c r="A30" s="30">
        <f>YEAR(C30)</f>
        <v/>
      </c>
      <c r="B30" s="30">
        <f>MONTH(C30)</f>
        <v/>
      </c>
      <c r="C30" s="31" t="n"/>
      <c r="D30" s="32" t="n"/>
      <c r="E30" s="32" t="n"/>
      <c r="F30" s="32" t="n"/>
      <c r="G30" s="33" t="n"/>
      <c r="H30" s="32" t="n"/>
      <c r="I30" s="32" t="n"/>
      <c r="J30" s="32" t="n"/>
      <c r="K30" s="32" t="n"/>
      <c r="L30" s="32" t="n"/>
      <c r="M30" s="32" t="n"/>
      <c r="N30" s="32" t="n"/>
      <c r="O30" s="32" t="n"/>
    </row>
    <row r="31" spans="1:15">
      <c r="A31" s="30">
        <f>YEAR(C31)</f>
        <v/>
      </c>
      <c r="B31" s="30">
        <f>MONTH(C31)</f>
        <v/>
      </c>
      <c r="C31" s="31" t="n"/>
      <c r="D31" s="32" t="n"/>
      <c r="E31" s="32" t="n"/>
      <c r="F31" s="32" t="n"/>
      <c r="G31" s="33" t="n"/>
      <c r="H31" s="32" t="n"/>
      <c r="I31" s="32" t="n"/>
      <c r="J31" s="32" t="n"/>
      <c r="K31" s="32" t="n"/>
      <c r="L31" s="32" t="n"/>
      <c r="M31" s="32" t="n"/>
      <c r="N31" s="32" t="n"/>
      <c r="O31" s="32" t="n"/>
    </row>
    <row r="32" spans="1:15">
      <c r="A32" s="30">
        <f>YEAR(C32)</f>
        <v/>
      </c>
      <c r="B32" s="30">
        <f>MONTH(C32)</f>
        <v/>
      </c>
      <c r="C32" s="31" t="n"/>
      <c r="D32" s="32" t="n"/>
      <c r="E32" s="32" t="n"/>
      <c r="F32" s="32" t="n"/>
      <c r="G32" s="33" t="n"/>
      <c r="H32" s="32" t="n"/>
      <c r="I32" s="32" t="n"/>
      <c r="J32" s="32" t="n"/>
      <c r="K32" s="32" t="n"/>
      <c r="L32" s="32" t="n"/>
      <c r="M32" s="32" t="n"/>
      <c r="N32" s="32" t="n"/>
      <c r="O32" s="32" t="n"/>
    </row>
    <row r="33" spans="1:15">
      <c r="A33" s="30">
        <f>YEAR(C33)</f>
        <v/>
      </c>
      <c r="B33" s="30">
        <f>MONTH(C33)</f>
        <v/>
      </c>
      <c r="C33" s="31" t="n"/>
      <c r="D33" s="32" t="n"/>
      <c r="E33" s="32" t="n"/>
      <c r="F33" s="32" t="n"/>
      <c r="G33" s="33" t="n"/>
      <c r="H33" s="32" t="n"/>
      <c r="I33" s="32" t="n"/>
      <c r="J33" s="32" t="n"/>
      <c r="K33" s="32" t="n"/>
      <c r="L33" s="32" t="n"/>
      <c r="M33" s="32" t="n"/>
      <c r="N33" s="32" t="n"/>
      <c r="O33" s="32" t="n"/>
    </row>
    <row r="34" spans="1:15">
      <c r="A34" s="30">
        <f>YEAR(C34)</f>
        <v/>
      </c>
      <c r="B34" s="30">
        <f>MONTH(C34)</f>
        <v/>
      </c>
      <c r="C34" s="31" t="n"/>
      <c r="D34" s="32" t="n"/>
      <c r="E34" s="32" t="n"/>
      <c r="F34" s="32" t="n"/>
      <c r="G34" s="33" t="n"/>
      <c r="H34" s="32" t="n"/>
      <c r="I34" s="32" t="n"/>
      <c r="J34" s="32" t="n"/>
      <c r="K34" s="32" t="n"/>
      <c r="L34" s="32" t="n"/>
      <c r="M34" s="32" t="n"/>
      <c r="N34" s="32" t="n"/>
      <c r="O34" s="32" t="n"/>
    </row>
    <row r="35" spans="1:15">
      <c r="A35" s="30">
        <f>YEAR(C35)</f>
        <v/>
      </c>
      <c r="B35" s="30">
        <f>MONTH(C35)</f>
        <v/>
      </c>
      <c r="C35" s="31" t="n"/>
      <c r="D35" s="32" t="n"/>
      <c r="E35" s="32" t="n"/>
      <c r="F35" s="32" t="n"/>
      <c r="G35" s="33" t="n"/>
      <c r="H35" s="32" t="n"/>
      <c r="I35" s="32" t="n"/>
      <c r="J35" s="32" t="n"/>
      <c r="K35" s="32" t="n"/>
      <c r="L35" s="32" t="n"/>
      <c r="M35" s="32" t="n"/>
      <c r="N35" s="32" t="n"/>
      <c r="O35" s="32" t="n"/>
    </row>
    <row r="36" spans="1:15">
      <c r="A36" s="30">
        <f>YEAR(C36)</f>
        <v/>
      </c>
      <c r="B36" s="30">
        <f>MONTH(C36)</f>
        <v/>
      </c>
      <c r="C36" s="31" t="n"/>
      <c r="D36" s="32" t="n"/>
      <c r="E36" s="32" t="n"/>
      <c r="F36" s="32" t="n"/>
      <c r="G36" s="33" t="n"/>
      <c r="H36" s="32" t="n"/>
      <c r="I36" s="32" t="n"/>
      <c r="J36" s="32" t="n"/>
      <c r="K36" s="32" t="n"/>
      <c r="L36" s="32" t="n"/>
      <c r="M36" s="32" t="n"/>
      <c r="N36" s="32" t="n"/>
      <c r="O36" s="32" t="n"/>
    </row>
    <row r="37" spans="1:15">
      <c r="A37" s="30">
        <f>YEAR(C37)</f>
        <v/>
      </c>
      <c r="B37" s="30">
        <f>MONTH(C37)</f>
        <v/>
      </c>
      <c r="C37" s="31" t="n"/>
      <c r="D37" s="32" t="n"/>
      <c r="E37" s="32" t="n"/>
      <c r="F37" s="32" t="n"/>
      <c r="G37" s="33" t="n"/>
      <c r="H37" s="32" t="n"/>
      <c r="I37" s="32" t="n"/>
      <c r="J37" s="32" t="n"/>
      <c r="K37" s="32" t="n"/>
      <c r="L37" s="32" t="n"/>
      <c r="M37" s="32" t="n"/>
      <c r="N37" s="32" t="n"/>
      <c r="O37" s="32" t="n"/>
    </row>
    <row r="38" spans="1:15">
      <c r="A38" s="30">
        <f>YEAR(C38)</f>
        <v/>
      </c>
      <c r="B38" s="30">
        <f>MONTH(C38)</f>
        <v/>
      </c>
      <c r="C38" s="31" t="n"/>
      <c r="D38" s="32" t="n"/>
      <c r="E38" s="32" t="n"/>
      <c r="F38" s="32" t="n"/>
      <c r="G38" s="33" t="n"/>
      <c r="H38" s="32" t="n"/>
      <c r="I38" s="32" t="n"/>
      <c r="J38" s="32" t="n"/>
      <c r="K38" s="32" t="n"/>
      <c r="L38" s="32" t="n"/>
      <c r="M38" s="32" t="n"/>
      <c r="N38" s="32" t="n"/>
      <c r="O38" s="32" t="n"/>
    </row>
    <row r="39" spans="1:15">
      <c r="A39" s="30">
        <f>YEAR(C39)</f>
        <v/>
      </c>
      <c r="B39" s="30">
        <f>MONTH(C39)</f>
        <v/>
      </c>
      <c r="C39" s="31" t="n"/>
      <c r="D39" s="32" t="n"/>
      <c r="E39" s="32" t="n"/>
      <c r="F39" s="32" t="n"/>
      <c r="G39" s="33" t="n"/>
      <c r="H39" s="32" t="n"/>
      <c r="I39" s="32" t="n"/>
      <c r="J39" s="32" t="n"/>
      <c r="K39" s="32" t="n"/>
      <c r="L39" s="32" t="n"/>
      <c r="M39" s="32" t="n"/>
      <c r="N39" s="32" t="n"/>
      <c r="O39" s="32" t="n"/>
    </row>
    <row r="40" spans="1:15">
      <c r="A40" s="30">
        <f>YEAR(C40)</f>
        <v/>
      </c>
      <c r="B40" s="30">
        <f>MONTH(C40)</f>
        <v/>
      </c>
      <c r="C40" s="31" t="n"/>
      <c r="D40" s="32" t="n"/>
      <c r="E40" s="32" t="n"/>
      <c r="F40" s="32" t="n"/>
      <c r="G40" s="33" t="n"/>
      <c r="H40" s="32" t="n"/>
      <c r="I40" s="32" t="n"/>
      <c r="J40" s="32" t="n"/>
      <c r="K40" s="32" t="n"/>
      <c r="L40" s="32" t="n"/>
      <c r="M40" s="32" t="n"/>
      <c r="N40" s="32" t="n"/>
      <c r="O40" s="32" t="n"/>
    </row>
    <row r="41" spans="1:15">
      <c r="A41" s="30">
        <f>YEAR(C41)</f>
        <v/>
      </c>
      <c r="B41" s="30">
        <f>MONTH(C41)</f>
        <v/>
      </c>
      <c r="C41" s="31" t="n"/>
      <c r="D41" s="32" t="n"/>
      <c r="E41" s="32" t="n"/>
      <c r="F41" s="32" t="n"/>
      <c r="G41" s="33" t="n"/>
      <c r="H41" s="32" t="n"/>
      <c r="I41" s="32" t="n"/>
      <c r="J41" s="32" t="n"/>
      <c r="K41" s="32" t="n"/>
      <c r="L41" s="32" t="n"/>
      <c r="M41" s="32" t="n"/>
      <c r="N41" s="32" t="n"/>
      <c r="O41" s="32" t="n"/>
    </row>
    <row r="42" spans="1:15">
      <c r="A42" s="30">
        <f>YEAR(C42)</f>
        <v/>
      </c>
      <c r="B42" s="30">
        <f>MONTH(C42)</f>
        <v/>
      </c>
      <c r="C42" s="31" t="n"/>
      <c r="D42" s="32" t="n"/>
      <c r="E42" s="32" t="n"/>
      <c r="F42" s="32" t="n"/>
      <c r="G42" s="33" t="n"/>
      <c r="H42" s="32" t="n"/>
      <c r="I42" s="32" t="n"/>
      <c r="J42" s="32" t="n"/>
      <c r="K42" s="32" t="n"/>
      <c r="L42" s="32" t="n"/>
      <c r="M42" s="32" t="n"/>
      <c r="N42" s="32" t="n"/>
      <c r="O42" s="32" t="n"/>
    </row>
    <row r="43" spans="1:15">
      <c r="A43" s="30">
        <f>YEAR(C43)</f>
        <v/>
      </c>
      <c r="B43" s="30">
        <f>MONTH(C43)</f>
        <v/>
      </c>
      <c r="C43" s="31" t="n"/>
      <c r="D43" s="32" t="n"/>
      <c r="E43" s="32" t="n"/>
      <c r="F43" s="32" t="n"/>
      <c r="G43" s="33" t="n"/>
      <c r="H43" s="32" t="n"/>
      <c r="I43" s="32" t="n"/>
      <c r="J43" s="32" t="n"/>
      <c r="K43" s="32" t="n"/>
      <c r="L43" s="32" t="n"/>
      <c r="M43" s="32" t="n"/>
      <c r="N43" s="32" t="n"/>
      <c r="O43" s="32" t="n"/>
    </row>
    <row r="44" spans="1:15">
      <c r="A44" s="30">
        <f>YEAR(C44)</f>
        <v/>
      </c>
      <c r="B44" s="30">
        <f>MONTH(C44)</f>
        <v/>
      </c>
      <c r="C44" s="31" t="n"/>
      <c r="D44" s="32" t="n"/>
      <c r="E44" s="32" t="n"/>
      <c r="F44" s="32" t="n"/>
      <c r="G44" s="33" t="n"/>
      <c r="H44" s="32" t="n"/>
      <c r="I44" s="32" t="n"/>
      <c r="J44" s="32" t="n"/>
      <c r="K44" s="32" t="n"/>
      <c r="L44" s="32" t="n"/>
      <c r="M44" s="32" t="n"/>
      <c r="N44" s="32" t="n"/>
      <c r="O44" s="32" t="n"/>
    </row>
    <row r="45" spans="1:15">
      <c r="A45" s="30">
        <f>YEAR(C45)</f>
        <v/>
      </c>
      <c r="B45" s="30">
        <f>MONTH(C45)</f>
        <v/>
      </c>
      <c r="C45" s="31" t="n"/>
      <c r="D45" s="32" t="n"/>
      <c r="E45" s="32" t="n"/>
      <c r="F45" s="32" t="n"/>
      <c r="G45" s="33" t="n"/>
      <c r="H45" s="32" t="n"/>
      <c r="I45" s="32" t="n"/>
      <c r="J45" s="32" t="n"/>
      <c r="K45" s="32" t="n"/>
      <c r="L45" s="32" t="n"/>
      <c r="M45" s="32" t="n"/>
      <c r="N45" s="32" t="n"/>
      <c r="O45" s="32" t="n"/>
    </row>
    <row r="46" spans="1:15">
      <c r="A46" s="30">
        <f>YEAR(C46)</f>
        <v/>
      </c>
      <c r="B46" s="30">
        <f>MONTH(C46)</f>
        <v/>
      </c>
      <c r="C46" s="31" t="n"/>
      <c r="D46" s="32" t="n"/>
      <c r="E46" s="32" t="n"/>
      <c r="F46" s="32" t="n"/>
      <c r="G46" s="33" t="n"/>
      <c r="H46" s="32" t="n"/>
      <c r="I46" s="32" t="n"/>
      <c r="J46" s="32" t="n"/>
      <c r="K46" s="32" t="n"/>
      <c r="L46" s="32" t="n"/>
      <c r="M46" s="32" t="n"/>
      <c r="N46" s="32" t="n"/>
      <c r="O46" s="32" t="n"/>
    </row>
    <row r="47" spans="1:15">
      <c r="A47" s="30">
        <f>YEAR(C47)</f>
        <v/>
      </c>
      <c r="B47" s="30">
        <f>MONTH(C47)</f>
        <v/>
      </c>
      <c r="C47" s="31" t="n"/>
      <c r="D47" s="32" t="n"/>
      <c r="E47" s="32" t="n"/>
      <c r="F47" s="32" t="n"/>
      <c r="G47" s="33" t="n"/>
      <c r="H47" s="32" t="n"/>
      <c r="I47" s="32" t="n"/>
      <c r="J47" s="32" t="n"/>
      <c r="K47" s="32" t="n"/>
      <c r="L47" s="32" t="n"/>
      <c r="M47" s="32" t="n"/>
      <c r="N47" s="32" t="n"/>
      <c r="O47" s="32" t="n"/>
    </row>
    <row r="48" spans="1:15">
      <c r="A48" s="30">
        <f>YEAR(C48)</f>
        <v/>
      </c>
      <c r="B48" s="30">
        <f>MONTH(C48)</f>
        <v/>
      </c>
      <c r="C48" s="31" t="n"/>
      <c r="D48" s="32" t="n"/>
      <c r="E48" s="32" t="n"/>
      <c r="F48" s="32" t="n"/>
      <c r="G48" s="33" t="n"/>
      <c r="H48" s="32" t="n"/>
      <c r="I48" s="32" t="n"/>
      <c r="J48" s="32" t="n"/>
      <c r="K48" s="32" t="n"/>
      <c r="L48" s="32" t="n"/>
      <c r="M48" s="32" t="n"/>
      <c r="N48" s="32" t="n"/>
      <c r="O48" s="32" t="n"/>
    </row>
    <row r="49" spans="1:15">
      <c r="A49" s="30">
        <f>YEAR(C49)</f>
        <v/>
      </c>
      <c r="B49" s="30">
        <f>MONTH(C49)</f>
        <v/>
      </c>
      <c r="C49" s="31" t="n"/>
      <c r="D49" s="32" t="n"/>
      <c r="E49" s="32" t="n"/>
      <c r="F49" s="32" t="n"/>
      <c r="G49" s="33" t="n"/>
      <c r="H49" s="32" t="n"/>
      <c r="I49" s="32" t="n"/>
      <c r="J49" s="32" t="n"/>
      <c r="K49" s="32" t="n"/>
      <c r="L49" s="32" t="n"/>
      <c r="M49" s="32" t="n"/>
      <c r="N49" s="32" t="n"/>
      <c r="O49" s="32" t="n"/>
    </row>
    <row r="50" spans="1:15">
      <c r="A50" s="30">
        <f>YEAR(C50)</f>
        <v/>
      </c>
      <c r="B50" s="30">
        <f>MONTH(C50)</f>
        <v/>
      </c>
      <c r="C50" s="31" t="n"/>
      <c r="D50" s="32" t="n"/>
      <c r="E50" s="32" t="n"/>
      <c r="F50" s="32" t="n"/>
      <c r="G50" s="33" t="n"/>
      <c r="H50" s="32" t="n"/>
      <c r="I50" s="32" t="n"/>
      <c r="J50" s="32" t="n"/>
      <c r="K50" s="32" t="n"/>
      <c r="L50" s="32" t="n"/>
      <c r="M50" s="32" t="n"/>
      <c r="N50" s="32" t="n"/>
      <c r="O50" s="32" t="n"/>
    </row>
    <row r="51" spans="1:15">
      <c r="A51" s="30">
        <f>YEAR(C51)</f>
        <v/>
      </c>
      <c r="B51" s="30">
        <f>MONTH(C51)</f>
        <v/>
      </c>
      <c r="C51" s="31" t="n"/>
      <c r="D51" s="32" t="n"/>
      <c r="E51" s="32" t="n"/>
      <c r="F51" s="32" t="n"/>
      <c r="G51" s="33" t="n"/>
      <c r="H51" s="32" t="n"/>
      <c r="I51" s="32" t="n"/>
      <c r="J51" s="32" t="n"/>
      <c r="K51" s="32" t="n"/>
      <c r="L51" s="32" t="n"/>
      <c r="M51" s="32" t="n"/>
      <c r="N51" s="32" t="n"/>
      <c r="O51" s="32" t="n"/>
    </row>
    <row r="52" spans="1:15">
      <c r="A52" s="30">
        <f>YEAR(C52)</f>
        <v/>
      </c>
      <c r="B52" s="30">
        <f>MONTH(C52)</f>
        <v/>
      </c>
      <c r="C52" s="31" t="n"/>
      <c r="D52" s="32" t="n"/>
      <c r="E52" s="32" t="n"/>
      <c r="F52" s="32" t="n"/>
      <c r="G52" s="33" t="n"/>
      <c r="H52" s="32" t="n"/>
      <c r="I52" s="32" t="n"/>
      <c r="J52" s="32" t="n"/>
      <c r="K52" s="32" t="n"/>
      <c r="L52" s="32" t="n"/>
      <c r="M52" s="32" t="n"/>
      <c r="N52" s="32" t="n"/>
      <c r="O52" s="32" t="n"/>
    </row>
    <row r="53" spans="1:15">
      <c r="A53" s="30">
        <f>YEAR(C53)</f>
        <v/>
      </c>
      <c r="B53" s="30">
        <f>MONTH(C53)</f>
        <v/>
      </c>
      <c r="C53" s="31" t="n"/>
      <c r="D53" s="32" t="n"/>
      <c r="E53" s="32" t="n"/>
      <c r="F53" s="32" t="n"/>
      <c r="G53" s="33" t="n"/>
      <c r="H53" s="32" t="n"/>
      <c r="I53" s="32" t="n"/>
      <c r="J53" s="32" t="n"/>
      <c r="K53" s="32" t="n"/>
      <c r="L53" s="32" t="n"/>
      <c r="M53" s="32" t="n"/>
      <c r="N53" s="32" t="n"/>
      <c r="O53" s="32" t="n"/>
    </row>
    <row r="54" spans="1:15">
      <c r="A54" s="30">
        <f>YEAR(C54)</f>
        <v/>
      </c>
      <c r="B54" s="30">
        <f>MONTH(C54)</f>
        <v/>
      </c>
      <c r="C54" s="31" t="n"/>
      <c r="D54" s="32" t="n"/>
      <c r="E54" s="32" t="n"/>
      <c r="F54" s="32" t="n"/>
      <c r="G54" s="33" t="n"/>
      <c r="H54" s="32" t="n"/>
      <c r="I54" s="32" t="n"/>
      <c r="J54" s="32" t="n"/>
      <c r="K54" s="32" t="n"/>
      <c r="L54" s="32" t="n"/>
      <c r="M54" s="32" t="n"/>
      <c r="N54" s="32" t="n"/>
      <c r="O54" s="32" t="n"/>
    </row>
    <row r="55" spans="1:15">
      <c r="A55" s="30">
        <f>YEAR(C55)</f>
        <v/>
      </c>
      <c r="B55" s="30">
        <f>MONTH(C55)</f>
        <v/>
      </c>
      <c r="C55" s="31" t="n"/>
      <c r="D55" s="32" t="n"/>
      <c r="E55" s="32" t="n"/>
      <c r="F55" s="32" t="n"/>
      <c r="G55" s="33" t="n"/>
      <c r="H55" s="32" t="n"/>
      <c r="I55" s="32" t="n"/>
      <c r="J55" s="32" t="n"/>
      <c r="K55" s="32" t="n"/>
      <c r="L55" s="32" t="n"/>
      <c r="M55" s="32" t="n"/>
      <c r="N55" s="32" t="n"/>
      <c r="O55" s="32" t="n"/>
    </row>
    <row r="56" spans="1:15">
      <c r="A56" s="30">
        <f>YEAR(C56)</f>
        <v/>
      </c>
      <c r="B56" s="30">
        <f>MONTH(C56)</f>
        <v/>
      </c>
      <c r="C56" s="31" t="n"/>
      <c r="D56" s="32" t="n"/>
      <c r="E56" s="32" t="n"/>
      <c r="F56" s="32" t="n"/>
      <c r="G56" s="33" t="n"/>
      <c r="H56" s="32" t="n"/>
      <c r="I56" s="32" t="n"/>
      <c r="J56" s="32" t="n"/>
      <c r="K56" s="32" t="n"/>
      <c r="L56" s="32" t="n"/>
      <c r="M56" s="32" t="n"/>
      <c r="N56" s="32" t="n"/>
      <c r="O56" s="32" t="n"/>
    </row>
    <row r="57" spans="1:15">
      <c r="A57" s="30">
        <f>YEAR(C57)</f>
        <v/>
      </c>
      <c r="B57" s="30">
        <f>MONTH(C57)</f>
        <v/>
      </c>
      <c r="C57" s="31" t="n"/>
      <c r="D57" s="32" t="n"/>
      <c r="E57" s="32" t="n"/>
      <c r="F57" s="32" t="n"/>
      <c r="G57" s="33" t="n"/>
      <c r="H57" s="32" t="n"/>
      <c r="I57" s="32" t="n"/>
      <c r="J57" s="32" t="n"/>
      <c r="K57" s="32" t="n"/>
      <c r="L57" s="32" t="n"/>
      <c r="M57" s="32" t="n"/>
      <c r="N57" s="32" t="n"/>
      <c r="O57" s="32" t="n"/>
    </row>
    <row r="58" spans="1:15">
      <c r="A58" s="30">
        <f>YEAR(C58)</f>
        <v/>
      </c>
      <c r="B58" s="30">
        <f>MONTH(C58)</f>
        <v/>
      </c>
      <c r="C58" s="31" t="n"/>
      <c r="D58" s="32" t="n"/>
      <c r="E58" s="32" t="n"/>
      <c r="F58" s="32" t="n"/>
      <c r="G58" s="33" t="n"/>
      <c r="H58" s="32" t="n"/>
      <c r="I58" s="32" t="n"/>
      <c r="J58" s="32" t="n"/>
      <c r="K58" s="32" t="n"/>
      <c r="L58" s="32" t="n"/>
      <c r="M58" s="32" t="n"/>
      <c r="N58" s="32" t="n"/>
      <c r="O58" s="32" t="n"/>
    </row>
    <row r="59" spans="1:15">
      <c r="A59" s="30">
        <f>YEAR(C59)</f>
        <v/>
      </c>
      <c r="B59" s="30">
        <f>MONTH(C59)</f>
        <v/>
      </c>
      <c r="C59" s="31" t="n"/>
      <c r="D59" s="32" t="n"/>
      <c r="E59" s="32" t="n"/>
      <c r="F59" s="32" t="n"/>
      <c r="G59" s="33" t="n"/>
      <c r="H59" s="32" t="n"/>
      <c r="I59" s="32" t="n"/>
      <c r="J59" s="32" t="n"/>
      <c r="K59" s="32" t="n"/>
      <c r="L59" s="32" t="n"/>
      <c r="M59" s="32" t="n"/>
      <c r="N59" s="32" t="n"/>
      <c r="O59" s="32" t="n"/>
    </row>
    <row r="60" spans="1:15">
      <c r="A60" s="30">
        <f>YEAR(C60)</f>
        <v/>
      </c>
      <c r="B60" s="30">
        <f>MONTH(C60)</f>
        <v/>
      </c>
      <c r="C60" s="31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</row>
    <row r="61" spans="1:15">
      <c r="A61" s="30">
        <f>YEAR(C61)</f>
        <v/>
      </c>
      <c r="B61" s="30">
        <f>MONTH(C61)</f>
        <v/>
      </c>
      <c r="C61" s="31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</row>
    <row r="62" spans="1:15">
      <c r="A62" s="30">
        <f>YEAR(C62)</f>
        <v/>
      </c>
      <c r="B62" s="30">
        <f>MONTH(C62)</f>
        <v/>
      </c>
      <c r="C62" s="31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</row>
    <row r="63" spans="1:15">
      <c r="A63" s="30">
        <f>YEAR(C63)</f>
        <v/>
      </c>
      <c r="B63" s="30">
        <f>MONTH(C63)</f>
        <v/>
      </c>
      <c r="C63" s="31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</row>
    <row r="64" spans="1:15">
      <c r="A64" s="30">
        <f>YEAR(C64)</f>
        <v/>
      </c>
      <c r="B64" s="30">
        <f>MONTH(C64)</f>
        <v/>
      </c>
      <c r="C64" s="31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</row>
    <row r="65" spans="1:15">
      <c r="A65" s="30">
        <f>YEAR(C65)</f>
        <v/>
      </c>
      <c r="B65" s="30">
        <f>MONTH(C65)</f>
        <v/>
      </c>
      <c r="C65" s="31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</row>
    <row r="66" spans="1:15">
      <c r="A66" s="30">
        <f>YEAR(C66)</f>
        <v/>
      </c>
      <c r="B66" s="30">
        <f>MONTH(C66)</f>
        <v/>
      </c>
      <c r="C66" s="31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</row>
    <row r="67" spans="1:15">
      <c r="A67" s="30">
        <f>YEAR(C67)</f>
        <v/>
      </c>
      <c r="B67" s="30">
        <f>MONTH(C67)</f>
        <v/>
      </c>
      <c r="C67" s="31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</row>
    <row r="68" spans="1:15">
      <c r="A68" s="30">
        <f>YEAR(C68)</f>
        <v/>
      </c>
      <c r="B68" s="30">
        <f>MONTH(C68)</f>
        <v/>
      </c>
      <c r="C68" s="31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</row>
    <row r="69" spans="1:15">
      <c r="A69" s="30">
        <f>YEAR(C69)</f>
        <v/>
      </c>
      <c r="B69" s="30">
        <f>MONTH(C69)</f>
        <v/>
      </c>
      <c r="C69" s="31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</row>
    <row r="70" spans="1:15">
      <c r="A70" s="30">
        <f>YEAR(C70)</f>
        <v/>
      </c>
      <c r="B70" s="30">
        <f>MONTH(C70)</f>
        <v/>
      </c>
      <c r="C70" s="31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</row>
    <row r="71" spans="1:15">
      <c r="A71" s="30">
        <f>YEAR(C71)</f>
        <v/>
      </c>
      <c r="B71" s="30">
        <f>MONTH(C71)</f>
        <v/>
      </c>
      <c r="C71" s="31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</row>
    <row r="72" spans="1:15">
      <c r="A72" s="30">
        <f>YEAR(C72)</f>
        <v/>
      </c>
      <c r="B72" s="30">
        <f>MONTH(C72)</f>
        <v/>
      </c>
      <c r="C72" s="31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</row>
    <row r="73" spans="1:15">
      <c r="A73" s="30">
        <f>YEAR(C73)</f>
        <v/>
      </c>
      <c r="B73" s="30">
        <f>MONTH(C73)</f>
        <v/>
      </c>
      <c r="C73" s="31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</row>
    <row r="74" spans="1:15">
      <c r="A74" s="30">
        <f>YEAR(C74)</f>
        <v/>
      </c>
      <c r="B74" s="30">
        <f>MONTH(C74)</f>
        <v/>
      </c>
      <c r="C74" s="31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</row>
    <row r="75" spans="1:15">
      <c r="A75" s="30">
        <f>YEAR(C75)</f>
        <v/>
      </c>
      <c r="B75" s="30">
        <f>MONTH(C75)</f>
        <v/>
      </c>
      <c r="C75" s="31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</row>
    <row r="76" spans="1:15">
      <c r="A76" s="30">
        <f>YEAR(C76)</f>
        <v/>
      </c>
      <c r="B76" s="30">
        <f>MONTH(C76)</f>
        <v/>
      </c>
      <c r="C76" s="31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</row>
    <row r="77" spans="1:15">
      <c r="A77" s="30">
        <f>YEAR(C77)</f>
        <v/>
      </c>
      <c r="B77" s="30">
        <f>MONTH(C77)</f>
        <v/>
      </c>
      <c r="C77" s="31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</row>
    <row r="78" spans="1:15">
      <c r="A78" s="30">
        <f>YEAR(C78)</f>
        <v/>
      </c>
      <c r="B78" s="30">
        <f>MONTH(C78)</f>
        <v/>
      </c>
      <c r="C78" s="31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</row>
    <row r="79" spans="1:15">
      <c r="A79" s="30">
        <f>YEAR(C79)</f>
        <v/>
      </c>
      <c r="B79" s="30">
        <f>MONTH(C79)</f>
        <v/>
      </c>
      <c r="C79" s="31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</row>
    <row r="80" spans="1:15">
      <c r="A80" s="30">
        <f>YEAR(C80)</f>
        <v/>
      </c>
      <c r="B80" s="30">
        <f>MONTH(C80)</f>
        <v/>
      </c>
      <c r="C80" s="31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</row>
    <row r="81" spans="1:15">
      <c r="A81" s="30">
        <f>YEAR(C81)</f>
        <v/>
      </c>
      <c r="B81" s="30">
        <f>MONTH(C81)</f>
        <v/>
      </c>
      <c r="C81" s="31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</row>
    <row r="82" spans="1:15">
      <c r="A82" s="30">
        <f>YEAR(C82)</f>
        <v/>
      </c>
      <c r="B82" s="30">
        <f>MONTH(C82)</f>
        <v/>
      </c>
      <c r="C82" s="31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</row>
    <row r="83" spans="1:15">
      <c r="A83" s="30">
        <f>YEAR(C83)</f>
        <v/>
      </c>
      <c r="B83" s="30">
        <f>MONTH(C83)</f>
        <v/>
      </c>
      <c r="C83" s="31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</row>
    <row r="84" spans="1:15">
      <c r="A84" s="30">
        <f>YEAR(C84)</f>
        <v/>
      </c>
      <c r="B84" s="30">
        <f>MONTH(C84)</f>
        <v/>
      </c>
      <c r="C84" s="31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</row>
    <row r="85" spans="1:15">
      <c r="A85" s="30">
        <f>YEAR(C85)</f>
        <v/>
      </c>
      <c r="B85" s="30">
        <f>MONTH(C85)</f>
        <v/>
      </c>
      <c r="C85" s="31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</row>
    <row r="86" spans="1:15">
      <c r="A86" s="30">
        <f>YEAR(C86)</f>
        <v/>
      </c>
      <c r="B86" s="30">
        <f>MONTH(C86)</f>
        <v/>
      </c>
      <c r="C86" s="31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</row>
    <row r="87" spans="1:15">
      <c r="A87" s="30">
        <f>YEAR(C87)</f>
        <v/>
      </c>
      <c r="B87" s="30">
        <f>MONTH(C87)</f>
        <v/>
      </c>
      <c r="C87" s="31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</row>
    <row r="88" spans="1:15">
      <c r="A88" s="30">
        <f>YEAR(C88)</f>
        <v/>
      </c>
      <c r="B88" s="30">
        <f>MONTH(C88)</f>
        <v/>
      </c>
      <c r="C88" s="31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</row>
    <row r="89" spans="1:15">
      <c r="A89" s="30">
        <f>YEAR(C89)</f>
        <v/>
      </c>
      <c r="B89" s="30">
        <f>MONTH(C89)</f>
        <v/>
      </c>
      <c r="C89" s="31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</row>
    <row r="90" spans="1:15">
      <c r="A90" s="30">
        <f>YEAR(C90)</f>
        <v/>
      </c>
      <c r="B90" s="30">
        <f>MONTH(C90)</f>
        <v/>
      </c>
      <c r="C90" s="31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</row>
    <row r="91" spans="1:15">
      <c r="A91" s="30">
        <f>YEAR(C91)</f>
        <v/>
      </c>
      <c r="B91" s="30">
        <f>MONTH(C91)</f>
        <v/>
      </c>
      <c r="C91" s="31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</row>
    <row r="92" spans="1:15">
      <c r="A92" s="30">
        <f>YEAR(C92)</f>
        <v/>
      </c>
      <c r="B92" s="30">
        <f>MONTH(C92)</f>
        <v/>
      </c>
      <c r="C92" s="31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</row>
    <row r="93" spans="1:15">
      <c r="A93" s="30">
        <f>YEAR(C93)</f>
        <v/>
      </c>
      <c r="B93" s="30">
        <f>MONTH(C93)</f>
        <v/>
      </c>
      <c r="C93" s="31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</row>
    <row r="94" spans="1:15">
      <c r="A94" s="30">
        <f>YEAR(C94)</f>
        <v/>
      </c>
      <c r="B94" s="30">
        <f>MONTH(C94)</f>
        <v/>
      </c>
      <c r="C94" s="31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</row>
    <row r="95" spans="1:15">
      <c r="A95" s="30">
        <f>YEAR(C95)</f>
        <v/>
      </c>
      <c r="B95" s="30">
        <f>MONTH(C95)</f>
        <v/>
      </c>
      <c r="C95" s="31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</row>
    <row r="96" spans="1:15">
      <c r="A96" s="30">
        <f>YEAR(C96)</f>
        <v/>
      </c>
      <c r="B96" s="30">
        <f>MONTH(C96)</f>
        <v/>
      </c>
      <c r="C96" s="31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</row>
    <row r="97" spans="1:15">
      <c r="A97" s="30">
        <f>YEAR(C97)</f>
        <v/>
      </c>
      <c r="B97" s="30">
        <f>MONTH(C97)</f>
        <v/>
      </c>
      <c r="C97" s="31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K29"/>
  <sheetViews>
    <sheetView showGridLines="0" topLeftCell="A9" workbookViewId="0" zoomScale="120" zoomScaleNormal="120">
      <selection activeCell="E32" sqref="E32"/>
    </sheetView>
  </sheetViews>
  <sheetFormatPr baseColWidth="8" defaultColWidth="9" defaultRowHeight="16.5" outlineLevelCol="0"/>
  <cols>
    <col customWidth="1" max="1" min="1" style="172" width="3.625"/>
    <col customWidth="1" max="2" min="2" style="172" width="18.125"/>
    <col customWidth="1" max="3" min="3" style="172" width="13.5"/>
    <col customWidth="1" max="4" min="4" style="172" width="12.875"/>
    <col customWidth="1" max="5" min="5" style="172" width="15.125"/>
    <col customWidth="1" max="6" min="6" style="172" width="14"/>
    <col customWidth="1" max="7" min="7" style="172" width="12.875"/>
    <col customWidth="1" max="8" min="8" style="172" width="11.125"/>
    <col customWidth="1" max="9" min="9" style="172" width="14.625"/>
    <col customWidth="1" max="10" min="10" style="172" width="13.375"/>
    <col customWidth="1" max="11" min="11" style="172" width="11.125"/>
    <col customWidth="1" max="12" min="12" style="172" width="6.875"/>
    <col customWidth="1" max="13" min="13" style="172" width="13"/>
    <col customWidth="1" max="14" min="14" style="172" width="14.375"/>
    <col customWidth="1" max="15" min="15" style="172" width="9"/>
    <col customWidth="1" max="16" min="16" style="172" width="18.875"/>
    <col customWidth="1" max="18" min="17" style="172" width="9"/>
    <col customWidth="1" max="19" min="19" style="172" width="13.125"/>
    <col customWidth="1" max="20" min="20" style="172" width="13.875"/>
    <col customWidth="1" max="30" min="21" style="172" width="9"/>
    <col customWidth="1" max="16384" min="31" style="172" width="9"/>
  </cols>
  <sheetData>
    <row customHeight="1" ht="18.75" r="1" s="118" spans="1:11">
      <c r="B1" s="103" t="s">
        <v>25</v>
      </c>
      <c r="C1" s="21" t="n"/>
    </row>
    <row customHeight="1" ht="18.75" r="2" s="118" spans="1:11" thickBot="1">
      <c r="B2" s="130" t="s">
        <v>26</v>
      </c>
      <c r="C2" s="21" t="n"/>
    </row>
    <row customHeight="1" ht="17.25" r="3" s="118" spans="1:11" thickBot="1">
      <c r="B3" s="173" t="s">
        <v>27</v>
      </c>
      <c r="C3" s="174" t="s">
        <v>28</v>
      </c>
      <c r="F3" s="175" t="s">
        <v>29</v>
      </c>
      <c r="I3" s="175" t="s">
        <v>30</v>
      </c>
    </row>
    <row customHeight="1" ht="24" r="4" s="118" spans="1:11" thickBot="1">
      <c r="C4" s="81">
        <f>透视表!J29</f>
        <v/>
      </c>
      <c r="D4" s="81">
        <f>透视表!J30</f>
        <v/>
      </c>
      <c r="E4" s="14" t="s">
        <v>31</v>
      </c>
      <c r="F4" s="81">
        <f>透视表!J29</f>
        <v/>
      </c>
      <c r="G4" s="81">
        <f>透视表!J30</f>
        <v/>
      </c>
      <c r="H4" s="14" t="s">
        <v>31</v>
      </c>
      <c r="I4" s="81">
        <f>透视表!J29</f>
        <v/>
      </c>
      <c r="J4" s="81">
        <f>透视表!J30</f>
        <v/>
      </c>
      <c r="K4" s="14" t="s">
        <v>31</v>
      </c>
    </row>
    <row customHeight="1" ht="21.75" r="5" s="118" spans="1:11" thickBot="1">
      <c r="B5" s="6" t="s">
        <v>32</v>
      </c>
      <c r="C5" s="5" t="n">
        <v>1</v>
      </c>
      <c r="D5" s="5" t="n">
        <v>1</v>
      </c>
      <c r="E5" s="5">
        <f>D5-C5</f>
        <v/>
      </c>
      <c r="F5" s="5" t="n">
        <v>6</v>
      </c>
      <c r="G5" s="5" t="n">
        <v>7</v>
      </c>
      <c r="H5" s="5">
        <f>G5-F5</f>
        <v/>
      </c>
      <c r="I5" s="5" t="n">
        <v>17</v>
      </c>
      <c r="J5" s="5" t="n">
        <v>19</v>
      </c>
      <c r="K5" s="5">
        <f>J5-I5</f>
        <v/>
      </c>
    </row>
    <row customHeight="1" ht="21.75" r="6" s="118" spans="1:11" thickBot="1">
      <c r="B6" s="6" t="s">
        <v>33</v>
      </c>
      <c r="C6" s="5" t="n">
        <v>1</v>
      </c>
      <c r="D6" s="5" t="n">
        <v>1</v>
      </c>
      <c r="E6" s="5">
        <f>D6-C6</f>
        <v/>
      </c>
      <c r="F6" s="5" t="n">
        <v>6</v>
      </c>
      <c r="G6" s="5" t="n">
        <v>5</v>
      </c>
      <c r="H6" s="5">
        <f>G6-F6</f>
        <v/>
      </c>
      <c r="I6" s="5" t="n">
        <v>20</v>
      </c>
      <c r="J6" s="5" t="n">
        <v>17</v>
      </c>
      <c r="K6" s="5">
        <f>J6-I6</f>
        <v/>
      </c>
    </row>
    <row customHeight="1" ht="21.75" r="7" s="118" spans="1:11" thickBot="1">
      <c r="B7" s="6" t="s">
        <v>34</v>
      </c>
      <c r="C7" s="5" t="n">
        <v>1</v>
      </c>
      <c r="D7" s="5" t="n">
        <v>1</v>
      </c>
      <c r="E7" s="5">
        <f>D7-C7</f>
        <v/>
      </c>
      <c r="F7" s="5" t="n">
        <v>1</v>
      </c>
      <c r="G7" s="5" t="n">
        <v>3</v>
      </c>
      <c r="H7" s="5">
        <f>G7-F7</f>
        <v/>
      </c>
      <c r="I7" s="5" t="n">
        <v>3</v>
      </c>
      <c r="J7" s="5" t="n">
        <v>9</v>
      </c>
      <c r="K7" s="5">
        <f>J7-I7</f>
        <v/>
      </c>
    </row>
    <row customHeight="1" ht="21.75" r="8" s="118" spans="1:11">
      <c r="B8" s="173" t="s">
        <v>35</v>
      </c>
      <c r="C8" s="90" t="n">
        <v>1</v>
      </c>
      <c r="D8" s="90" t="n">
        <v>1</v>
      </c>
      <c r="E8" s="90">
        <f>D8-C8</f>
        <v/>
      </c>
      <c r="F8" s="90" t="n">
        <v>5</v>
      </c>
      <c r="G8" s="90" t="n">
        <v>6</v>
      </c>
      <c r="H8" s="90">
        <f>G8-F8</f>
        <v/>
      </c>
      <c r="I8" s="90" t="n">
        <v>14</v>
      </c>
      <c r="J8" s="90" t="n">
        <v>19</v>
      </c>
      <c r="K8" s="90">
        <f>J8-I8</f>
        <v/>
      </c>
    </row>
    <row customHeight="1" ht="33.95" r="9" s="118" spans="1:11">
      <c r="B9" s="176" t="s">
        <v>36</v>
      </c>
    </row>
    <row customHeight="1" ht="29.1" r="29" s="118" spans="1:11">
      <c r="B29" s="171" t="s">
        <v>37</v>
      </c>
    </row>
  </sheetData>
  <mergeCells count="6">
    <mergeCell ref="B29:K29"/>
    <mergeCell ref="B3:B4"/>
    <mergeCell ref="C3:E3"/>
    <mergeCell ref="F3:H3"/>
    <mergeCell ref="I3:K3"/>
    <mergeCell ref="B9:K9"/>
  </mergeCells>
  <conditionalFormatting sqref="E5:E8 H5:H8 K5:K8">
    <cfRule dxfId="62" operator="lessThan" priority="1" type="cellIs">
      <formula>0</formula>
    </cfRule>
  </conditionalFormatting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K18"/>
  <sheetViews>
    <sheetView showGridLines="0" workbookViewId="0">
      <selection activeCell="E18" sqref="E18"/>
    </sheetView>
  </sheetViews>
  <sheetFormatPr baseColWidth="8" defaultColWidth="9" defaultRowHeight="16.5" outlineLevelCol="0"/>
  <cols>
    <col customWidth="1" max="1" min="1" style="172" width="9"/>
    <col customWidth="1" max="2" min="2" style="172" width="15.125"/>
    <col customWidth="1" max="3" min="3" style="172" width="18.125"/>
    <col customWidth="1" max="6" min="4" style="172" width="20.5"/>
    <col customWidth="1" max="7" min="7" style="172" width="9"/>
    <col customWidth="1" max="11" min="8" style="172" width="15.125"/>
    <col customWidth="1" max="13" min="12" style="172" width="9"/>
    <col customWidth="1" max="16384" min="14" style="172" width="9"/>
  </cols>
  <sheetData>
    <row customHeight="1" ht="21.75" r="1" s="118" spans="1:11" thickBot="1">
      <c r="B1" s="20" t="s">
        <v>38</v>
      </c>
    </row>
    <row customHeight="1" ht="30.75" r="2" s="118" spans="1:11" thickBot="1">
      <c r="B2" s="177" t="s">
        <v>39</v>
      </c>
      <c r="C2" s="37" t="s">
        <v>40</v>
      </c>
      <c r="D2" s="37">
        <f>透视表!$J$29</f>
        <v/>
      </c>
      <c r="E2" s="37">
        <f>透视表!$J$28</f>
        <v/>
      </c>
      <c r="F2" s="37">
        <f>透视表!$J$30</f>
        <v/>
      </c>
      <c r="H2" s="133" t="s">
        <v>41</v>
      </c>
      <c r="I2" s="133">
        <f>透视表!$J$29</f>
        <v/>
      </c>
      <c r="J2" s="133">
        <f>透视表!$J$28</f>
        <v/>
      </c>
      <c r="K2" s="133">
        <f>透视表!$J$30</f>
        <v/>
      </c>
    </row>
    <row customHeight="1" ht="30.75" r="3" s="118" spans="1:11" thickBot="1">
      <c r="C3" s="38" t="s">
        <v>10</v>
      </c>
      <c r="D3" s="35">
        <f>透视表!$K$25</f>
        <v/>
      </c>
      <c r="E3" s="36">
        <f>IFERROR((D3/透视表!$J$31)/(F3/透视表!$J$32)-1,"-")</f>
        <v/>
      </c>
      <c r="F3" s="35">
        <f>透视表!$L$25</f>
        <v/>
      </c>
      <c r="H3" s="135" t="s">
        <v>42</v>
      </c>
      <c r="I3" s="135" t="n">
        <v>19</v>
      </c>
      <c r="J3" s="134">
        <f>IFERROR((I3/透视表!$J$31)/(K3/透视表!$J$32)-1,"-")</f>
        <v/>
      </c>
      <c r="K3" s="135" t="n">
        <v>17</v>
      </c>
    </row>
    <row customHeight="1" ht="30.75" r="4" s="118" spans="1:11" thickBot="1">
      <c r="C4" s="81" t="s">
        <v>13</v>
      </c>
      <c r="D4" s="5">
        <f>关键指标!D9</f>
        <v/>
      </c>
      <c r="E4" s="36">
        <f>IFERROR((D4/透视表!$J$31)/(F4/透视表!$J$32)-1,"-")</f>
        <v/>
      </c>
      <c r="F4" s="5">
        <f>关键指标!F9</f>
        <v/>
      </c>
      <c r="H4" s="135" t="s">
        <v>43</v>
      </c>
      <c r="I4" s="135" t="n">
        <v>5</v>
      </c>
      <c r="J4" s="134">
        <f>IFERROR((I4/透视表!$J$31)/(K4/透视表!$J$32)-1,"-")</f>
        <v/>
      </c>
      <c r="K4" s="135" t="n">
        <v>1</v>
      </c>
    </row>
    <row customHeight="1" ht="30.75" r="5" s="118" spans="1:11" thickBot="1">
      <c r="C5" s="15" t="s">
        <v>14</v>
      </c>
      <c r="D5" s="198">
        <f>D4/D3</f>
        <v/>
      </c>
      <c r="E5" s="16">
        <f>D5-F5</f>
        <v/>
      </c>
      <c r="F5" s="198">
        <f>F4/F3</f>
        <v/>
      </c>
      <c r="H5" s="135" t="s">
        <v>44</v>
      </c>
      <c r="I5" s="135" t="n">
        <v>4</v>
      </c>
      <c r="J5" s="134">
        <f>IFERROR((I5/透视表!$J$31)/(K5/透视表!$J$32)-1,"-")</f>
        <v/>
      </c>
      <c r="K5" s="135" t="n">
        <v>5</v>
      </c>
    </row>
    <row customHeight="1" ht="30.75" r="6" s="118" spans="1:11" thickBot="1">
      <c r="B6" s="178" t="s">
        <v>45</v>
      </c>
      <c r="C6" s="18" t="s">
        <v>46</v>
      </c>
      <c r="D6" s="17">
        <f>D8+D7</f>
        <v/>
      </c>
      <c r="E6" s="36">
        <f>IFERROR((D6/透视表!$J$31)/(F6/透视表!$J$32)-1,"-")</f>
        <v/>
      </c>
      <c r="F6" s="17">
        <f>F8+F7</f>
        <v/>
      </c>
      <c r="H6" s="135" t="s">
        <v>47</v>
      </c>
      <c r="I6" s="135" t="n">
        <v>4</v>
      </c>
      <c r="J6" s="134">
        <f>IFERROR((I6/透视表!$J$31)/(K6/透视表!$J$32)-1,"-")</f>
        <v/>
      </c>
      <c r="K6" s="135" t="n"/>
    </row>
    <row customHeight="1" ht="30.75" r="7" s="118" spans="1:11" thickBot="1">
      <c r="C7" s="81" t="s">
        <v>48</v>
      </c>
      <c r="D7" s="5">
        <f>VLOOKUP($C7,透视表!$J$18:$K$23,2,0)</f>
        <v/>
      </c>
      <c r="E7" s="36">
        <f>IFERROR((D7/透视表!$J$31)/(F7/透视表!$J$32)-1,"-")</f>
        <v/>
      </c>
      <c r="F7" s="5">
        <f>VLOOKUP($C7,透视表!$J$18:$L$24,3,0)</f>
        <v/>
      </c>
      <c r="H7" s="135" t="s">
        <v>49</v>
      </c>
      <c r="I7" s="135" t="n">
        <v>3</v>
      </c>
      <c r="J7" s="134">
        <f>IFERROR((I7/透视表!$J$31)/(K7/透视表!$J$32)-1,"-")</f>
        <v/>
      </c>
      <c r="K7" s="135" t="n">
        <v>3</v>
      </c>
    </row>
    <row customHeight="1" ht="30.75" r="8" s="118" spans="1:11" thickBot="1">
      <c r="C8" s="81" t="s">
        <v>50</v>
      </c>
      <c r="D8" s="5">
        <f>VLOOKUP($C8,透视表!$J$18:$K$23,2,0)</f>
        <v/>
      </c>
      <c r="E8" s="36">
        <f>IFERROR((D8/透视表!$J$31)/(F8/透视表!$J$32)-1,"-")</f>
        <v/>
      </c>
      <c r="F8" s="5">
        <f>VLOOKUP($C8,透视表!$J$18:$L$24,3,0)</f>
        <v/>
      </c>
      <c r="H8" s="135" t="s">
        <v>51</v>
      </c>
      <c r="I8" s="135" t="n">
        <v>3</v>
      </c>
      <c r="J8" s="134">
        <f>IFERROR((I8/透视表!$J$31)/(K8/透视表!$J$32)-1,"-")</f>
        <v/>
      </c>
      <c r="K8" s="135" t="n">
        <v>1</v>
      </c>
    </row>
    <row customHeight="1" ht="30.75" r="9" s="118" spans="1:11" thickBot="1">
      <c r="B9" s="178" t="s">
        <v>52</v>
      </c>
      <c r="C9" s="18" t="s">
        <v>46</v>
      </c>
      <c r="D9" s="5">
        <f>D10+D11</f>
        <v/>
      </c>
      <c r="E9" s="36">
        <f>IFERROR((D9/透视表!$J$31)/(F9/透视表!$J$32)-1,"-")</f>
        <v/>
      </c>
      <c r="F9" s="17">
        <f>F10+F11</f>
        <v/>
      </c>
      <c r="H9" s="135" t="s">
        <v>53</v>
      </c>
      <c r="I9" s="135" t="n">
        <v>3</v>
      </c>
      <c r="J9" s="134">
        <f>IFERROR((I9/透视表!$J$31)/(K9/透视表!$J$32)-1,"-")</f>
        <v/>
      </c>
      <c r="K9" s="135" t="n">
        <v>5</v>
      </c>
    </row>
    <row customHeight="1" ht="30.75" r="10" s="118" spans="1:11" thickBot="1">
      <c r="C10" s="81" t="s">
        <v>54</v>
      </c>
      <c r="D10" s="5">
        <f>VLOOKUP($C10,透视表!$J$18:$K$23,2,0)</f>
        <v/>
      </c>
      <c r="E10" s="36">
        <f>IFERROR((D10/透视表!$J$31)/(F10/透视表!$J$32)-1,"-")</f>
        <v/>
      </c>
      <c r="F10" s="5">
        <f>VLOOKUP($C10,透视表!$J$18:$L$24,3,0)</f>
        <v/>
      </c>
      <c r="H10" s="135" t="s">
        <v>55</v>
      </c>
      <c r="I10" s="135" t="n">
        <v>3</v>
      </c>
      <c r="J10" s="134">
        <f>IFERROR((I10/透视表!$J$31)/(K10/透视表!$J$32)-1,"-")</f>
        <v/>
      </c>
      <c r="K10" s="135" t="n"/>
    </row>
    <row customHeight="1" ht="30.75" r="11" s="118" spans="1:11" thickBot="1">
      <c r="C11" s="81" t="s">
        <v>56</v>
      </c>
      <c r="D11" s="5">
        <f>VLOOKUP($C11,透视表!$J$18:$K$23,2,0)</f>
        <v/>
      </c>
      <c r="E11" s="36">
        <f>IFERROR((D11/透视表!$J$31)/(F11/透视表!$J$32)-1,"-")</f>
        <v/>
      </c>
      <c r="F11" s="5">
        <f>VLOOKUP($C11,透视表!$J$18:$L$24,3,0)</f>
        <v/>
      </c>
      <c r="H11" s="135" t="s">
        <v>57</v>
      </c>
      <c r="I11" s="135" t="n">
        <v>2</v>
      </c>
      <c r="J11" s="134">
        <f>IFERROR((I11/透视表!$J$31)/(K11/透视表!$J$32)-1,"-")</f>
        <v/>
      </c>
      <c r="K11" s="135" t="n">
        <v>3</v>
      </c>
    </row>
    <row customHeight="1" ht="30.75" r="12" s="118" spans="1:11">
      <c r="B12" s="178" t="s">
        <v>58</v>
      </c>
      <c r="C12" s="87" t="s">
        <v>46</v>
      </c>
      <c r="D12" s="88">
        <f>GETPIVOTDATA("姓名",透视表!$F$6)</f>
        <v/>
      </c>
      <c r="E12" s="89">
        <f>IFERROR((D12/透视表!$J$31)/(F12/透视表!$J$32)-1,"-")</f>
        <v/>
      </c>
      <c r="F12" s="90">
        <f>GETPIVOTDATA("姓名",透视表!$F$16)</f>
        <v/>
      </c>
      <c r="H12" s="135" t="s">
        <v>59</v>
      </c>
      <c r="I12" s="135" t="n">
        <v>2</v>
      </c>
      <c r="J12" s="134">
        <f>IFERROR((I12/透视表!$J$31)/(K12/透视表!$J$32)-1,"-")</f>
        <v/>
      </c>
      <c r="K12" s="135" t="n">
        <v>1</v>
      </c>
    </row>
    <row customHeight="1" ht="24.95" r="13" s="118" spans="1:11">
      <c r="B13" s="176" t="s">
        <v>60</v>
      </c>
      <c r="H13" s="135" t="s">
        <v>61</v>
      </c>
      <c r="I13" s="135" t="n">
        <v>1</v>
      </c>
      <c r="J13" s="134">
        <f>IFERROR((I13/透视表!$J$31)/(K13/透视表!$J$32)-1,"-")</f>
        <v/>
      </c>
      <c r="K13" s="135" t="n">
        <v>2</v>
      </c>
    </row>
    <row customHeight="1" ht="24.95" r="14" s="118" spans="1:11">
      <c r="H14" s="135" t="s">
        <v>62</v>
      </c>
      <c r="I14" s="135" t="n">
        <v>1</v>
      </c>
      <c r="J14" s="134">
        <f>IFERROR((I14/透视表!$J$31)/(K14/透视表!$J$32)-1,"-")</f>
        <v/>
      </c>
      <c r="K14" s="135" t="n"/>
    </row>
    <row customHeight="1" ht="44.1" r="15" s="118" spans="1:11">
      <c r="H15" s="135" t="s">
        <v>63</v>
      </c>
      <c r="I15" s="135" t="n">
        <v>1</v>
      </c>
      <c r="J15" s="134">
        <f>IFERROR((I15/透视表!$J$31)/(K15/透视表!$J$32)-1,"-")</f>
        <v/>
      </c>
      <c r="K15" s="135" t="n"/>
    </row>
    <row customHeight="1" ht="24.95" r="16" s="118" spans="1:11">
      <c r="H16" s="135" t="s">
        <v>64</v>
      </c>
      <c r="I16" s="135" t="n">
        <v>1</v>
      </c>
      <c r="J16" s="134">
        <f>IFERROR((I16/透视表!$J$31)/(K16/透视表!$J$32)-1,"-")</f>
        <v/>
      </c>
      <c r="K16" s="135" t="n"/>
    </row>
    <row customHeight="1" ht="24.95" r="17" s="118" spans="1:11">
      <c r="H17" s="135" t="s">
        <v>65</v>
      </c>
      <c r="I17" s="135" t="n">
        <v>1</v>
      </c>
      <c r="J17" s="134">
        <f>IFERROR((I17/透视表!$J$31)/(K17/透视表!$J$32)-1,"-")</f>
        <v/>
      </c>
      <c r="K17" s="135" t="n"/>
    </row>
    <row customHeight="1" ht="24.95" r="18" s="118" spans="1:11">
      <c r="H18" s="135" t="s">
        <v>66</v>
      </c>
      <c r="I18" s="135" t="n"/>
      <c r="J18" s="134">
        <f>IFERROR((I18/透视表!$J$31)/(K18/透视表!$J$32)-1,"-")</f>
        <v/>
      </c>
      <c r="K18" s="135" t="n">
        <v>1</v>
      </c>
    </row>
  </sheetData>
  <mergeCells count="4">
    <mergeCell ref="B2:B5"/>
    <mergeCell ref="B6:B8"/>
    <mergeCell ref="B13:F15"/>
    <mergeCell ref="B9:B11"/>
  </mergeCells>
  <conditionalFormatting sqref="E1:E7 E16:E1048576 E9:E12 J3:J18">
    <cfRule dxfId="62" operator="lessThan" priority="6" type="cellIs">
      <formula>0</formula>
    </cfRule>
  </conditionalFormatting>
  <conditionalFormatting sqref="E8">
    <cfRule dxfId="62" operator="greaterThan" priority="4" type="cellIs">
      <formula>0</formula>
    </cfRule>
  </conditionalFormatting>
  <conditionalFormatting sqref="J2">
    <cfRule dxfId="62" operator="lessThan" priority="3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H18"/>
  <sheetViews>
    <sheetView showGridLines="0" workbookViewId="0">
      <selection activeCell="D23" sqref="D23"/>
    </sheetView>
  </sheetViews>
  <sheetFormatPr baseColWidth="8" defaultColWidth="11" defaultRowHeight="16.5" outlineLevelCol="0"/>
  <cols>
    <col customWidth="1" max="1" min="1" style="180" width="11"/>
    <col customWidth="1" max="2" min="2" style="180" width="54.125"/>
    <col customWidth="1" max="8" min="3" style="182" width="12.5"/>
    <col customWidth="1" max="10" min="9" style="180" width="11"/>
    <col customWidth="1" max="16384" min="11" style="180" width="11"/>
  </cols>
  <sheetData>
    <row customHeight="1" ht="18.75" r="1" s="118" spans="1:8" thickBot="1">
      <c r="B1" s="20" t="s">
        <v>38</v>
      </c>
    </row>
    <row customHeight="1" ht="17.25" r="2" s="118" spans="1:8">
      <c r="B2" s="179" t="s">
        <v>67</v>
      </c>
      <c r="C2" s="181" t="s">
        <v>68</v>
      </c>
      <c r="F2" s="181" t="s">
        <v>69</v>
      </c>
    </row>
    <row r="3" spans="1:8">
      <c r="C3" s="70">
        <f>透视表!$J$29</f>
        <v/>
      </c>
      <c r="D3" s="70">
        <f>透视表!$J$28</f>
        <v/>
      </c>
      <c r="E3" s="70">
        <f>透视表!$J$30</f>
        <v/>
      </c>
      <c r="F3" s="70">
        <f>透视表!$J$29</f>
        <v/>
      </c>
      <c r="G3" s="70">
        <f>透视表!$J$28</f>
        <v/>
      </c>
      <c r="H3" s="73">
        <f>透视表!$J$30</f>
        <v/>
      </c>
    </row>
    <row customHeight="1" ht="17.25" r="4" s="118" spans="1:8">
      <c r="B4" s="142" t="s">
        <v>46</v>
      </c>
      <c r="C4" s="71">
        <f>SUM(C5:C17)</f>
        <v/>
      </c>
      <c r="D4" s="72">
        <f>IFERROR((C4/透视表!$J$31)/(E4/透视表!$J$32)-1,"-")</f>
        <v/>
      </c>
      <c r="E4" s="71">
        <f>SUM(E5:E17)</f>
        <v/>
      </c>
      <c r="F4" s="199">
        <f>SUM(F5:F21)</f>
        <v/>
      </c>
      <c r="G4" s="72">
        <f>IFERROR((F4/透视表!$J$31)/(H4/透视表!$J$32)-1,"-")</f>
        <v/>
      </c>
      <c r="H4" s="71">
        <f>SUM(H5:H21)</f>
        <v/>
      </c>
    </row>
    <row customHeight="1" ht="20.45" r="5" s="118" spans="1:8">
      <c r="B5" s="74" t="s">
        <v>70</v>
      </c>
      <c r="C5" s="91" t="n">
        <v>4</v>
      </c>
      <c r="D5" s="80">
        <f>IFERROR((C5/透视表!$J$31)/(E5/透视表!$J$32)-1,"-")</f>
        <v/>
      </c>
      <c r="E5" s="91" t="n">
        <v>7</v>
      </c>
      <c r="F5" s="200" t="n">
        <v>272</v>
      </c>
      <c r="G5" s="80">
        <f>IFERROR((F5/透视表!$J$31)/(H5/透视表!$J$32)-1,"-")</f>
        <v/>
      </c>
      <c r="H5" s="75" t="n">
        <v>476</v>
      </c>
    </row>
    <row customHeight="1" ht="20.45" r="6" s="118" spans="1:8">
      <c r="B6" s="74" t="s">
        <v>71</v>
      </c>
      <c r="C6" s="91" t="n">
        <v>4</v>
      </c>
      <c r="D6" s="80">
        <f>IFERROR((C6/透视表!$J$31)/(E6/透视表!$J$32)-1,"-")</f>
        <v/>
      </c>
      <c r="E6" s="91" t="n"/>
      <c r="F6" s="200" t="n">
        <v>262</v>
      </c>
      <c r="G6" s="80">
        <f>IFERROR((F6/透视表!$J$31)/(H6/透视表!$J$32)-1,"-")</f>
        <v/>
      </c>
      <c r="H6" s="75" t="n">
        <v>0</v>
      </c>
    </row>
    <row customHeight="1" ht="20.45" r="7" s="118" spans="1:8">
      <c r="B7" s="74" t="s">
        <v>72</v>
      </c>
      <c r="C7" s="91" t="n">
        <v>3</v>
      </c>
      <c r="D7" s="80">
        <f>IFERROR((C7/透视表!$J$31)/(E7/透视表!$J$32)-1,"-")</f>
        <v/>
      </c>
      <c r="E7" s="91" t="n">
        <v>1</v>
      </c>
      <c r="F7" s="200" t="n">
        <v>36</v>
      </c>
      <c r="G7" s="80">
        <f>IFERROR((F7/透视表!$J$31)/(H7/透视表!$J$32)-1,"-")</f>
        <v/>
      </c>
      <c r="H7" s="75" t="n">
        <v>12</v>
      </c>
    </row>
    <row customHeight="1" ht="20.45" r="8" s="118" spans="1:8">
      <c r="B8" s="74" t="s">
        <v>73</v>
      </c>
      <c r="C8" s="91" t="n">
        <v>2</v>
      </c>
      <c r="D8" s="80">
        <f>IFERROR((C8/透视表!$J$31)/(E8/透视表!$J$32)-1,"-")</f>
        <v/>
      </c>
      <c r="E8" s="91" t="n"/>
      <c r="F8" s="200" t="n">
        <v>136</v>
      </c>
      <c r="G8" s="80">
        <f>IFERROR((F8/透视表!$J$31)/(H8/透视表!$J$32)-1,"-")</f>
        <v/>
      </c>
      <c r="H8" s="75" t="n">
        <v>0</v>
      </c>
    </row>
    <row customHeight="1" ht="20.45" r="9" s="118" spans="1:8">
      <c r="B9" s="74" t="s">
        <v>74</v>
      </c>
      <c r="C9" s="91" t="n">
        <v>1</v>
      </c>
      <c r="D9" s="80" t="n"/>
      <c r="E9" s="91" t="n">
        <v>1</v>
      </c>
      <c r="F9" s="200" t="n">
        <v>68</v>
      </c>
      <c r="G9" s="80" t="n"/>
      <c r="H9" s="75" t="n">
        <v>68</v>
      </c>
    </row>
    <row customHeight="1" ht="20.45" r="10" s="118" spans="1:8">
      <c r="B10" s="74" t="s">
        <v>75</v>
      </c>
      <c r="C10" s="91" t="n">
        <v>1</v>
      </c>
      <c r="D10" s="80" t="n"/>
      <c r="E10" s="91" t="n"/>
      <c r="F10" s="200" t="n">
        <v>699</v>
      </c>
      <c r="G10" s="80" t="n"/>
      <c r="H10" s="75" t="n">
        <v>0</v>
      </c>
    </row>
    <row customHeight="1" ht="20.45" r="11" s="118" spans="1:8">
      <c r="B11" s="74" t="s">
        <v>76</v>
      </c>
      <c r="C11" s="91" t="n">
        <v>1</v>
      </c>
      <c r="D11" s="80" t="n"/>
      <c r="E11" s="91" t="n"/>
      <c r="F11" s="200" t="n">
        <v>254</v>
      </c>
      <c r="G11" s="80" t="n"/>
      <c r="H11" s="75" t="n">
        <v>0</v>
      </c>
    </row>
    <row customHeight="1" ht="20.45" r="12" s="118" spans="1:8">
      <c r="B12" s="74" t="s">
        <v>77</v>
      </c>
      <c r="C12" s="91" t="n">
        <v>1</v>
      </c>
      <c r="D12" s="80" t="n"/>
      <c r="E12" s="91" t="n"/>
      <c r="F12" s="200" t="n">
        <v>12</v>
      </c>
      <c r="G12" s="80" t="n"/>
      <c r="H12" s="75" t="n">
        <v>0</v>
      </c>
    </row>
    <row customHeight="1" ht="20.45" r="13" s="118" spans="1:8">
      <c r="B13" s="74" t="s">
        <v>78</v>
      </c>
      <c r="C13" s="91" t="n">
        <v>1</v>
      </c>
      <c r="D13" s="80" t="n"/>
      <c r="E13" s="91" t="n"/>
      <c r="F13" s="200" t="n">
        <v>1268</v>
      </c>
      <c r="G13" s="80" t="n"/>
      <c r="H13" s="75" t="n">
        <v>0</v>
      </c>
    </row>
    <row customHeight="1" ht="20.45" r="14" s="118" spans="1:8">
      <c r="B14" s="74" t="s">
        <v>79</v>
      </c>
      <c r="C14" s="91" t="n">
        <v>1</v>
      </c>
      <c r="D14" s="80" t="n"/>
      <c r="E14" s="91" t="n">
        <v>5</v>
      </c>
      <c r="F14" s="200" t="n">
        <v>68</v>
      </c>
      <c r="G14" s="80" t="n"/>
      <c r="H14" s="75" t="n">
        <v>340</v>
      </c>
    </row>
    <row customHeight="1" ht="20.45" r="15" s="118" spans="1:8">
      <c r="B15" s="74" t="s">
        <v>80</v>
      </c>
      <c r="C15" s="91" t="n">
        <v>1</v>
      </c>
      <c r="D15" s="80" t="n"/>
      <c r="E15" s="91" t="n"/>
      <c r="F15" s="200" t="n">
        <v>880</v>
      </c>
      <c r="G15" s="80" t="n"/>
      <c r="H15" s="75" t="n">
        <v>0</v>
      </c>
    </row>
    <row customHeight="1" ht="20.45" r="16" s="118" spans="1:8">
      <c r="B16" s="74" t="s">
        <v>81</v>
      </c>
      <c r="C16" s="91" t="n">
        <v>1</v>
      </c>
      <c r="D16" s="80" t="n"/>
      <c r="E16" s="91" t="n"/>
      <c r="F16" s="200" t="n">
        <v>180</v>
      </c>
      <c r="G16" s="80" t="n"/>
      <c r="H16" s="75" t="n">
        <v>0</v>
      </c>
    </row>
    <row customHeight="1" ht="20.45" r="17" s="118" spans="1:8">
      <c r="B17" s="74" t="s">
        <v>82</v>
      </c>
      <c r="C17" s="91" t="n"/>
      <c r="D17" s="80" t="n"/>
      <c r="E17" s="91" t="n">
        <v>3</v>
      </c>
      <c r="F17" s="200" t="n">
        <v>0</v>
      </c>
      <c r="G17" s="80" t="n"/>
      <c r="H17" s="75" t="n">
        <v>204</v>
      </c>
    </row>
    <row customHeight="1" ht="89.09999999999999" r="18" s="118" spans="1:8">
      <c r="B18" s="176" t="s">
        <v>83</v>
      </c>
    </row>
    <row customHeight="1" ht="20.45" r="19" s="118" spans="1:8"/>
    <row customHeight="1" ht="20.45" r="20" s="118" spans="1:8"/>
    <row customHeight="1" ht="20.45" r="21" s="118" spans="1:8"/>
    <row customHeight="1" ht="20.45" r="22" s="118" spans="1:8"/>
    <row customHeight="1" ht="20.45" r="23" s="118" spans="1:8"/>
  </sheetData>
  <mergeCells count="4">
    <mergeCell ref="B2:B3"/>
    <mergeCell ref="C2:E2"/>
    <mergeCell ref="F2:H2"/>
    <mergeCell ref="B18:H18"/>
  </mergeCells>
  <conditionalFormatting sqref="D5:D8 G5:G8">
    <cfRule dxfId="62" operator="lessThan" priority="2" type="cellIs">
      <formula>0</formula>
    </cfRule>
  </conditionalFormatting>
  <conditionalFormatting sqref="D9:D17 G9:G17">
    <cfRule dxfId="62" operator="lessThan" priority="1" type="cellIs">
      <formula>0</formula>
    </cfRule>
  </conditionalFormatting>
  <pageMargins bottom="0.75" footer="0.3" header="0.3" left="0.7" right="0.7" top="0.75"/>
  <pageSetup horizontalDpi="4294967292" orientation="portrait" paperSize="9" verticalDpi="4294967292"/>
</worksheet>
</file>

<file path=xl/worksheets/sheet5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2:H6"/>
  <sheetViews>
    <sheetView showGridLines="0" workbookViewId="0">
      <selection activeCell="B6" sqref="B6:H6"/>
    </sheetView>
  </sheetViews>
  <sheetFormatPr baseColWidth="8" defaultColWidth="8.875" defaultRowHeight="16.5" outlineLevelCol="0"/>
  <cols>
    <col customWidth="1" max="1" min="1" style="180" width="3.625"/>
    <col customWidth="1" max="2" min="2" style="180" width="25.625"/>
    <col customWidth="1" max="8" min="3" style="182" width="14.125"/>
    <col customWidth="1" max="9" min="9" style="180" width="9.625"/>
    <col customWidth="1" max="11" min="10" style="180" width="8.875"/>
    <col customWidth="1" max="16384" min="12" style="180" width="8.875"/>
  </cols>
  <sheetData>
    <row customHeight="1" ht="17.25" r="1" s="118" spans="1:8" thickBot="1"/>
    <row customHeight="1" ht="22.5" r="2" s="118" spans="1:8">
      <c r="B2" s="183" t="s">
        <v>67</v>
      </c>
      <c r="C2" s="184" t="s">
        <v>84</v>
      </c>
      <c r="F2" s="184" t="s">
        <v>85</v>
      </c>
    </row>
    <row customHeight="1" ht="22.5" r="3" s="118" spans="1:8">
      <c r="C3" s="76">
        <f>透视表!$J$29</f>
        <v/>
      </c>
      <c r="D3" s="76">
        <f>透视表!$J$28</f>
        <v/>
      </c>
      <c r="E3" s="76">
        <f>透视表!$J$30</f>
        <v/>
      </c>
      <c r="F3" s="76">
        <f>透视表!$J$29</f>
        <v/>
      </c>
      <c r="G3" s="76">
        <f>透视表!$J$28</f>
        <v/>
      </c>
      <c r="H3" s="78">
        <f>透视表!$J$30</f>
        <v/>
      </c>
    </row>
    <row customHeight="1" ht="22.5" r="4" s="118" spans="1:8">
      <c r="B4" s="142" t="s">
        <v>46</v>
      </c>
      <c r="C4" s="77">
        <f>SUM(C5:C17)</f>
        <v/>
      </c>
      <c r="D4" s="72">
        <f>IFERROR(C4/E4-1,"-")</f>
        <v/>
      </c>
      <c r="E4" s="77">
        <f>SUM(E5:E17)</f>
        <v/>
      </c>
      <c r="F4" s="77">
        <f>SUM(F5:F17)</f>
        <v/>
      </c>
      <c r="G4" s="72">
        <f>IFERROR(F4/H4-1,"-")</f>
        <v/>
      </c>
      <c r="H4" s="79">
        <f>SUM(H5:H17)</f>
        <v/>
      </c>
    </row>
    <row customHeight="1" ht="22.5" r="5" s="118" spans="1:8">
      <c r="B5" s="136" t="s">
        <v>42</v>
      </c>
      <c r="C5" s="91" t="n">
        <v>1</v>
      </c>
      <c r="D5" s="110">
        <f>IFERROR(C5/E5-1,"-")</f>
        <v/>
      </c>
      <c r="E5" s="91" t="n"/>
      <c r="F5" s="91" t="n">
        <v>1999</v>
      </c>
      <c r="G5" s="110">
        <f>IFERROR(F5/H5-1,"-")</f>
        <v/>
      </c>
      <c r="H5" s="91" t="n"/>
    </row>
    <row customHeight="1" ht="60" r="6" s="118" spans="1:8">
      <c r="B6" s="176" t="s">
        <v>86</v>
      </c>
    </row>
    <row customHeight="1" ht="22.5" r="7" s="118" spans="1:8"/>
    <row customHeight="1" ht="22.5" r="8" s="118" spans="1:8"/>
    <row customHeight="1" ht="22.5" r="9" s="118" spans="1:8"/>
    <row customHeight="1" ht="22.5" r="10" s="118" spans="1:8"/>
    <row customHeight="1" ht="22.5" r="11" s="118" spans="1:8"/>
    <row customHeight="1" ht="22.5" r="12" s="118" spans="1:8"/>
    <row customHeight="1" ht="22.5" r="13" s="118" spans="1:8"/>
    <row customHeight="1" ht="22.5" r="14" s="118" spans="1:8"/>
    <row customHeight="1" ht="22.5" r="15" s="118" spans="1:8"/>
    <row customHeight="1" ht="22.5" r="16" s="118" spans="1:8"/>
    <row customHeight="1" ht="22.5" r="17" s="118" spans="1:8"/>
  </sheetData>
  <mergeCells count="4">
    <mergeCell ref="B2:B3"/>
    <mergeCell ref="C2:E2"/>
    <mergeCell ref="F2:H2"/>
    <mergeCell ref="B6:H6"/>
  </mergeCells>
  <conditionalFormatting sqref="D4:D5">
    <cfRule dxfId="62" operator="lessThan" priority="6" type="cellIs">
      <formula>0</formula>
    </cfRule>
  </conditionalFormatting>
  <conditionalFormatting sqref="G4:G5">
    <cfRule dxfId="62" operator="lessThan" priority="4" type="cellIs">
      <formula>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N16"/>
  <sheetViews>
    <sheetView showGridLines="0" workbookViewId="0">
      <selection activeCell="H20" sqref="H20"/>
    </sheetView>
  </sheetViews>
  <sheetFormatPr baseColWidth="8" defaultColWidth="9" defaultRowHeight="17.25" outlineLevelCol="0"/>
  <cols>
    <col customWidth="1" max="1" min="1" style="168" width="3.875"/>
    <col customWidth="1" max="2" min="2" style="168" width="9"/>
    <col customWidth="1" max="3" min="3" style="168" width="12.875"/>
    <col customWidth="1" max="4" min="4" style="168" width="10.125"/>
    <col customWidth="1" max="5" min="5" style="168" width="9"/>
    <col customWidth="1" max="6" min="6" style="168" width="15.5"/>
    <col customWidth="1" max="7" min="7" style="168" width="19"/>
    <col customWidth="1" max="8" min="8" style="168" width="13.875"/>
    <col customWidth="1" max="9" min="9" style="168" width="12"/>
    <col customWidth="1" max="10" min="10" style="168" width="13"/>
    <col customWidth="1" max="11" min="11" style="168" width="16"/>
    <col customWidth="1" max="12" min="12" style="168" width="13.375"/>
    <col customWidth="1" max="13" min="13" style="168" width="16.625"/>
    <col customWidth="1" max="14" min="14" style="168" width="14.375"/>
    <col customWidth="1" max="17" min="15" style="168" width="9"/>
    <col customWidth="1" max="16384" min="18" style="168" width="9"/>
  </cols>
  <sheetData>
    <row customHeight="1" ht="28.5" r="1" s="118" spans="1:14" thickBot="1">
      <c r="B1" s="20" t="s">
        <v>38</v>
      </c>
    </row>
    <row customHeight="1" ht="28.5" r="2" s="118" spans="1:14">
      <c r="B2" s="188" t="s">
        <v>87</v>
      </c>
      <c r="C2" s="191" t="s">
        <v>88</v>
      </c>
      <c r="G2" s="189" t="s">
        <v>89</v>
      </c>
      <c r="M2" s="25" t="n"/>
    </row>
    <row customHeight="1" ht="28.5" r="3" s="118" spans="1:14">
      <c r="C3" s="19">
        <f>透视表!$J$29</f>
        <v/>
      </c>
      <c r="D3" s="19">
        <f>透视表!$J$30</f>
        <v/>
      </c>
      <c r="E3" s="19" t="s">
        <v>90</v>
      </c>
      <c r="F3" s="24">
        <f>透视表!$J$28</f>
        <v/>
      </c>
      <c r="G3" s="19">
        <f>透视表!$J$29</f>
        <v/>
      </c>
      <c r="H3" s="19">
        <f>透视表!$J$30</f>
        <v/>
      </c>
      <c r="I3" s="29" t="s">
        <v>90</v>
      </c>
      <c r="J3" s="29">
        <f>透视表!$J$28</f>
        <v/>
      </c>
      <c r="K3" s="29">
        <f>透视表!$J$29&amp;"占比"</f>
        <v/>
      </c>
      <c r="L3" s="45">
        <f>透视表!$J$30&amp;"占比"</f>
        <v/>
      </c>
      <c r="M3" s="25" t="n"/>
    </row>
    <row customHeight="1" ht="28.5" r="4" s="118" spans="1:14" thickBot="1">
      <c r="B4" s="46" t="n"/>
      <c r="C4" s="47">
        <f>透视表!P24</f>
        <v/>
      </c>
      <c r="D4" s="47">
        <f>透视表!Q24</f>
        <v/>
      </c>
      <c r="E4" s="47">
        <f>C4-D4</f>
        <v/>
      </c>
      <c r="F4" s="48">
        <f>IFERROR((C4/透视表!$J$31)/(D4/透视表!$J$32)-1,"-")</f>
        <v/>
      </c>
      <c r="G4" s="42">
        <f>GETPIVOTDATA("星级",透视表!$U$6)</f>
        <v/>
      </c>
      <c r="H4" s="42">
        <f>GETPIVOTDATA("星级",透视表!$U$16)</f>
        <v/>
      </c>
      <c r="I4" s="42">
        <f>G4-H4</f>
        <v/>
      </c>
      <c r="J4" s="48">
        <f>IFERROR((G4/透视表!$J$31)/(H4/透视表!$J$32)-1,"-")</f>
        <v/>
      </c>
      <c r="K4" s="44">
        <f>IFERROR(G4/C4,"-")</f>
        <v/>
      </c>
      <c r="L4" s="44">
        <f>IFERROR(H4/D4,"-")</f>
        <v/>
      </c>
      <c r="M4" s="25" t="n"/>
    </row>
    <row customHeight="1" ht="28.5" r="5" s="118" spans="1:14" thickBot="1">
      <c r="B5" s="26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  <c r="L5" s="25" t="n"/>
      <c r="M5" s="25" t="n"/>
    </row>
    <row customHeight="1" ht="28.5" r="6" s="118" spans="1:14">
      <c r="B6" s="186" t="s">
        <v>91</v>
      </c>
      <c r="C6" s="190" t="s">
        <v>92</v>
      </c>
      <c r="I6" s="189" t="s">
        <v>93</v>
      </c>
    </row>
    <row customHeight="1" ht="28.5" r="7" s="118" spans="1:14">
      <c r="C7" s="19">
        <f>透视表!$J$29</f>
        <v/>
      </c>
      <c r="D7" s="19">
        <f>透视表!$J$30</f>
        <v/>
      </c>
      <c r="E7" s="19" t="s">
        <v>90</v>
      </c>
      <c r="F7" s="24">
        <f>透视表!$J$28</f>
        <v/>
      </c>
      <c r="G7" s="29">
        <f>透视表!$J$29&amp;"占比"</f>
        <v/>
      </c>
      <c r="H7" s="29">
        <f>透视表!$J$30&amp;"占比"</f>
        <v/>
      </c>
      <c r="I7" s="19">
        <f>透视表!$J$29</f>
        <v/>
      </c>
      <c r="J7" s="19">
        <f>透视表!$J$30</f>
        <v/>
      </c>
      <c r="K7" s="29" t="s">
        <v>90</v>
      </c>
      <c r="L7" s="29">
        <f>透视表!$J$28</f>
        <v/>
      </c>
      <c r="M7" s="29">
        <f>透视表!$J$29&amp;"占比"</f>
        <v/>
      </c>
      <c r="N7" s="45">
        <f>透视表!$J$30&amp;"占比"</f>
        <v/>
      </c>
    </row>
    <row customHeight="1" ht="28.5" r="8" s="118" spans="1:14" thickBot="1">
      <c r="B8" s="41" t="n"/>
      <c r="C8" s="42">
        <f>SUM(透视表!P22:P23)</f>
        <v/>
      </c>
      <c r="D8" s="42">
        <f>SUM(透视表!Q22:Q23)</f>
        <v/>
      </c>
      <c r="E8" s="42">
        <f>C8-D8</f>
        <v/>
      </c>
      <c r="F8" s="48">
        <f>IFERROR((C8/透视表!$J$31)/(D8/透视表!$J$32)-1,"-")</f>
        <v/>
      </c>
      <c r="G8" s="44">
        <f>IFERROR(C8/#REF!,"-")</f>
        <v/>
      </c>
      <c r="H8" s="44">
        <f>IFERROR(D8/#REF!,"-")</f>
        <v/>
      </c>
      <c r="I8" s="42">
        <f>SUM(透视表!P19:P21)</f>
        <v/>
      </c>
      <c r="J8" s="42">
        <f>SUM(透视表!Q19:Q21)</f>
        <v/>
      </c>
      <c r="K8" s="42">
        <f>I8-J8</f>
        <v/>
      </c>
      <c r="L8" s="48">
        <f>IFERROR((I8/透视表!$J$31)/(J8/透视表!$J$32)-1,"-")</f>
        <v/>
      </c>
      <c r="M8" s="44">
        <f>IFERROR(I8/E8,"-")</f>
        <v/>
      </c>
      <c r="N8" s="44">
        <f>IFERROR(J8/F8,"-")</f>
        <v/>
      </c>
    </row>
    <row customHeight="1" ht="28.5" r="9" s="118" spans="1:14" thickBot="1">
      <c r="B9" s="26" t="n"/>
      <c r="C9" s="25" t="n"/>
      <c r="D9" s="25" t="n"/>
      <c r="E9" s="25" t="n"/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</row>
    <row customHeight="1" ht="28.5" r="10" s="118" spans="1:14">
      <c r="B10" s="186" t="s">
        <v>94</v>
      </c>
      <c r="C10" s="187" t="s">
        <v>95</v>
      </c>
      <c r="G10" s="189" t="s">
        <v>96</v>
      </c>
      <c r="K10" s="189" t="s">
        <v>97</v>
      </c>
    </row>
    <row customHeight="1" ht="28.5" r="11" s="118" spans="1:14">
      <c r="C11" s="19">
        <f>透视表!$J$29</f>
        <v/>
      </c>
      <c r="D11" s="19">
        <f>透视表!$J$30</f>
        <v/>
      </c>
      <c r="E11" s="19" t="s">
        <v>90</v>
      </c>
      <c r="F11" s="24">
        <f>透视表!$J$28</f>
        <v/>
      </c>
      <c r="G11" s="19">
        <f>透视表!$J$29</f>
        <v/>
      </c>
      <c r="H11" s="19">
        <f>透视表!$J$30</f>
        <v/>
      </c>
      <c r="I11" s="19" t="s">
        <v>90</v>
      </c>
      <c r="J11" s="24">
        <f>透视表!$J$28</f>
        <v/>
      </c>
      <c r="K11" s="19">
        <f>透视表!$J$29</f>
        <v/>
      </c>
      <c r="L11" s="19">
        <f>透视表!$J$30</f>
        <v/>
      </c>
      <c r="M11" s="19" t="s">
        <v>90</v>
      </c>
      <c r="N11" s="40">
        <f>透视表!$J$28</f>
        <v/>
      </c>
    </row>
    <row customHeight="1" ht="28.5" r="12" s="118" spans="1:14" thickBot="1">
      <c r="B12" s="41" t="n"/>
      <c r="C12" s="201" t="n">
        <v>9</v>
      </c>
      <c r="D12" s="42" t="n">
        <v>8.1</v>
      </c>
      <c r="E12" s="201">
        <f>C12-D12</f>
        <v/>
      </c>
      <c r="F12" s="44">
        <f>IFERROR(B12/#REF!,"-")</f>
        <v/>
      </c>
      <c r="G12" s="201" t="n">
        <v>9</v>
      </c>
      <c r="H12" s="42" t="n">
        <v>8.1</v>
      </c>
      <c r="I12" s="42">
        <f>G12-H12</f>
        <v/>
      </c>
      <c r="J12" s="44">
        <f>G12/H12-1</f>
        <v/>
      </c>
      <c r="K12" s="201" t="n">
        <v>9</v>
      </c>
      <c r="L12" s="42" t="n">
        <v>8.1</v>
      </c>
      <c r="M12" s="42">
        <f>K12-L12</f>
        <v/>
      </c>
      <c r="N12" s="44">
        <f>IFERROR(J12/F12,"-")</f>
        <v/>
      </c>
    </row>
    <row customHeight="1" ht="28.5" r="13" s="118" spans="1:14" thickBot="1">
      <c r="B13" s="26" t="n"/>
      <c r="C13" s="25" t="n"/>
      <c r="D13" s="25" t="n"/>
      <c r="E13" s="25" t="n"/>
      <c r="F13" s="25" t="n"/>
      <c r="G13" s="25" t="n"/>
      <c r="H13" s="25" t="n"/>
      <c r="I13" s="25" t="n"/>
      <c r="J13" s="25" t="n"/>
      <c r="K13" s="25" t="n"/>
      <c r="L13" s="25" t="n"/>
    </row>
    <row customHeight="1" ht="28.5" r="14" s="118" spans="1:14">
      <c r="B14" s="186" t="s">
        <v>98</v>
      </c>
      <c r="C14" s="189" t="s">
        <v>99</v>
      </c>
      <c r="D14" s="187" t="s">
        <v>100</v>
      </c>
      <c r="H14" s="185" t="s">
        <v>101</v>
      </c>
    </row>
    <row customHeight="1" ht="28.5" r="15" s="118" spans="1:14">
      <c r="C15" s="49">
        <f>"截止"&amp;透视表!J29</f>
        <v/>
      </c>
      <c r="D15" s="19">
        <f>透视表!$J$29</f>
        <v/>
      </c>
      <c r="E15" s="19">
        <f>透视表!$J$30</f>
        <v/>
      </c>
      <c r="F15" s="19" t="s">
        <v>90</v>
      </c>
      <c r="G15" s="40">
        <f>透视表!$J$28</f>
        <v/>
      </c>
    </row>
    <row customHeight="1" ht="39.95" r="16" s="118" spans="1:14" thickBot="1">
      <c r="B16" s="41" t="n"/>
      <c r="C16" s="42" t="n">
        <v>22</v>
      </c>
      <c r="D16" s="42" t="n">
        <v>1</v>
      </c>
      <c r="E16" s="42" t="n">
        <v>12</v>
      </c>
      <c r="F16" s="43">
        <f>D16-E16</f>
        <v/>
      </c>
      <c r="G16" s="101">
        <f>IFERROR(C16/#REF!,"-")</f>
        <v/>
      </c>
    </row>
    <row customHeight="1" ht="34.7" r="17" s="118" spans="1:14"/>
  </sheetData>
  <mergeCells count="13">
    <mergeCell ref="H14:M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conditionalFormatting sqref="E12 I12 M12">
    <cfRule dxfId="62" operator="lessThan" priority="5" type="cellIs">
      <formula>0</formula>
    </cfRule>
  </conditionalFormatting>
  <conditionalFormatting sqref="E4 I4 E8 K8">
    <cfRule dxfId="62" operator="lessThan" priority="4" type="cellIs">
      <formula>0</formula>
    </cfRule>
  </conditionalFormatting>
  <conditionalFormatting sqref="F16">
    <cfRule dxfId="62" operator="lessThan" priority="3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F10"/>
  <sheetViews>
    <sheetView showGridLines="0" workbookViewId="0">
      <selection activeCell="I14" sqref="I14"/>
    </sheetView>
  </sheetViews>
  <sheetFormatPr baseColWidth="8" defaultColWidth="9" defaultRowHeight="17.25" outlineLevelCol="0"/>
  <cols>
    <col customWidth="1" max="1" min="1" style="168" width="9"/>
    <col customWidth="1" max="2" min="2" style="168" width="19.125"/>
    <col customWidth="1" max="4" min="3" style="168" width="15.625"/>
    <col customWidth="1" max="5" min="5" style="168" width="17.875"/>
    <col customWidth="1" max="7" min="6" style="168" width="9"/>
    <col customWidth="1" max="16384" min="8" style="168" width="9"/>
  </cols>
  <sheetData>
    <row customHeight="1" ht="18" r="1" s="118" spans="1:6" thickBot="1">
      <c r="B1" s="168" t="s">
        <v>102</v>
      </c>
    </row>
    <row customHeight="1" ht="22.5" r="2" s="118" spans="1:6">
      <c r="B2" s="8" t="s">
        <v>103</v>
      </c>
      <c r="C2" s="8">
        <f>透视表!$J$29</f>
        <v/>
      </c>
      <c r="D2" s="8">
        <f>透视表!$J$28</f>
        <v/>
      </c>
      <c r="E2" s="8">
        <f>透视表!$J$30</f>
        <v/>
      </c>
    </row>
    <row customHeight="1" ht="22.5" r="3" s="118" spans="1:6" thickBot="1">
      <c r="B3" s="9" t="s">
        <v>104</v>
      </c>
      <c r="C3" s="202">
        <f>GETPIVOTDATA("求和项:花费",透视表!$Y$6)</f>
        <v/>
      </c>
      <c r="D3" s="7">
        <f>IFERROR((C3/透视表!$J$31)/(E3/透视表!$J$32)-1,"-")</f>
        <v/>
      </c>
      <c r="E3" s="202">
        <f>GETPIVOTDATA("求和项:花费",透视表!$Y$17)</f>
        <v/>
      </c>
    </row>
    <row customHeight="1" ht="22.5" r="4" s="118" spans="1:6" thickBot="1">
      <c r="B4" s="10" t="s">
        <v>105</v>
      </c>
      <c r="C4" s="202">
        <f>GETPIVOTDATA("求和项:点击",透视表!$Y$6)</f>
        <v/>
      </c>
      <c r="D4" s="7">
        <f>IFERROR((C4/透视表!$J$31)/(E4/透视表!$J$32)-1,"-")</f>
        <v/>
      </c>
      <c r="E4" s="202">
        <f>GETPIVOTDATA("求和项:点击",透视表!$Y$17)</f>
        <v/>
      </c>
    </row>
    <row customHeight="1" ht="22.5" r="5" s="118" spans="1:6" thickBot="1">
      <c r="B5" s="10" t="s">
        <v>106</v>
      </c>
      <c r="C5" s="11">
        <f>GETPIVOTDATA("平均值项:点击均价",透视表!$Y$6)</f>
        <v/>
      </c>
      <c r="D5" s="7">
        <f>IFERROR((C5/透视表!$J$31)/(E5/透视表!$J$32)-1,"-")</f>
        <v/>
      </c>
      <c r="E5" s="11">
        <f>GETPIVOTDATA("平均值项:点击均价",透视表!$Y$17)</f>
        <v/>
      </c>
    </row>
    <row customHeight="1" ht="22.5" r="6" s="118" spans="1:6" thickBot="1">
      <c r="B6" s="10" t="s">
        <v>107</v>
      </c>
      <c r="C6" s="202">
        <f>GETPIVOTDATA("求和项:曝光",透视表!$Y$6)</f>
        <v/>
      </c>
      <c r="D6" s="7">
        <f>IFERROR((C6/透视表!$J$31)/(E6/透视表!$J$32)-1,"-")</f>
        <v/>
      </c>
      <c r="E6" s="202">
        <f>GETPIVOTDATA("求和项:曝光",透视表!$Y$17)</f>
        <v/>
      </c>
    </row>
    <row customHeight="1" ht="22.5" r="7" s="118" spans="1:6" thickBot="1">
      <c r="B7" s="10" t="s">
        <v>108</v>
      </c>
      <c r="C7" s="202">
        <f>GETPIVOTDATA("求和项:商户浏览量",透视表!$Y$6)</f>
        <v/>
      </c>
      <c r="D7" s="7">
        <f>IFERROR((C7/透视表!$J$31)/(E7/透视表!$J$32)-1,"-")</f>
        <v/>
      </c>
      <c r="E7" s="202">
        <f>GETPIVOTDATA("求和项:商户浏览量",透视表!$Y$17)</f>
        <v/>
      </c>
    </row>
    <row customHeight="1" ht="22.5" r="8" s="118" spans="1:6" thickBot="1">
      <c r="B8" s="10" t="s">
        <v>109</v>
      </c>
      <c r="C8" s="203">
        <f>C7/C6</f>
        <v/>
      </c>
      <c r="D8" s="204">
        <f>C8-E8</f>
        <v/>
      </c>
      <c r="E8" s="203">
        <f>E7/E6</f>
        <v/>
      </c>
      <c r="F8" s="168" t="s">
        <v>110</v>
      </c>
    </row>
    <row customHeight="1" ht="22.5" r="9" s="118" spans="1:6" thickBot="1">
      <c r="B9" s="12" t="s">
        <v>111</v>
      </c>
      <c r="C9" s="205" t="n">
        <v>421176</v>
      </c>
      <c r="D9" s="39">
        <f>C9/E9-1</f>
        <v/>
      </c>
      <c r="E9" s="205" t="n">
        <v>30558</v>
      </c>
    </row>
    <row customHeight="1" ht="22.5" r="10" s="118" spans="1:6">
      <c r="B10" s="13" t="s">
        <v>112</v>
      </c>
      <c r="C10" s="206">
        <f>C9/C3</f>
        <v/>
      </c>
      <c r="D10" s="7">
        <f>IFERROR((C10/透视表!$J$31)/(E10/透视表!$J$32)-1,"-")</f>
        <v/>
      </c>
      <c r="E10" s="206">
        <f>E9/E3</f>
        <v/>
      </c>
      <c r="F10" s="168" t="s">
        <v>113</v>
      </c>
    </row>
  </sheetData>
  <conditionalFormatting sqref="D3:D10">
    <cfRule dxfId="62" operator="lessThan" priority="2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38"/>
  <sheetViews>
    <sheetView topLeftCell="AD1" workbookViewId="0" zoomScale="125" zoomScaleNormal="120">
      <selection activeCell="AI6" sqref="AI6:AI18"/>
    </sheetView>
  </sheetViews>
  <sheetFormatPr baseColWidth="8" defaultColWidth="9" defaultRowHeight="16.5" outlineLevelCol="0"/>
  <cols>
    <col bestFit="1" customWidth="1" max="1" min="1" style="180" width="7.5"/>
    <col bestFit="1" customWidth="1" max="2" min="2" style="180" width="9.375"/>
    <col bestFit="1" customWidth="1" max="3" min="3" style="180" width="13.125"/>
    <col bestFit="1" customWidth="1" max="4" min="4" style="180" width="7.5"/>
    <col bestFit="1" customWidth="1" max="5" min="5" style="180" width="4"/>
    <col bestFit="1" customWidth="1" max="6" min="6" style="180" width="11.875"/>
    <col bestFit="1" customWidth="1" max="7" min="7" style="180" width="8.5"/>
    <col bestFit="1" customWidth="1" max="8" min="8" style="180" width="5.625"/>
    <col bestFit="1" customWidth="1" max="9" min="9" style="180" width="10"/>
    <col bestFit="1" customWidth="1" max="10" min="10" style="180" width="15.875"/>
    <col customWidth="1" max="11" min="11" style="180" width="8.5"/>
    <col bestFit="1" customWidth="1" max="12" min="12" style="180" width="10"/>
    <col bestFit="1" customWidth="1" max="13" min="13" style="180" width="15.875"/>
    <col customWidth="1" max="14" min="14" style="180" width="6.375"/>
    <col bestFit="1" customWidth="1" max="15" min="15" style="180" width="10"/>
    <col bestFit="1" customWidth="1" max="16" min="16" style="180" width="11.875"/>
    <col customWidth="1" max="17" min="17" style="180" width="9"/>
    <col bestFit="1" customWidth="1" max="18" min="18" style="180" width="10"/>
    <col bestFit="1" customWidth="1" max="19" min="19" style="180" width="11.875"/>
    <col customWidth="1" max="20" min="20" style="180" width="9"/>
    <col bestFit="1" customWidth="1" max="21" min="21" style="180" width="11.875"/>
    <col bestFit="1" customWidth="1" max="22" min="22" style="180" width="9.375"/>
    <col customWidth="1" max="23" min="23" style="180" width="9"/>
    <col customWidth="1" hidden="1" max="24" min="24" style="180"/>
    <col customWidth="1" hidden="1" max="26" min="25" style="180" width="11.875"/>
    <col customWidth="1" hidden="1" max="27" min="27" style="180" width="18"/>
    <col customWidth="1" hidden="1" max="28" min="28" style="180" width="11.875"/>
    <col customWidth="1" hidden="1" max="29" min="29" style="180" width="18"/>
    <col customWidth="1" max="30" min="30" style="180" width="6.125"/>
    <col bestFit="1" customWidth="1" max="31" min="31" style="180" width="65.625"/>
    <col bestFit="1" customWidth="1" max="32" min="32" style="180" width="17.875"/>
    <col bestFit="1" customWidth="1" max="33" min="33" style="180" width="7.5"/>
    <col bestFit="1" customWidth="1" max="34" min="34" style="180" width="13.875"/>
    <col bestFit="1" customWidth="1" max="35" min="35" style="180" width="7.5"/>
    <col bestFit="1" customWidth="1" max="36" min="36" style="180" width="6.875"/>
    <col bestFit="1" customWidth="1" max="37" min="37" style="180" width="8.5"/>
    <col bestFit="1" customWidth="1" max="44" min="38" style="180" width="8.875"/>
    <col bestFit="1" customWidth="1" max="45" min="45" style="180" width="9"/>
    <col bestFit="1" customWidth="1" max="46" min="46" style="180" width="15"/>
    <col bestFit="1" customWidth="1" max="47" min="47" style="180" width="17.875"/>
    <col bestFit="1" customWidth="1" max="48" min="48" style="180" width="8.875"/>
    <col bestFit="1" customWidth="1" max="49" min="49" style="180" width="9"/>
    <col bestFit="1" customWidth="1" max="50" min="50" style="180" width="7.875"/>
    <col bestFit="1" customWidth="1" max="58" min="51" style="180" width="8.875"/>
    <col customWidth="1" max="60" min="59" style="180" width="9"/>
    <col customWidth="1" max="16384" min="61" style="180" width="9"/>
  </cols>
  <sheetData>
    <row r="1" spans="1:35">
      <c r="A1" s="67" t="s">
        <v>114</v>
      </c>
      <c r="F1" s="67" t="s">
        <v>115</v>
      </c>
      <c r="I1" s="67" t="s">
        <v>116</v>
      </c>
      <c r="L1" s="85" t="s">
        <v>117</v>
      </c>
      <c r="O1" s="67" t="s">
        <v>118</v>
      </c>
      <c r="R1" s="85" t="s">
        <v>119</v>
      </c>
      <c r="U1" s="67" t="s">
        <v>120</v>
      </c>
      <c r="Y1" s="67" t="s">
        <v>121</v>
      </c>
    </row>
    <row r="2" spans="1:35">
      <c r="A2" s="102" t="s">
        <v>122</v>
      </c>
      <c r="B2" s="140" t="n">
        <v>2018</v>
      </c>
      <c r="I2" s="102" t="s">
        <v>122</v>
      </c>
      <c r="J2" s="140" t="n">
        <v>2018</v>
      </c>
      <c r="L2" s="102" t="s">
        <v>122</v>
      </c>
      <c r="M2" s="140" t="n">
        <v>2018</v>
      </c>
      <c r="O2" s="102" t="s">
        <v>122</v>
      </c>
      <c r="P2" s="140" t="n">
        <v>2018</v>
      </c>
      <c r="R2" s="102" t="s">
        <v>122</v>
      </c>
      <c r="S2" s="140" t="n">
        <v>2018</v>
      </c>
      <c r="U2" s="102" t="s">
        <v>122</v>
      </c>
      <c r="V2" s="140" t="n">
        <v>2018</v>
      </c>
      <c r="Y2" s="102" t="s">
        <v>122</v>
      </c>
      <c r="Z2" s="103" t="s">
        <v>123</v>
      </c>
      <c r="AE2" s="103" t="n"/>
      <c r="AF2" s="102" t="s">
        <v>124</v>
      </c>
      <c r="AG2" s="103" t="n"/>
      <c r="AH2" s="103" t="n"/>
      <c r="AI2" s="103" t="n"/>
    </row>
    <row r="3" spans="1:35">
      <c r="A3" s="102" t="s">
        <v>125</v>
      </c>
      <c r="B3" s="140" t="n">
        <v>8</v>
      </c>
      <c r="F3" s="102" t="s">
        <v>122</v>
      </c>
      <c r="G3" s="140" t="n">
        <v>2018</v>
      </c>
      <c r="I3" s="102" t="s">
        <v>125</v>
      </c>
      <c r="J3" s="140" t="n">
        <v>8</v>
      </c>
      <c r="L3" s="102" t="s">
        <v>125</v>
      </c>
      <c r="M3" s="140" t="n">
        <v>7</v>
      </c>
      <c r="O3" s="102" t="s">
        <v>125</v>
      </c>
      <c r="P3" s="140" t="n">
        <v>8</v>
      </c>
      <c r="R3" s="102" t="s">
        <v>125</v>
      </c>
      <c r="S3" s="140" t="n">
        <v>7</v>
      </c>
      <c r="U3" s="102" t="s">
        <v>125</v>
      </c>
      <c r="V3" s="140" t="n">
        <v>8</v>
      </c>
      <c r="Y3" s="102" t="s">
        <v>125</v>
      </c>
      <c r="Z3" s="103" t="s">
        <v>123</v>
      </c>
      <c r="AE3" s="103" t="n"/>
      <c r="AF3" s="103" t="s">
        <v>126</v>
      </c>
      <c r="AG3" s="103" t="n"/>
      <c r="AH3" s="103" t="s">
        <v>127</v>
      </c>
      <c r="AI3" s="103" t="n"/>
    </row>
    <row r="4" spans="1:35">
      <c r="A4" s="102" t="s">
        <v>128</v>
      </c>
      <c r="B4" s="103" t="s">
        <v>129</v>
      </c>
      <c r="F4" s="102" t="s">
        <v>125</v>
      </c>
      <c r="G4" s="140" t="n">
        <v>8</v>
      </c>
      <c r="I4" s="102" t="s">
        <v>130</v>
      </c>
      <c r="J4" s="103" t="s">
        <v>129</v>
      </c>
      <c r="L4" s="102" t="s">
        <v>130</v>
      </c>
      <c r="M4" s="103" t="s">
        <v>129</v>
      </c>
      <c r="O4" s="102" t="s">
        <v>130</v>
      </c>
      <c r="P4" s="103" t="s">
        <v>129</v>
      </c>
      <c r="R4" s="102" t="s">
        <v>130</v>
      </c>
      <c r="S4" s="103" t="s">
        <v>129</v>
      </c>
      <c r="U4" s="102" t="s">
        <v>130</v>
      </c>
      <c r="V4" s="103" t="s">
        <v>129</v>
      </c>
      <c r="Y4" s="102" t="s">
        <v>130</v>
      </c>
      <c r="Z4" s="103" t="s">
        <v>129</v>
      </c>
      <c r="AE4" s="103" t="n"/>
      <c r="AF4" s="103" t="s">
        <v>131</v>
      </c>
      <c r="AG4" s="103" t="s">
        <v>132</v>
      </c>
      <c r="AH4" s="103" t="s">
        <v>131</v>
      </c>
      <c r="AI4" s="103" t="s">
        <v>132</v>
      </c>
    </row>
    <row r="5" spans="1:35">
      <c r="AE5" s="102" t="s">
        <v>133</v>
      </c>
      <c r="AF5" s="103" t="n"/>
      <c r="AG5" s="103" t="n"/>
      <c r="AH5" s="103" t="n"/>
      <c r="AI5" s="103" t="n"/>
    </row>
    <row r="6" spans="1:35">
      <c r="A6" s="103" t="s">
        <v>134</v>
      </c>
      <c r="B6" s="103" t="s">
        <v>135</v>
      </c>
      <c r="C6" s="103" t="s">
        <v>136</v>
      </c>
      <c r="D6" s="103" t="s">
        <v>137</v>
      </c>
      <c r="F6" s="103" t="s">
        <v>138</v>
      </c>
      <c r="I6" s="102" t="s">
        <v>133</v>
      </c>
      <c r="J6" s="103" t="s">
        <v>139</v>
      </c>
      <c r="L6" s="102" t="s">
        <v>133</v>
      </c>
      <c r="M6" s="103" t="s">
        <v>139</v>
      </c>
      <c r="O6" s="102" t="s">
        <v>133</v>
      </c>
      <c r="P6" s="103" t="s">
        <v>140</v>
      </c>
      <c r="R6" s="102" t="s">
        <v>133</v>
      </c>
      <c r="S6" s="103" t="s">
        <v>140</v>
      </c>
      <c r="U6" s="103" t="s">
        <v>140</v>
      </c>
      <c r="Y6" s="103" t="s">
        <v>141</v>
      </c>
      <c r="Z6" s="103" t="s">
        <v>142</v>
      </c>
      <c r="AA6" s="103" t="s">
        <v>143</v>
      </c>
      <c r="AB6" s="103" t="s">
        <v>144</v>
      </c>
      <c r="AC6" s="103" t="s">
        <v>145</v>
      </c>
      <c r="AE6" s="140" t="s">
        <v>70</v>
      </c>
      <c r="AF6" s="103" t="n">
        <v>7</v>
      </c>
      <c r="AG6" s="103" t="n">
        <v>4</v>
      </c>
      <c r="AH6" s="103" t="n">
        <v>476</v>
      </c>
      <c r="AI6" s="103" t="n">
        <v>272</v>
      </c>
    </row>
    <row r="7" spans="1:35">
      <c r="A7" s="103" t="n">
        <v>2798</v>
      </c>
      <c r="B7" s="103" t="n">
        <v>810</v>
      </c>
      <c r="C7" s="207" t="n">
        <v>39.86838709677419</v>
      </c>
      <c r="D7" s="207" t="n">
        <v>32.53548387096774</v>
      </c>
      <c r="F7" s="103" t="n">
        <v>53</v>
      </c>
      <c r="I7" s="140" t="s">
        <v>146</v>
      </c>
      <c r="J7" s="103" t="n">
        <v>4</v>
      </c>
      <c r="L7" s="140" t="s">
        <v>146</v>
      </c>
      <c r="M7" s="103" t="n">
        <v>4</v>
      </c>
      <c r="O7" s="140" t="s">
        <v>147</v>
      </c>
      <c r="P7" s="103" t="n">
        <v>7</v>
      </c>
      <c r="R7" s="140" t="s">
        <v>147</v>
      </c>
      <c r="S7" s="103" t="n">
        <v>2</v>
      </c>
      <c r="U7" s="103" t="n">
        <v>7</v>
      </c>
      <c r="Y7" s="103" t="n"/>
      <c r="Z7" s="103" t="n"/>
      <c r="AA7" s="207" t="n"/>
      <c r="AB7" s="103" t="n"/>
      <c r="AC7" s="103" t="n"/>
      <c r="AE7" s="140" t="s">
        <v>71</v>
      </c>
      <c r="AF7" s="103" t="n"/>
      <c r="AG7" s="103" t="n">
        <v>4</v>
      </c>
      <c r="AH7" s="103" t="n">
        <v>0</v>
      </c>
      <c r="AI7" s="103" t="n">
        <v>262</v>
      </c>
    </row>
    <row r="8" spans="1:35">
      <c r="I8" s="140" t="s">
        <v>148</v>
      </c>
      <c r="J8" s="103" t="n">
        <v>47</v>
      </c>
      <c r="L8" s="140" t="s">
        <v>148</v>
      </c>
      <c r="M8" s="103" t="n">
        <v>45</v>
      </c>
      <c r="O8" s="140" t="s">
        <v>149</v>
      </c>
      <c r="P8" s="103" t="n">
        <v>7</v>
      </c>
      <c r="R8" s="140" t="s">
        <v>149</v>
      </c>
      <c r="S8" s="103" t="n">
        <v>2</v>
      </c>
      <c r="AE8" s="140" t="s">
        <v>72</v>
      </c>
      <c r="AF8" s="103" t="n">
        <v>1</v>
      </c>
      <c r="AG8" s="103" t="n">
        <v>3</v>
      </c>
      <c r="AH8" s="103" t="n">
        <v>12</v>
      </c>
      <c r="AI8" s="103" t="n">
        <v>36</v>
      </c>
    </row>
    <row r="9" spans="1:35">
      <c r="I9" s="140" t="s">
        <v>150</v>
      </c>
      <c r="J9" s="103" t="n">
        <v>4</v>
      </c>
      <c r="L9" s="140" t="s">
        <v>150</v>
      </c>
      <c r="M9" s="103" t="n">
        <v>1</v>
      </c>
      <c r="AE9" s="140" t="s">
        <v>73</v>
      </c>
      <c r="AF9" s="103" t="n"/>
      <c r="AG9" s="103" t="n">
        <v>2</v>
      </c>
      <c r="AH9" s="103" t="n">
        <v>0</v>
      </c>
      <c r="AI9" s="103" t="n">
        <v>136</v>
      </c>
    </row>
    <row r="10" spans="1:35">
      <c r="I10" s="140" t="s">
        <v>9</v>
      </c>
      <c r="J10" s="103" t="n">
        <v>14</v>
      </c>
      <c r="L10" s="140" t="s">
        <v>9</v>
      </c>
      <c r="M10" s="103" t="n">
        <v>11</v>
      </c>
      <c r="AE10" s="140" t="s">
        <v>74</v>
      </c>
      <c r="AF10" s="103" t="n">
        <v>1</v>
      </c>
      <c r="AG10" s="103" t="n">
        <v>1</v>
      </c>
      <c r="AH10" s="103" t="n">
        <v>68</v>
      </c>
      <c r="AI10" s="103" t="n">
        <v>68</v>
      </c>
    </row>
    <row r="11" spans="1:35">
      <c r="A11" s="85" t="s">
        <v>151</v>
      </c>
      <c r="F11" s="85" t="s">
        <v>152</v>
      </c>
      <c r="I11" s="140" t="s">
        <v>149</v>
      </c>
      <c r="J11" s="103" t="n">
        <v>69</v>
      </c>
      <c r="L11" s="140" t="s">
        <v>149</v>
      </c>
      <c r="M11" s="103" t="n">
        <v>61</v>
      </c>
      <c r="U11" s="85" t="s">
        <v>153</v>
      </c>
      <c r="AE11" s="140" t="s">
        <v>75</v>
      </c>
      <c r="AF11" s="103" t="n"/>
      <c r="AG11" s="103" t="n">
        <v>1</v>
      </c>
      <c r="AH11" s="103" t="n">
        <v>0</v>
      </c>
      <c r="AI11" s="103" t="n">
        <v>699</v>
      </c>
    </row>
    <row r="12" spans="1:35">
      <c r="A12" s="102" t="s">
        <v>122</v>
      </c>
      <c r="B12" s="140" t="n">
        <v>2018</v>
      </c>
      <c r="U12" s="102" t="s">
        <v>122</v>
      </c>
      <c r="V12" s="140" t="n">
        <v>2018</v>
      </c>
      <c r="Y12" s="67" t="s">
        <v>154</v>
      </c>
      <c r="AE12" s="140" t="s">
        <v>76</v>
      </c>
      <c r="AF12" s="103" t="n"/>
      <c r="AG12" s="103" t="n">
        <v>1</v>
      </c>
      <c r="AH12" s="103" t="n">
        <v>0</v>
      </c>
      <c r="AI12" s="103" t="n">
        <v>254</v>
      </c>
    </row>
    <row r="13" spans="1:35">
      <c r="A13" s="102" t="s">
        <v>125</v>
      </c>
      <c r="B13" s="140" t="n">
        <v>7</v>
      </c>
      <c r="F13" s="102" t="s">
        <v>122</v>
      </c>
      <c r="G13" s="140" t="n">
        <v>2018</v>
      </c>
      <c r="U13" s="102" t="s">
        <v>125</v>
      </c>
      <c r="V13" s="140" t="n">
        <v>7</v>
      </c>
      <c r="Y13" s="102" t="s">
        <v>122</v>
      </c>
      <c r="Z13" s="103" t="s">
        <v>123</v>
      </c>
      <c r="AE13" s="140" t="s">
        <v>77</v>
      </c>
      <c r="AF13" s="103" t="n"/>
      <c r="AG13" s="103" t="n">
        <v>1</v>
      </c>
      <c r="AH13" s="103" t="n">
        <v>0</v>
      </c>
      <c r="AI13" s="103" t="n">
        <v>12</v>
      </c>
    </row>
    <row r="14" spans="1:35">
      <c r="A14" s="102" t="s">
        <v>128</v>
      </c>
      <c r="B14" s="103" t="s">
        <v>129</v>
      </c>
      <c r="F14" s="102" t="s">
        <v>125</v>
      </c>
      <c r="G14" s="140" t="n">
        <v>7</v>
      </c>
      <c r="U14" s="102" t="s">
        <v>130</v>
      </c>
      <c r="V14" s="103" t="s">
        <v>129</v>
      </c>
      <c r="Y14" s="102" t="s">
        <v>125</v>
      </c>
      <c r="Z14" s="103" t="s">
        <v>123</v>
      </c>
      <c r="AE14" s="140" t="s">
        <v>78</v>
      </c>
      <c r="AF14" s="103" t="n"/>
      <c r="AG14" s="103" t="n">
        <v>1</v>
      </c>
      <c r="AH14" s="103" t="n">
        <v>0</v>
      </c>
      <c r="AI14" s="103" t="n">
        <v>1268</v>
      </c>
    </row>
    <row r="15" spans="1:35">
      <c r="Y15" s="102" t="s">
        <v>130</v>
      </c>
      <c r="Z15" s="103" t="s">
        <v>129</v>
      </c>
      <c r="AE15" s="140" t="s">
        <v>79</v>
      </c>
      <c r="AF15" s="103" t="n">
        <v>5</v>
      </c>
      <c r="AG15" s="103" t="n">
        <v>1</v>
      </c>
      <c r="AH15" s="103" t="n">
        <v>340</v>
      </c>
      <c r="AI15" s="103" t="n">
        <v>68</v>
      </c>
    </row>
    <row r="16" spans="1:35">
      <c r="A16" s="103" t="s">
        <v>134</v>
      </c>
      <c r="B16" s="103" t="s">
        <v>135</v>
      </c>
      <c r="C16" s="103" t="s">
        <v>136</v>
      </c>
      <c r="D16" s="103" t="s">
        <v>137</v>
      </c>
      <c r="F16" s="103" t="s">
        <v>138</v>
      </c>
      <c r="U16" s="103" t="s">
        <v>140</v>
      </c>
      <c r="AE16" s="140" t="s">
        <v>80</v>
      </c>
      <c r="AF16" s="103" t="n"/>
      <c r="AG16" s="103" t="n">
        <v>1</v>
      </c>
      <c r="AH16" s="103" t="n">
        <v>0</v>
      </c>
      <c r="AI16" s="103" t="n">
        <v>880</v>
      </c>
    </row>
    <row r="17" spans="1:35">
      <c r="A17" s="103" t="n">
        <v>3014</v>
      </c>
      <c r="B17" s="103" t="n">
        <v>830</v>
      </c>
      <c r="C17" s="207" t="n">
        <v>37.46838709677419</v>
      </c>
      <c r="D17" s="207" t="n">
        <v>35.3867741935484</v>
      </c>
      <c r="F17" s="103" t="n">
        <v>39</v>
      </c>
      <c r="U17" s="103" t="n">
        <v>2</v>
      </c>
      <c r="Y17" s="103" t="s">
        <v>141</v>
      </c>
      <c r="Z17" s="103" t="s">
        <v>142</v>
      </c>
      <c r="AA17" s="103" t="s">
        <v>143</v>
      </c>
      <c r="AB17" s="103" t="s">
        <v>144</v>
      </c>
      <c r="AC17" s="103" t="s">
        <v>145</v>
      </c>
      <c r="AE17" s="140" t="s">
        <v>81</v>
      </c>
      <c r="AF17" s="103" t="n"/>
      <c r="AG17" s="103" t="n">
        <v>1</v>
      </c>
      <c r="AH17" s="103" t="n">
        <v>0</v>
      </c>
      <c r="AI17" s="103" t="n">
        <v>180</v>
      </c>
    </row>
    <row r="18" spans="1:35">
      <c r="I18" s="68" t="s">
        <v>155</v>
      </c>
      <c r="J18" s="69" t="n"/>
      <c r="K18" s="91" t="s">
        <v>156</v>
      </c>
      <c r="L18" s="91" t="s">
        <v>157</v>
      </c>
      <c r="O18" s="68" t="s">
        <v>21</v>
      </c>
      <c r="P18" s="91" t="s">
        <v>156</v>
      </c>
      <c r="Q18" s="91" t="s">
        <v>157</v>
      </c>
      <c r="Y18" s="103" t="n"/>
      <c r="Z18" s="103" t="n"/>
      <c r="AA18" s="207" t="n"/>
      <c r="AB18" s="103" t="n"/>
      <c r="AC18" s="103" t="n"/>
      <c r="AE18" s="140" t="s">
        <v>82</v>
      </c>
      <c r="AF18" s="103" t="n">
        <v>3</v>
      </c>
      <c r="AG18" s="103" t="n"/>
      <c r="AH18" s="103" t="n">
        <v>204</v>
      </c>
      <c r="AI18" s="103" t="n">
        <v>0</v>
      </c>
    </row>
    <row r="19" spans="1:35">
      <c r="I19" s="69" t="s">
        <v>146</v>
      </c>
      <c r="J19" s="69" t="s">
        <v>50</v>
      </c>
      <c r="K19" s="69">
        <f>_xlfn.IFNA(VLOOKUP(I19,$I$1:$J$16,2,0),0)</f>
        <v/>
      </c>
      <c r="L19" s="69">
        <f>IFERROR(VLOOKUP($I19,$L$2:$M$16,2,0),0)</f>
        <v/>
      </c>
      <c r="O19" s="69" t="s">
        <v>158</v>
      </c>
      <c r="P19" s="69">
        <f>IFERROR(VLOOKUP(O19,$O$2:$P$13,2,0),0)</f>
        <v/>
      </c>
      <c r="Q19" s="69">
        <f>IFERROR(VLOOKUP(O19,$R$2:$S$12,2,0),0)</f>
        <v/>
      </c>
      <c r="AE19" s="140" t="s">
        <v>149</v>
      </c>
      <c r="AF19" s="103" t="n">
        <v>17</v>
      </c>
      <c r="AG19" s="103" t="n">
        <v>21</v>
      </c>
      <c r="AH19" s="103" t="n">
        <v>1100</v>
      </c>
      <c r="AI19" s="103" t="n">
        <v>4135</v>
      </c>
    </row>
    <row r="20" spans="1:35">
      <c r="A20" s="132" t="s">
        <v>159</v>
      </c>
      <c r="B20" s="132" t="s">
        <v>124</v>
      </c>
      <c r="I20" s="69" t="s">
        <v>148</v>
      </c>
      <c r="J20" s="69" t="s">
        <v>48</v>
      </c>
      <c r="K20" s="69">
        <f>_xlfn.IFNA(VLOOKUP(I20,$I$1:$J$16,2,0),0)</f>
        <v/>
      </c>
      <c r="L20" s="69">
        <f>IFERROR(VLOOKUP($I20,$L$2:$M$16,2,0),0)</f>
        <v/>
      </c>
      <c r="O20" s="69" t="s">
        <v>160</v>
      </c>
      <c r="P20" s="69">
        <f>IFERROR(VLOOKUP(O20,$O$2:$P$13,2,0),0)</f>
        <v/>
      </c>
      <c r="Q20" s="69">
        <f>IFERROR(VLOOKUP(O20,$R$2:$S$12,2,0),0)</f>
        <v/>
      </c>
    </row>
    <row r="21" spans="1:35">
      <c r="A21" s="132" t="s">
        <v>133</v>
      </c>
      <c r="B21" t="n">
        <v>7</v>
      </c>
      <c r="C21" t="n">
        <v>8</v>
      </c>
      <c r="I21" s="69" t="s">
        <v>161</v>
      </c>
      <c r="J21" s="69" t="s">
        <v>56</v>
      </c>
      <c r="K21" s="69">
        <f>_xlfn.IFNA(VLOOKUP(I21,$I$1:$J$16,2,0),0)</f>
        <v/>
      </c>
      <c r="L21" s="69">
        <f>IFERROR(VLOOKUP($I21,$L$2:$M$16,2,0),0)</f>
        <v/>
      </c>
      <c r="O21" s="69" t="s">
        <v>162</v>
      </c>
      <c r="P21" s="69">
        <f>IFERROR(VLOOKUP(O21,$O$2:$P$13,2,0),0)</f>
        <v/>
      </c>
      <c r="Q21" s="69">
        <f>IFERROR(VLOOKUP(O21,$R$2:$S$12,2,0),0)</f>
        <v/>
      </c>
    </row>
    <row r="22" spans="1:35">
      <c r="A22" s="1" t="s">
        <v>42</v>
      </c>
      <c r="B22" s="131" t="n">
        <v>17</v>
      </c>
      <c r="C22" s="131" t="n">
        <v>19</v>
      </c>
      <c r="I22" s="69" t="s">
        <v>150</v>
      </c>
      <c r="J22" s="69" t="s">
        <v>54</v>
      </c>
      <c r="K22" s="69">
        <f>_xlfn.IFNA(VLOOKUP(I22,$I$1:$J$16,2,0),0)</f>
        <v/>
      </c>
      <c r="L22" s="69">
        <f>IFERROR(VLOOKUP($I22,$L$2:$M$16,2,0),0)</f>
        <v/>
      </c>
      <c r="O22" s="69" t="s">
        <v>163</v>
      </c>
      <c r="P22" s="69">
        <f>IFERROR(VLOOKUP(O22,$O$2:$P$13,2,0),0)</f>
        <v/>
      </c>
      <c r="Q22" s="69">
        <f>IFERROR(VLOOKUP(O22,$R$2:$S$12,2,0),0)</f>
        <v/>
      </c>
    </row>
    <row r="23" spans="1:35">
      <c r="A23" s="1" t="s">
        <v>43</v>
      </c>
      <c r="B23" s="131" t="n">
        <v>1</v>
      </c>
      <c r="C23" s="131" t="n">
        <v>5</v>
      </c>
      <c r="I23" s="69" t="s">
        <v>164</v>
      </c>
      <c r="J23" s="69" t="s">
        <v>165</v>
      </c>
      <c r="K23" s="69">
        <f>_xlfn.IFNA(VLOOKUP(I23,$I$1:$J$16,2,0),0)</f>
        <v/>
      </c>
      <c r="L23" s="69">
        <f>IFERROR(VLOOKUP($I23,$L$2:$M$16,2,0),0)</f>
        <v/>
      </c>
      <c r="O23" s="69" t="s">
        <v>147</v>
      </c>
      <c r="P23" s="69">
        <f>IFERROR(VLOOKUP(O23,$O$2:$P$13,2,0),0)</f>
        <v/>
      </c>
      <c r="Q23" s="69">
        <f>IFERROR(VLOOKUP(O23,$R$2:$S$12,2,0),0)</f>
        <v/>
      </c>
    </row>
    <row r="24" spans="1:35">
      <c r="A24" s="1" t="s">
        <v>44</v>
      </c>
      <c r="B24" s="131" t="n">
        <v>5</v>
      </c>
      <c r="C24" s="131" t="n">
        <v>4</v>
      </c>
      <c r="I24" s="69" t="s">
        <v>9</v>
      </c>
      <c r="J24" s="69" t="n"/>
      <c r="K24" s="69">
        <f>_xlfn.IFNA(VLOOKUP(I24,$I$1:$J$16,2,0),0)</f>
        <v/>
      </c>
      <c r="L24" s="69">
        <f>IFERROR(VLOOKUP($I24,$L$2:$M$16,2,0),0)</f>
        <v/>
      </c>
      <c r="O24" s="69" t="s">
        <v>149</v>
      </c>
      <c r="P24" s="69">
        <f>IFERROR(VLOOKUP(O24,$O$2:$P$13,2,0),0)</f>
        <v/>
      </c>
      <c r="Q24" s="69">
        <f>IFERROR(VLOOKUP(O24,$R$2:$S$12,2,0),0)</f>
        <v/>
      </c>
    </row>
    <row r="25" spans="1:35">
      <c r="A25" s="1" t="s">
        <v>47</v>
      </c>
      <c r="B25" s="131" t="n"/>
      <c r="C25" s="131" t="n">
        <v>4</v>
      </c>
      <c r="I25" s="69" t="s">
        <v>149</v>
      </c>
      <c r="J25" s="69" t="n"/>
      <c r="K25" s="69">
        <f>SUM(K19:K24)+GETPIVOTDATA("姓名",$F$6)</f>
        <v/>
      </c>
      <c r="L25" s="69">
        <f>SUM(L19:L24)+GETPIVOTDATA("姓名",$F$16)</f>
        <v/>
      </c>
    </row>
    <row r="26" spans="1:35">
      <c r="A26" s="1" t="s">
        <v>49</v>
      </c>
      <c r="B26" s="131" t="n">
        <v>3</v>
      </c>
      <c r="C26" s="131" t="n">
        <v>3</v>
      </c>
    </row>
    <row r="27" spans="1:35">
      <c r="A27" s="1" t="s">
        <v>51</v>
      </c>
      <c r="B27" s="131" t="n">
        <v>1</v>
      </c>
      <c r="C27" s="131" t="n">
        <v>3</v>
      </c>
    </row>
    <row customHeight="1" ht="21" r="28" s="118" spans="1:35">
      <c r="A28" s="1" t="s">
        <v>53</v>
      </c>
      <c r="B28" s="131" t="n">
        <v>5</v>
      </c>
      <c r="C28" s="131" t="n">
        <v>3</v>
      </c>
      <c r="I28" s="58" t="s">
        <v>128</v>
      </c>
      <c r="J28" s="117" t="s">
        <v>166</v>
      </c>
    </row>
    <row r="29" spans="1:35">
      <c r="A29" s="1" t="s">
        <v>55</v>
      </c>
      <c r="B29" s="131" t="n"/>
      <c r="C29" s="131" t="n">
        <v>3</v>
      </c>
      <c r="I29" s="91" t="s">
        <v>156</v>
      </c>
      <c r="J29" s="135" t="s">
        <v>132</v>
      </c>
    </row>
    <row r="30" spans="1:35">
      <c r="A30" s="1" t="s">
        <v>57</v>
      </c>
      <c r="B30" s="131" t="n">
        <v>3</v>
      </c>
      <c r="C30" s="131" t="n">
        <v>2</v>
      </c>
      <c r="I30" s="91" t="s">
        <v>157</v>
      </c>
      <c r="J30" s="135" t="s">
        <v>131</v>
      </c>
    </row>
    <row r="31" spans="1:35">
      <c r="A31" s="1" t="s">
        <v>59</v>
      </c>
      <c r="B31" s="131" t="n">
        <v>1</v>
      </c>
      <c r="C31" s="131" t="n">
        <v>2</v>
      </c>
      <c r="I31" s="91" t="s">
        <v>167</v>
      </c>
      <c r="J31" s="91" t="n">
        <v>31</v>
      </c>
    </row>
    <row r="32" spans="1:35">
      <c r="A32" s="1" t="s">
        <v>61</v>
      </c>
      <c r="B32" s="131" t="n">
        <v>2</v>
      </c>
      <c r="C32" s="131" t="n">
        <v>1</v>
      </c>
      <c r="I32" s="91" t="s">
        <v>168</v>
      </c>
      <c r="J32" s="91" t="n">
        <v>31</v>
      </c>
    </row>
    <row r="33" spans="1:35">
      <c r="A33" s="1" t="s">
        <v>62</v>
      </c>
      <c r="B33" s="131" t="n"/>
      <c r="C33" s="131" t="n">
        <v>1</v>
      </c>
    </row>
    <row r="34" spans="1:35">
      <c r="A34" s="1" t="s">
        <v>63</v>
      </c>
      <c r="B34" s="131" t="n"/>
      <c r="C34" s="131" t="n">
        <v>1</v>
      </c>
    </row>
    <row r="35" spans="1:35">
      <c r="A35" s="1" t="s">
        <v>64</v>
      </c>
      <c r="B35" s="131" t="n"/>
      <c r="C35" s="131" t="n">
        <v>1</v>
      </c>
    </row>
    <row r="36" spans="1:35">
      <c r="A36" s="1" t="s">
        <v>65</v>
      </c>
      <c r="B36" s="131" t="n"/>
      <c r="C36" s="131" t="n">
        <v>1</v>
      </c>
    </row>
    <row r="37" spans="1:35">
      <c r="A37" s="1" t="s">
        <v>66</v>
      </c>
      <c r="B37" s="131" t="n">
        <v>1</v>
      </c>
      <c r="C37" s="131" t="n"/>
    </row>
    <row r="38" spans="1:35">
      <c r="A38" s="1" t="s">
        <v>149</v>
      </c>
      <c r="B38" s="131" t="n">
        <v>39</v>
      </c>
      <c r="C38" s="131" t="n">
        <v>53</v>
      </c>
    </row>
  </sheetData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W32"/>
  <sheetViews>
    <sheetView workbookViewId="0">
      <selection activeCell="L26" sqref="L26"/>
    </sheetView>
  </sheetViews>
  <sheetFormatPr baseColWidth="8" defaultColWidth="9" defaultRowHeight="16.5" outlineLevelCol="0"/>
  <cols>
    <col customWidth="1" max="1" min="1" style="56" width="12.375"/>
    <col customWidth="1" max="3" min="2" style="56" width="10.625"/>
    <col customWidth="1" max="5" min="4" style="56" width="9"/>
    <col customWidth="1" max="16384" min="6" style="56" width="9"/>
  </cols>
  <sheetData>
    <row r="1" spans="1:23">
      <c r="A1" s="50" t="s">
        <v>169</v>
      </c>
    </row>
    <row r="2" spans="1:23">
      <c r="A2" s="53" t="s">
        <v>28</v>
      </c>
      <c r="B2" s="54" t="n">
        <v>7.31</v>
      </c>
      <c r="C2" s="54" t="n">
        <v>8.699999999999999</v>
      </c>
      <c r="D2" s="54" t="n">
        <v>8.15</v>
      </c>
      <c r="E2" s="138" t="n">
        <v>8.199999999999999</v>
      </c>
      <c r="F2" s="138" t="n">
        <v>8.27</v>
      </c>
      <c r="G2" s="138" t="n">
        <v>8.300000000000001</v>
      </c>
      <c r="H2" s="54" t="n"/>
      <c r="I2" s="54" t="n"/>
      <c r="J2" s="54" t="n"/>
      <c r="K2" s="54" t="n"/>
      <c r="L2" s="54" t="n"/>
      <c r="M2" s="54" t="n"/>
      <c r="O2" s="54" t="s">
        <v>170</v>
      </c>
      <c r="P2" s="54" t="s">
        <v>171</v>
      </c>
      <c r="Q2" s="54" t="n">
        <v>5.15</v>
      </c>
      <c r="R2" s="54" t="s">
        <v>172</v>
      </c>
      <c r="S2" s="54" t="s">
        <v>173</v>
      </c>
      <c r="T2" s="54" t="s">
        <v>174</v>
      </c>
      <c r="U2" s="54" t="n">
        <v>7.15</v>
      </c>
      <c r="V2" s="54" t="n">
        <v>7.31</v>
      </c>
      <c r="W2" s="54" t="n">
        <v>8.699999999999999</v>
      </c>
    </row>
    <row r="3" spans="1:23">
      <c r="A3" s="56" t="s">
        <v>32</v>
      </c>
      <c r="B3" s="56" t="n">
        <v>1</v>
      </c>
      <c r="C3" s="56" t="n">
        <v>1</v>
      </c>
      <c r="D3" s="56" t="n">
        <v>1</v>
      </c>
      <c r="E3" s="56" t="n">
        <v>1</v>
      </c>
      <c r="F3" s="56" t="n">
        <v>1</v>
      </c>
      <c r="G3" s="56" t="n">
        <v>1</v>
      </c>
      <c r="O3" s="55" t="n">
        <v>1</v>
      </c>
      <c r="P3" s="55" t="n">
        <v>1</v>
      </c>
      <c r="Q3" s="56" t="n">
        <v>1</v>
      </c>
      <c r="R3" s="56" t="n">
        <v>1</v>
      </c>
      <c r="S3" s="56" t="n">
        <v>1</v>
      </c>
      <c r="T3" s="56" t="n">
        <v>1</v>
      </c>
      <c r="U3" s="56" t="n">
        <v>1</v>
      </c>
      <c r="V3" s="56" t="n">
        <v>1</v>
      </c>
      <c r="W3" s="56" t="n">
        <v>1</v>
      </c>
    </row>
    <row r="4" spans="1:23">
      <c r="A4" s="56" t="s">
        <v>33</v>
      </c>
      <c r="B4" s="56" t="n">
        <v>1</v>
      </c>
      <c r="C4" s="56" t="n">
        <v>1</v>
      </c>
      <c r="D4" s="56" t="n">
        <v>1</v>
      </c>
      <c r="E4" s="56" t="n">
        <v>1</v>
      </c>
      <c r="F4" s="56" t="n">
        <v>1</v>
      </c>
      <c r="G4" s="56" t="n">
        <v>1</v>
      </c>
      <c r="O4" s="55" t="n">
        <v>1</v>
      </c>
      <c r="P4" s="55" t="n">
        <v>1</v>
      </c>
      <c r="Q4" s="56" t="n">
        <v>1</v>
      </c>
      <c r="R4" s="56" t="n">
        <v>1</v>
      </c>
      <c r="S4" s="56" t="n">
        <v>1</v>
      </c>
      <c r="T4" s="56" t="n">
        <v>1</v>
      </c>
      <c r="U4" s="56" t="n">
        <v>1</v>
      </c>
      <c r="V4" s="56" t="n">
        <v>1</v>
      </c>
      <c r="W4" s="56" t="n">
        <v>1</v>
      </c>
    </row>
    <row r="5" spans="1:23">
      <c r="A5" s="56" t="s">
        <v>34</v>
      </c>
      <c r="B5" s="56" t="n">
        <v>1</v>
      </c>
      <c r="C5" s="56" t="n">
        <v>1</v>
      </c>
      <c r="D5" s="56" t="n">
        <v>1</v>
      </c>
      <c r="E5" s="56" t="n">
        <v>1</v>
      </c>
      <c r="F5" s="56" t="n">
        <v>1</v>
      </c>
      <c r="G5" s="56" t="n">
        <v>1</v>
      </c>
      <c r="O5" s="56" t="n">
        <v>1</v>
      </c>
      <c r="P5" s="56" t="n">
        <v>1</v>
      </c>
      <c r="Q5" s="56" t="n">
        <v>1</v>
      </c>
      <c r="R5" s="56" t="n">
        <v>1</v>
      </c>
      <c r="S5" s="56" t="n">
        <v>1</v>
      </c>
      <c r="T5" s="56" t="n">
        <v>1</v>
      </c>
      <c r="U5" s="56" t="n">
        <v>1</v>
      </c>
      <c r="V5" s="56" t="n">
        <v>1</v>
      </c>
      <c r="W5" s="56" t="n">
        <v>1</v>
      </c>
    </row>
    <row r="6" spans="1:23">
      <c r="A6" s="56" t="s">
        <v>35</v>
      </c>
      <c r="B6" s="56" t="n">
        <v>1</v>
      </c>
      <c r="C6" s="56" t="n">
        <v>2</v>
      </c>
      <c r="D6" s="56" t="n">
        <v>2</v>
      </c>
      <c r="E6" s="56" t="n">
        <v>1</v>
      </c>
      <c r="F6" s="56" t="n">
        <v>1</v>
      </c>
      <c r="G6" s="56" t="n">
        <v>1</v>
      </c>
      <c r="O6" s="55" t="n">
        <v>1</v>
      </c>
      <c r="P6" s="55" t="n">
        <v>1</v>
      </c>
      <c r="Q6" s="56" t="n">
        <v>1</v>
      </c>
      <c r="R6" s="56" t="n">
        <v>1</v>
      </c>
      <c r="S6" s="56" t="n">
        <v>1</v>
      </c>
      <c r="T6" s="56" t="n">
        <v>1</v>
      </c>
      <c r="U6" s="56" t="n">
        <v>1</v>
      </c>
      <c r="V6" s="56" t="n">
        <v>1</v>
      </c>
      <c r="W6" s="56" t="n">
        <v>2</v>
      </c>
    </row>
    <row r="8" spans="1:23">
      <c r="A8" s="53" t="s">
        <v>29</v>
      </c>
      <c r="B8" s="54" t="n">
        <v>7.31</v>
      </c>
      <c r="C8" s="54" t="n">
        <v>8.699999999999999</v>
      </c>
      <c r="D8" s="54" t="n">
        <v>8.15</v>
      </c>
      <c r="E8" s="138" t="n">
        <v>8.199999999999999</v>
      </c>
      <c r="F8" s="138" t="n">
        <v>8.27</v>
      </c>
      <c r="G8" s="138" t="n">
        <v>8.300000000000001</v>
      </c>
      <c r="H8" s="54" t="n"/>
      <c r="I8" s="54" t="n"/>
      <c r="J8" s="54" t="n"/>
      <c r="K8" s="54" t="n"/>
      <c r="L8" s="54" t="n"/>
      <c r="M8" s="54" t="n"/>
      <c r="O8" s="54" t="s">
        <v>170</v>
      </c>
      <c r="P8" s="54" t="s">
        <v>171</v>
      </c>
      <c r="Q8" s="54" t="n">
        <v>5.15</v>
      </c>
      <c r="R8" s="54" t="s">
        <v>172</v>
      </c>
      <c r="S8" s="54" t="s">
        <v>173</v>
      </c>
      <c r="T8" s="54" t="s">
        <v>174</v>
      </c>
      <c r="U8" s="54" t="n">
        <v>7.15</v>
      </c>
      <c r="V8" s="54" t="n">
        <v>7.31</v>
      </c>
      <c r="W8" s="54" t="n">
        <v>8.699999999999999</v>
      </c>
    </row>
    <row r="9" spans="1:23">
      <c r="A9" s="56" t="s">
        <v>32</v>
      </c>
      <c r="B9" s="56" t="n">
        <v>6</v>
      </c>
      <c r="C9" s="56" t="n">
        <v>6</v>
      </c>
      <c r="D9" s="56" t="n">
        <v>6</v>
      </c>
      <c r="E9" s="56" t="n">
        <v>6</v>
      </c>
      <c r="F9" s="56" t="n">
        <v>6</v>
      </c>
      <c r="G9" s="56" t="n">
        <v>5</v>
      </c>
      <c r="O9" s="55" t="n">
        <v>7</v>
      </c>
      <c r="P9" s="55" t="n">
        <v>7</v>
      </c>
      <c r="Q9" s="56" t="n">
        <v>6</v>
      </c>
      <c r="R9" s="56" t="n">
        <v>7</v>
      </c>
      <c r="S9" s="56" t="n">
        <v>7</v>
      </c>
      <c r="T9" s="56" t="n">
        <v>7</v>
      </c>
      <c r="U9" s="56" t="n">
        <v>5</v>
      </c>
      <c r="V9" s="56" t="n">
        <v>6</v>
      </c>
      <c r="W9" s="56" t="n">
        <v>6</v>
      </c>
    </row>
    <row r="10" spans="1:23">
      <c r="A10" s="56" t="s">
        <v>33</v>
      </c>
      <c r="B10" s="56" t="n">
        <v>6</v>
      </c>
      <c r="C10" s="56" t="n">
        <v>6</v>
      </c>
      <c r="D10" s="56" t="n">
        <v>6</v>
      </c>
      <c r="E10" s="56" t="n">
        <v>6</v>
      </c>
      <c r="F10" s="56" t="n">
        <v>6</v>
      </c>
      <c r="G10" s="56" t="n">
        <v>5</v>
      </c>
      <c r="O10" s="55" t="n">
        <v>7</v>
      </c>
      <c r="P10" s="55" t="n">
        <v>6</v>
      </c>
      <c r="Q10" s="56" t="n">
        <v>6</v>
      </c>
      <c r="R10" s="56" t="n">
        <v>6</v>
      </c>
      <c r="S10" s="56" t="n">
        <v>8</v>
      </c>
      <c r="T10" s="56" t="n">
        <v>5</v>
      </c>
      <c r="U10" s="56" t="n">
        <v>5</v>
      </c>
      <c r="V10" s="56" t="n">
        <v>6</v>
      </c>
      <c r="W10" s="56" t="n">
        <v>6</v>
      </c>
    </row>
    <row r="11" spans="1:23">
      <c r="A11" s="56" t="s">
        <v>34</v>
      </c>
      <c r="B11" s="56" t="n">
        <v>1</v>
      </c>
      <c r="C11" s="56" t="n">
        <v>2</v>
      </c>
      <c r="D11" s="56" t="n">
        <v>4</v>
      </c>
      <c r="E11" s="56" t="n">
        <v>3</v>
      </c>
      <c r="F11" s="56" t="n">
        <v>1</v>
      </c>
      <c r="G11" s="56" t="n">
        <v>3</v>
      </c>
      <c r="O11" s="56" t="n">
        <v>6</v>
      </c>
      <c r="P11" s="56" t="n">
        <v>1</v>
      </c>
      <c r="Q11" s="56" t="n">
        <v>1</v>
      </c>
      <c r="R11" s="56" t="n">
        <v>1</v>
      </c>
      <c r="S11" s="56" t="n">
        <v>4</v>
      </c>
      <c r="T11" s="56" t="n">
        <v>3</v>
      </c>
      <c r="U11" s="56" t="n">
        <v>2</v>
      </c>
      <c r="V11" s="56" t="n">
        <v>1</v>
      </c>
      <c r="W11" s="56" t="n">
        <v>2</v>
      </c>
    </row>
    <row r="12" spans="1:23">
      <c r="A12" s="56" t="s">
        <v>35</v>
      </c>
      <c r="B12" s="56" t="n">
        <v>5</v>
      </c>
      <c r="C12" s="56" t="n">
        <v>6</v>
      </c>
      <c r="D12" s="56" t="n">
        <v>7</v>
      </c>
      <c r="E12" s="56" t="n">
        <v>9</v>
      </c>
      <c r="F12" s="56" t="n">
        <v>15</v>
      </c>
      <c r="G12" s="56" t="n">
        <v>1</v>
      </c>
      <c r="O12" s="55" t="n">
        <v>9</v>
      </c>
      <c r="P12" s="55" t="n">
        <v>7</v>
      </c>
      <c r="Q12" s="56" t="n">
        <v>4</v>
      </c>
      <c r="R12" s="56" t="n">
        <v>3</v>
      </c>
      <c r="S12" s="56" t="n">
        <v>4</v>
      </c>
      <c r="T12" s="56" t="n">
        <v>6</v>
      </c>
      <c r="U12" s="56" t="n">
        <v>5</v>
      </c>
      <c r="V12" s="56" t="n">
        <v>5</v>
      </c>
      <c r="W12" s="56" t="n">
        <v>6</v>
      </c>
    </row>
    <row r="14" spans="1:23">
      <c r="A14" s="53" t="s">
        <v>30</v>
      </c>
      <c r="B14" s="54" t="n">
        <v>7.31</v>
      </c>
      <c r="C14" s="54" t="n">
        <v>8.699999999999999</v>
      </c>
      <c r="D14" s="54" t="n">
        <v>8.15</v>
      </c>
      <c r="E14" s="138" t="n">
        <v>8.199999999999999</v>
      </c>
      <c r="F14" s="138" t="n">
        <v>8.27</v>
      </c>
      <c r="G14" s="138" t="n">
        <v>8.300000000000001</v>
      </c>
      <c r="H14" s="54" t="n"/>
      <c r="I14" s="54" t="n"/>
      <c r="J14" s="54" t="n"/>
      <c r="K14" s="54" t="n"/>
      <c r="L14" s="54" t="n"/>
      <c r="M14" s="54" t="n"/>
      <c r="O14" s="54" t="s">
        <v>170</v>
      </c>
      <c r="P14" s="54" t="s">
        <v>171</v>
      </c>
      <c r="Q14" s="54" t="n">
        <v>5.15</v>
      </c>
      <c r="R14" s="54" t="s">
        <v>172</v>
      </c>
      <c r="S14" s="54" t="s">
        <v>173</v>
      </c>
      <c r="T14" s="54" t="s">
        <v>174</v>
      </c>
      <c r="U14" s="54" t="n">
        <v>7.15</v>
      </c>
      <c r="V14" s="54" t="n">
        <v>7.31</v>
      </c>
      <c r="W14" s="54" t="n">
        <v>8.699999999999999</v>
      </c>
    </row>
    <row r="15" spans="1:23">
      <c r="A15" s="56" t="s">
        <v>32</v>
      </c>
      <c r="B15" s="56" t="n">
        <v>17</v>
      </c>
      <c r="C15" s="56" t="n">
        <v>17</v>
      </c>
      <c r="D15" s="56" t="n">
        <v>17</v>
      </c>
      <c r="E15" s="56" t="n">
        <v>17</v>
      </c>
      <c r="F15" s="56" t="n">
        <v>19</v>
      </c>
      <c r="G15" s="56" t="n">
        <v>18</v>
      </c>
      <c r="O15" s="55" t="n">
        <v>17</v>
      </c>
      <c r="P15" s="55" t="n">
        <v>18</v>
      </c>
      <c r="Q15" s="56" t="n">
        <v>17</v>
      </c>
      <c r="R15" s="56" t="n">
        <v>17</v>
      </c>
      <c r="S15" s="56" t="n">
        <v>17</v>
      </c>
      <c r="T15" s="56" t="n">
        <v>19</v>
      </c>
      <c r="U15" s="56" t="n">
        <v>17</v>
      </c>
      <c r="V15" s="56" t="n">
        <v>17</v>
      </c>
      <c r="W15" s="56" t="n">
        <v>17</v>
      </c>
    </row>
    <row r="16" spans="1:23">
      <c r="A16" s="56" t="s">
        <v>33</v>
      </c>
      <c r="B16" s="56" t="n">
        <v>20</v>
      </c>
      <c r="C16" s="56" t="n">
        <v>19</v>
      </c>
      <c r="D16" s="56" t="n">
        <v>19</v>
      </c>
      <c r="E16" s="56" t="n">
        <v>19</v>
      </c>
      <c r="F16" s="56" t="n">
        <v>20</v>
      </c>
      <c r="G16" s="56" t="n">
        <v>18</v>
      </c>
      <c r="O16" s="55" t="n">
        <v>19</v>
      </c>
      <c r="P16" s="55" t="n">
        <v>17</v>
      </c>
      <c r="Q16" s="56" t="n">
        <v>15</v>
      </c>
      <c r="R16" s="56" t="n">
        <v>19</v>
      </c>
      <c r="S16" s="56" t="n">
        <v>21</v>
      </c>
      <c r="T16" s="56" t="n">
        <v>17</v>
      </c>
      <c r="U16" s="56" t="n">
        <v>18</v>
      </c>
      <c r="V16" s="56" t="n">
        <v>20</v>
      </c>
      <c r="W16" s="56" t="n">
        <v>19</v>
      </c>
    </row>
    <row r="17" spans="1:23">
      <c r="A17" s="56" t="s">
        <v>34</v>
      </c>
      <c r="B17" s="56" t="n">
        <v>3</v>
      </c>
      <c r="C17" s="56" t="n">
        <v>11</v>
      </c>
      <c r="D17" s="56" t="n">
        <v>10</v>
      </c>
      <c r="E17" s="56" t="n">
        <v>6</v>
      </c>
      <c r="F17" s="56" t="n">
        <v>2</v>
      </c>
      <c r="G17" s="56" t="n">
        <v>17</v>
      </c>
      <c r="O17" s="56" t="n">
        <v>18</v>
      </c>
      <c r="P17" s="56" t="n">
        <v>3</v>
      </c>
      <c r="Q17" s="56" t="n">
        <v>2</v>
      </c>
      <c r="R17" s="56" t="n">
        <v>6</v>
      </c>
      <c r="S17" s="56" t="n">
        <v>13</v>
      </c>
      <c r="T17" s="56" t="n">
        <v>9</v>
      </c>
      <c r="U17" s="56" t="n">
        <v>7</v>
      </c>
      <c r="V17" s="56" t="n">
        <v>3</v>
      </c>
      <c r="W17" s="56" t="n">
        <v>11</v>
      </c>
    </row>
    <row r="18" spans="1:23">
      <c r="A18" s="56" t="s">
        <v>35</v>
      </c>
      <c r="B18" s="56" t="n">
        <v>14</v>
      </c>
      <c r="C18" s="56" t="n">
        <v>98</v>
      </c>
      <c r="D18" s="56" t="n">
        <v>111</v>
      </c>
      <c r="E18" s="56" t="n">
        <v>79</v>
      </c>
      <c r="F18" s="56" t="n">
        <v>57</v>
      </c>
      <c r="G18" s="56" t="n">
        <v>1</v>
      </c>
      <c r="O18" s="55" t="n">
        <v>97</v>
      </c>
      <c r="P18" s="55" t="n">
        <v>20</v>
      </c>
      <c r="Q18" s="56" t="n">
        <v>8</v>
      </c>
      <c r="R18" s="56" t="n">
        <v>7</v>
      </c>
      <c r="S18" s="56" t="n">
        <v>11</v>
      </c>
      <c r="T18" s="56" t="n">
        <v>19</v>
      </c>
      <c r="U18" s="56" t="n">
        <v>15</v>
      </c>
      <c r="V18" s="56" t="n">
        <v>14</v>
      </c>
      <c r="W18" s="56" t="n">
        <v>98</v>
      </c>
    </row>
    <row r="20" spans="1:23">
      <c r="A20" s="51" t="s">
        <v>94</v>
      </c>
      <c r="B20" s="51" t="s">
        <v>175</v>
      </c>
      <c r="C20" s="51" t="s">
        <v>171</v>
      </c>
      <c r="D20" s="51" t="n">
        <v>5.16</v>
      </c>
      <c r="E20" s="51" t="s">
        <v>172</v>
      </c>
      <c r="F20" s="51" t="s">
        <v>173</v>
      </c>
      <c r="G20" s="51" t="s">
        <v>174</v>
      </c>
      <c r="H20" s="51" t="n">
        <v>7.15</v>
      </c>
      <c r="I20" s="51" t="n">
        <v>7.31</v>
      </c>
      <c r="J20" s="51" t="n">
        <v>8.699999999999999</v>
      </c>
      <c r="K20" s="51" t="n">
        <v>8.15</v>
      </c>
      <c r="L20" s="51" t="n">
        <v>8.199999999999999</v>
      </c>
      <c r="M20" s="51" t="n">
        <v>8.27</v>
      </c>
      <c r="N20" s="139" t="n">
        <v>8.300000000000001</v>
      </c>
    </row>
    <row r="21" spans="1:23">
      <c r="A21" s="56" t="s">
        <v>95</v>
      </c>
      <c r="B21" s="56" t="n">
        <v>0</v>
      </c>
      <c r="C21" s="56" t="n">
        <v>7.7</v>
      </c>
      <c r="D21" s="56" t="n">
        <v>7.7</v>
      </c>
      <c r="E21" s="56" t="n">
        <v>7.7</v>
      </c>
      <c r="F21" s="56" t="n">
        <v>7.8</v>
      </c>
      <c r="G21" s="56" t="n">
        <v>7.9</v>
      </c>
      <c r="H21" s="56" t="n">
        <v>7.9</v>
      </c>
      <c r="I21" s="56" t="n">
        <v>8.1</v>
      </c>
      <c r="J21" s="56" t="n">
        <v>8.1</v>
      </c>
      <c r="K21" s="56" t="n">
        <v>8.300000000000001</v>
      </c>
      <c r="L21" s="56" t="n">
        <v>8.6</v>
      </c>
      <c r="M21" s="56" t="n">
        <v>8.699999999999999</v>
      </c>
      <c r="N21" s="208" t="n">
        <v>9</v>
      </c>
    </row>
    <row r="22" spans="1:23">
      <c r="A22" s="56" t="s">
        <v>96</v>
      </c>
      <c r="B22" s="56" t="n">
        <v>0</v>
      </c>
      <c r="C22" s="56" t="n">
        <v>7.7</v>
      </c>
      <c r="D22" s="56" t="n">
        <v>7.7</v>
      </c>
      <c r="E22" s="56" t="n">
        <v>7.7</v>
      </c>
      <c r="F22" s="56" t="n">
        <v>7.8</v>
      </c>
      <c r="G22" s="56" t="n">
        <v>7.9</v>
      </c>
      <c r="H22" s="56" t="n">
        <v>7.9</v>
      </c>
      <c r="I22" s="56" t="n">
        <v>8.1</v>
      </c>
      <c r="J22" s="56" t="n">
        <v>8.1</v>
      </c>
      <c r="K22" s="56" t="n">
        <v>8.300000000000001</v>
      </c>
      <c r="L22" s="56" t="n">
        <v>8.6</v>
      </c>
      <c r="M22" s="56" t="n">
        <v>8.699999999999999</v>
      </c>
      <c r="N22" s="208" t="n">
        <v>9</v>
      </c>
    </row>
    <row r="23" spans="1:23">
      <c r="A23" s="56" t="s">
        <v>97</v>
      </c>
      <c r="B23" s="56" t="n">
        <v>0</v>
      </c>
      <c r="C23" s="56" t="n">
        <v>7.7</v>
      </c>
      <c r="D23" s="56" t="n">
        <v>7.7</v>
      </c>
      <c r="E23" s="56" t="n">
        <v>7.7</v>
      </c>
      <c r="F23" s="56" t="n">
        <v>7.8</v>
      </c>
      <c r="G23" s="56" t="n">
        <v>7.9</v>
      </c>
      <c r="H23" s="56" t="n">
        <v>7.9</v>
      </c>
      <c r="I23" s="56" t="n">
        <v>8.1</v>
      </c>
      <c r="J23" s="56" t="n">
        <v>8.1</v>
      </c>
      <c r="K23" s="56" t="n">
        <v>8.300000000000001</v>
      </c>
      <c r="L23" s="56" t="n">
        <v>8.6</v>
      </c>
      <c r="M23" s="56" t="n">
        <v>8.699999999999999</v>
      </c>
      <c r="N23" s="208" t="n">
        <v>9</v>
      </c>
    </row>
    <row r="25" spans="1:23">
      <c r="A25" s="52" t="s">
        <v>176</v>
      </c>
      <c r="B25" s="52" t="n">
        <v>0</v>
      </c>
      <c r="C25" s="52" t="n">
        <v>8</v>
      </c>
      <c r="D25" s="52" t="n">
        <v>8</v>
      </c>
      <c r="E25" s="52" t="n">
        <v>9</v>
      </c>
      <c r="F25" s="52" t="n">
        <v>9</v>
      </c>
      <c r="G25" s="52" t="n">
        <v>9</v>
      </c>
      <c r="H25" s="52" t="n">
        <v>19</v>
      </c>
      <c r="I25" s="52" t="n">
        <v>21</v>
      </c>
      <c r="J25" s="52" t="n">
        <v>21</v>
      </c>
      <c r="K25" s="52" t="n">
        <v>22</v>
      </c>
      <c r="L25" s="52" t="n">
        <v>22</v>
      </c>
      <c r="M25" s="52" t="n">
        <v>22</v>
      </c>
      <c r="N25" s="52" t="n">
        <v>22</v>
      </c>
    </row>
    <row r="27" spans="1:23">
      <c r="A27" s="140" t="s">
        <v>177</v>
      </c>
      <c r="N27" s="140" t="s">
        <v>178</v>
      </c>
    </row>
    <row customHeight="1" ht="17.25" r="29" s="118" spans="1:23">
      <c r="A29" s="82" t="s">
        <v>13</v>
      </c>
      <c r="C29" s="57" t="n">
        <v>1</v>
      </c>
      <c r="E29" s="56" t="n">
        <v>12</v>
      </c>
      <c r="G29" s="56" t="n">
        <v>8</v>
      </c>
      <c r="H29" s="111" t="n"/>
      <c r="I29" s="111" t="n">
        <v>15</v>
      </c>
      <c r="J29" s="111" t="n"/>
      <c r="K29" s="111" t="n"/>
      <c r="L29" s="111" t="n"/>
      <c r="M29" s="111" t="n"/>
      <c r="N29" s="111" t="n"/>
    </row>
    <row customHeight="1" ht="17.25" r="30" s="118" spans="1:23">
      <c r="A30" s="82" t="s">
        <v>16</v>
      </c>
      <c r="C30" s="57" t="n">
        <v>1</v>
      </c>
      <c r="E30" s="56" t="n">
        <v>12</v>
      </c>
      <c r="G30" s="56" t="n">
        <v>8</v>
      </c>
      <c r="H30" s="111" t="n"/>
      <c r="I30" s="111" t="n">
        <v>12</v>
      </c>
      <c r="J30" s="111" t="n"/>
      <c r="K30" s="111" t="n"/>
      <c r="L30" s="111" t="n"/>
      <c r="M30" s="111" t="n"/>
    </row>
    <row customHeight="1" ht="17.25" r="31" s="118" spans="1:23">
      <c r="A31" s="82" t="s">
        <v>18</v>
      </c>
      <c r="C31" s="209" t="n">
        <v>9.9</v>
      </c>
      <c r="E31" s="56" t="n">
        <v>40735.9</v>
      </c>
      <c r="G31" s="56" t="n">
        <v>760</v>
      </c>
      <c r="H31" s="197" t="n"/>
      <c r="I31" s="197" t="n">
        <v>1100</v>
      </c>
      <c r="J31" s="197" t="n"/>
      <c r="K31" s="197" t="n"/>
      <c r="L31" s="197" t="n"/>
      <c r="M31" s="197" t="n"/>
      <c r="N31" s="197" t="n"/>
    </row>
    <row customHeight="1" ht="17.25" r="32" s="118" spans="1:23">
      <c r="A32" s="82" t="s">
        <v>19</v>
      </c>
      <c r="C32" s="209" t="n">
        <v>1</v>
      </c>
      <c r="E32" s="56" t="n">
        <v>14</v>
      </c>
      <c r="G32" s="56" t="n">
        <v>12</v>
      </c>
      <c r="H32" s="197" t="n"/>
      <c r="I32" s="197" t="n">
        <v>17</v>
      </c>
      <c r="J32" s="197" t="n"/>
      <c r="K32" s="197" t="n"/>
      <c r="L32" s="197" t="n"/>
      <c r="M32" s="197" t="n"/>
      <c r="N32" s="197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郑弯弯</dc:creator>
  <dcterms:created xmlns:dcterms="http://purl.org/dc/terms/" xmlns:xsi="http://www.w3.org/2001/XMLSchema-instance" xsi:type="dcterms:W3CDTF">2017-08-25T07:10:00Z</dcterms:created>
  <dcterms:modified xmlns:dcterms="http://purl.org/dc/terms/" xmlns:xsi="http://www.w3.org/2001/XMLSchema-instance" xsi:type="dcterms:W3CDTF">2018-09-13T08:16:07Z</dcterms:modified>
  <cp:lastModifiedBy>johnny leaf</cp:lastModifiedBy>
</cp:coreProperties>
</file>