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3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4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0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11.xml"/>
  <Override ContentType="application/vnd.openxmlformats-officedocument.spreadsheetml.pivotCacheRecords+xml" PartName="/xl/pivotCache/pivotCacheRecords8.xml"/>
  <Override ContentType="application/vnd.openxmlformats-officedocument.spreadsheetml.pivotCacheDefinition+xml" PartName="/xl/pivotCache/pivotCacheDefinition8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5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8" autoFilterDateGrouping="1" firstSheet="3" minimized="0" showHorizontalScroll="1" showSheetTabs="1" showVerticalScroll="1" tabRatio="857" visibility="visible" windowHeight="9015" windowWidth="22035" xWindow="1005" yWindow="0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咨询转化" sheetId="2" state="visible" r:id="rId2"/>
    <sheet xmlns:r="http://schemas.openxmlformats.org/officeDocument/2006/relationships" name="关键指标-竞对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CPC" sheetId="6" state="visible" r:id="rId6"/>
    <sheet xmlns:r="http://schemas.openxmlformats.org/officeDocument/2006/relationships" name="体验报告-案例" sheetId="7" state="visible" r:id="rId7"/>
    <sheet xmlns:r="http://schemas.openxmlformats.org/officeDocument/2006/relationships" name="透视表" sheetId="8" state="visible" r:id="rId8"/>
    <sheet xmlns:r="http://schemas.openxmlformats.org/officeDocument/2006/relationships" name="竞对数据" sheetId="9" state="visible" r:id="rId9"/>
    <sheet xmlns:r="http://schemas.openxmlformats.org/officeDocument/2006/relationships" name="流量" sheetId="10" state="visible" r:id="rId10"/>
    <sheet xmlns:r="http://schemas.openxmlformats.org/officeDocument/2006/relationships" name="咨询明细" sheetId="11" state="visible" r:id="rId11"/>
    <sheet xmlns:r="http://schemas.openxmlformats.org/officeDocument/2006/relationships" name="预约数据" sheetId="12" state="visible" r:id="rId12"/>
    <sheet xmlns:r="http://schemas.openxmlformats.org/officeDocument/2006/relationships" name="消费数据明细（线上）" sheetId="13" state="visible" r:id="rId13"/>
    <sheet xmlns:r="http://schemas.openxmlformats.org/officeDocument/2006/relationships" name="线下" sheetId="14" state="visible" r:id="rId14"/>
    <sheet xmlns:r="http://schemas.openxmlformats.org/officeDocument/2006/relationships" name="口碑数据" sheetId="15" state="visible" r:id="rId15"/>
    <sheet xmlns:r="http://schemas.openxmlformats.org/officeDocument/2006/relationships" name="回复口碑" sheetId="16" state="visible" r:id="rId16"/>
    <sheet xmlns:r="http://schemas.openxmlformats.org/officeDocument/2006/relationships" name="被屏蔽" sheetId="17" state="visible" r:id="rId17"/>
    <sheet xmlns:r="http://schemas.openxmlformats.org/officeDocument/2006/relationships" name="旧咨询明细" sheetId="18" state="visible" r:id="rId18"/>
    <sheet xmlns:r="http://schemas.openxmlformats.org/officeDocument/2006/relationships" name="CPC数据" sheetId="19" state="visible" r:id="rId19"/>
  </sheets>
  <definedNames>
    <definedName hidden="1" localSheetId="17" name="_xlnm._FilterDatabase">旧咨询明细!$A$1:$I$1</definedName>
    <definedName hidden="1" localSheetId="14" name="_xlnm._FilterDatabase">口碑数据!$A$1:$O$1</definedName>
    <definedName hidden="1" localSheetId="9" name="_xlnm._FilterDatabase">流量!$C$1:$C$64</definedName>
    <definedName hidden="1" localSheetId="13" name="_xlnm._FilterDatabase">线下!#REF!</definedName>
    <definedName hidden="1" localSheetId="12" name="_xlnm._FilterDatabase">'消费数据明细（线上）'!$D$1:$L$1</definedName>
    <definedName hidden="1" localSheetId="11" name="_xlnm._FilterDatabase">预约数据!$C$16:$J$19</definedName>
  </definedNames>
  <calcPr calcId="162913" fullCalcOnLoad="1"/>
  <pivotCaches>
    <pivotCache xmlns:r="http://schemas.openxmlformats.org/officeDocument/2006/relationships" cacheId="3" r:id="rId20"/>
    <pivotCache xmlns:r="http://schemas.openxmlformats.org/officeDocument/2006/relationships" cacheId="1" r:id="rId21"/>
    <pivotCache xmlns:r="http://schemas.openxmlformats.org/officeDocument/2006/relationships" cacheId="6" r:id="rId22"/>
    <pivotCache xmlns:r="http://schemas.openxmlformats.org/officeDocument/2006/relationships" cacheId="4" r:id="rId23"/>
    <pivotCache xmlns:r="http://schemas.openxmlformats.org/officeDocument/2006/relationships" cacheId="0" r:id="rId24"/>
    <pivotCache xmlns:r="http://schemas.openxmlformats.org/officeDocument/2006/relationships" cacheId="2" r:id="rId25"/>
    <pivotCache xmlns:r="http://schemas.openxmlformats.org/officeDocument/2006/relationships" cacheId="5" r:id="rId26"/>
    <pivotCache xmlns:r="http://schemas.openxmlformats.org/officeDocument/2006/relationships" cacheId="7" r:id="rId27"/>
  </pivotCaches>
</workbook>
</file>

<file path=xl/sharedStrings.xml><?xml version="1.0" encoding="utf-8"?>
<sst xmlns="http://schemas.openxmlformats.org/spreadsheetml/2006/main" uniqueCount="801">
  <si>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</si>
  <si>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</si>
  <si>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</si>
  <si>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</si>
  <si>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</si>
  <si>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</si>
  <si>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</si>
  <si>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</si>
  <si>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</si>
  <si>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</si>
  <si>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</si>
  <si>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</si>
  <si>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</si>
  <si>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</si>
  <si>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</si>
  <si>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40%-80%</t>
  </si>
  <si>
    <t>成交人数</t>
  </si>
  <si>
    <t>成单率</t>
  </si>
  <si>
    <t>代运营销售额</t>
  </si>
  <si>
    <t>代运营销售量</t>
  </si>
  <si>
    <t>线上刷单13单，刷单金额4312元</t>
  </si>
  <si>
    <t>客单价</t>
  </si>
  <si>
    <t>体验报告</t>
  </si>
  <si>
    <t>体验报告数</t>
  </si>
  <si>
    <t>案例数（新增）</t>
  </si>
  <si>
    <t>1、目前机构流量从同期优秀同行的18%提升至 27%，但整体仍较低，建议进行推广通投放提升门店整体流量（完善特色活动、丰富案例、点评达到20条，星级达到4.5星以上，执行投放）；
2、到院率51%，较上月有明显提升，可持续保持咨询话术、10分钟以内及时回复，以及主动邀请平台咨询用户添加门店咨询号等动作优化，提高开发几率；
3、客单价持续走低，本月基本为脱毛及皮肤清洁类成单，且线下无升单，建议复盘到院接待流程，到院顾客做到百分百面诊，提升开发几率（院内可总结相应升单项目及话术），定期回访
4、目前本月体验报告沉淀为7，线上整体14条，体验报告沉淀的落实仍较缓慢；8月新增体验报告关联项目及医生的动作已明显改进，持续保持以便提升医生及项目的平台竞争力；
5、截止当前案例新增为1，线上共9例，数量仍偏少，建议案例持续补充3~4个/月，优先补充肉毒素、玻尿酸、皮肤管理类等热点项目的案例，提升咱们的引流项目，眼部鼻部案例质量已有明显优化，可持续增加案例数量，从而导向手术类咨询及转化量的提升。</t>
  </si>
  <si>
    <t>咨询Total</t>
  </si>
  <si>
    <t>客户来源</t>
  </si>
  <si>
    <t>项目</t>
  </si>
  <si>
    <t>脱毛</t>
  </si>
  <si>
    <t>玻尿酸</t>
  </si>
  <si>
    <t>眼部整形</t>
  </si>
  <si>
    <t xml:space="preserve">400电话　</t>
  </si>
  <si>
    <t>总数</t>
  </si>
  <si>
    <t>肉毒素</t>
  </si>
  <si>
    <t>已接</t>
  </si>
  <si>
    <t>半永久</t>
  </si>
  <si>
    <t>未接</t>
  </si>
  <si>
    <t>其他</t>
  </si>
  <si>
    <t>预约按钮</t>
  </si>
  <si>
    <t>门店</t>
  </si>
  <si>
    <t>医生</t>
  </si>
  <si>
    <t>会员消息</t>
  </si>
  <si>
    <t>咨询目前在及时度上，有很大问题，建议落实关注线上咨询</t>
  </si>
  <si>
    <t>本月咨询上脱毛、玻尿酸、眼部整形较多</t>
  </si>
  <si>
    <t>本页数据排名均为时间节点的近7天排名数据</t>
  </si>
  <si>
    <t>此为数据为排名名次，数据越小排名越高</t>
  </si>
  <si>
    <t>目前机构的曝光相对落后，建议投放推广通（完善特色活动、丰富案例、点评达到20条，星级达到4.5星以上，执行投放）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</si>
  <si>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</si>
  <si>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</si>
  <si>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</si>
  <si>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</si>
  <si>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</si>
  <si>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[2018.06.05]脱毛唇毛腋毛包干[38.00元][14207332]</t>
  </si>
  <si>
    <t>[2018.06.05]小气泡医用面膜[98.00元][14198953]</t>
  </si>
  <si>
    <t>[2018.06.05]脱毛小臂小腿首次体验价[68.00元][14207359]</t>
  </si>
  <si>
    <t>[2018.06.05]脱毛小臂小腿包干[368.00元][14198735]</t>
  </si>
  <si>
    <t>[2018.06.14]伊婉V隆鼻大分子中的雕塑神针 鼻子下巴2选1[1680.00元][14056854]</t>
  </si>
  <si>
    <t>[2018.06.05]衡力瘦脸100单位[888.00元][14195819]</t>
  </si>
  <si>
    <t>[2018.06.14]法思丽玻尿酸高密度少女元气针[1299.00元][14056281]</t>
  </si>
  <si>
    <t>[2018.06.05]衡力除皱20单位限鱼尾纹[299.00元][14197848]</t>
  </si>
  <si>
    <t>本月线上热卖，脱毛、小气泡</t>
  </si>
  <si>
    <t>实际消费量</t>
  </si>
  <si>
    <t>实际消费额</t>
  </si>
  <si>
    <t>水光针（线下转盘活动）</t>
  </si>
  <si>
    <t>本月截止当前无线下开发，建议着重进行复盘面诊过程，对于到院用户做到100%面诊，话术上总结相关开发话术。</t>
  </si>
  <si>
    <t>数据截止4.30</t>
  </si>
  <si>
    <t>2月2日开始投放CPC</t>
  </si>
  <si>
    <t>华韩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</si>
  <si>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</si>
  <si>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</si>
  <si>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</si>
  <si>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</si>
  <si>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</si>
  <si>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</si>
  <si>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</si>
  <si>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</si>
  <si>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</si>
  <si>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</si>
  <si>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</si>
  <si>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</si>
  <si>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</si>
  <si>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</si>
  <si>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</si>
  <si>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</si>
  <si>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</si>
  <si>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</si>
  <si>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</si>
  <si>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</si>
  <si>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</si>
  <si>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</si>
  <si>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</si>
  <si>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</si>
  <si>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目前本月体验报告沉淀为6，数量上较上月相对优秀，建议持续关注体验报告沉淀的落实，并关联项目及医生。
截止当前案例新增为0，前端共8例，数量过少，建议案例持续补充，优先补充肉毒素、玻尿酸、皮肤管理类等热点项目的案例，提升咱们的引流项目，眼部鼻部持续新增优质案例。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</si>
  <si>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</si>
  <si>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</si>
  <si>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</si>
  <si>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</si>
  <si>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</si>
  <si>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</si>
  <si>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</si>
  <si>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</si>
  <si>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</si>
  <si>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列标签</t>
  </si>
  <si>
    <t>计数项:姓名</t>
  </si>
  <si>
    <t>月</t>
  </si>
  <si>
    <t>8月</t>
  </si>
  <si>
    <t>行标签</t>
  </si>
  <si>
    <t>7月</t>
  </si>
  <si>
    <t>日</t>
  </si>
  <si>
    <t>(全部)</t>
  </si>
  <si>
    <t>评价时间</t>
  </si>
  <si>
    <t>日期</t>
  </si>
  <si>
    <t>计数项:成交价</t>
  </si>
  <si>
    <t>求和项:成交价2</t>
  </si>
  <si>
    <t>计数项:金额</t>
  </si>
  <si>
    <t>求和项:金额2</t>
  </si>
  <si>
    <t>计数项:星级</t>
  </si>
  <si>
    <t>浏览量</t>
  </si>
  <si>
    <t>访客数</t>
  </si>
  <si>
    <t>平均停留时长</t>
  </si>
  <si>
    <t>跳失率</t>
  </si>
  <si>
    <t>计数项:订单来源</t>
  </si>
  <si>
    <t>5星</t>
  </si>
  <si>
    <t>4星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</si>
  <si>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</si>
  <si>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</si>
  <si>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</si>
  <si>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</si>
  <si>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</si>
  <si>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</si>
  <si>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[2018.06.05]小气泡医用面膜[38.00元][14198953]</t>
  </si>
  <si>
    <t>(空白)</t>
  </si>
  <si>
    <t>400未接</t>
  </si>
  <si>
    <t>总计</t>
  </si>
  <si>
    <t>400已接</t>
  </si>
  <si>
    <t>门店预约</t>
  </si>
  <si>
    <t>上月口碑回复</t>
  </si>
  <si>
    <t>上月CPC</t>
  </si>
  <si>
    <t>面部轮廓</t>
  </si>
  <si>
    <t>上月流量</t>
  </si>
  <si>
    <t>上月咨询</t>
  </si>
  <si>
    <t>[2018.07.16]润百颜大分子玻尿酸[1280.00元][15440947]</t>
  </si>
  <si>
    <t>预约</t>
  </si>
  <si>
    <t>当月</t>
  </si>
  <si>
    <t>上月</t>
  </si>
  <si>
    <t>口碑</t>
  </si>
  <si>
    <t>1星</t>
  </si>
  <si>
    <t>日均环比</t>
  </si>
  <si>
    <t>2星</t>
  </si>
  <si>
    <t>当前</t>
  </si>
  <si>
    <t>技师预约</t>
  </si>
  <si>
    <t>3星</t>
  </si>
  <si>
    <t>当月天数</t>
  </si>
  <si>
    <t>上月天数</t>
  </si>
  <si>
    <t>数据截至日期</t>
  </si>
  <si>
    <t>8月31日</t>
  </si>
  <si>
    <t>竞对分析</t>
  </si>
  <si>
    <t>荷花池</t>
  </si>
  <si>
    <t>5月</t>
  </si>
  <si>
    <t>6月</t>
  </si>
  <si>
    <t>曝光指数</t>
  </si>
  <si>
    <t>人气指数</t>
  </si>
  <si>
    <t>人均浏览页面</t>
  </si>
  <si>
    <t>交易指数</t>
  </si>
  <si>
    <t>金牛区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</si>
  <si>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</si>
  <si>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</si>
  <si>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</si>
  <si>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</si>
  <si>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</si>
  <si>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</si>
  <si>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</si>
  <si>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</si>
  <si>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</si>
  <si>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</si>
  <si>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姓名</t>
  </si>
  <si>
    <t>首次沟通时间</t>
  </si>
  <si>
    <t>最后沟通时间</t>
  </si>
  <si>
    <t>顾客标签</t>
  </si>
  <si>
    <t>所属门店</t>
  </si>
  <si>
    <t>嘉亿宝贝</t>
  </si>
  <si>
    <t>2018-09-11 18:50:54</t>
  </si>
  <si>
    <t>2018-09-11 18:52:23</t>
  </si>
  <si>
    <t>无</t>
  </si>
  <si>
    <t>僮颜医疗美容</t>
  </si>
  <si>
    <t>IyK221636350</t>
  </si>
  <si>
    <t>2018-09-10 14:51:29</t>
  </si>
  <si>
    <t>2018-09-10 14:57:13</t>
  </si>
  <si>
    <t>_weixin139624042</t>
  </si>
  <si>
    <t>2018-09-09 17:17:52</t>
  </si>
  <si>
    <t>2018-09-09 19:40:06</t>
  </si>
  <si>
    <t>hxworld88</t>
  </si>
  <si>
    <t>2018-09-09 08:08:07</t>
  </si>
  <si>
    <t>2018-09-09 08:55:53</t>
  </si>
  <si>
    <t>FBN173837932</t>
  </si>
  <si>
    <t>2018-09-08 20:13:26</t>
  </si>
  <si>
    <t>2018-09-08 22:41:22</t>
  </si>
  <si>
    <t>ugJ450810777</t>
  </si>
  <si>
    <t>2018-09-08 12:34:11</t>
  </si>
  <si>
    <t>2018-09-08 14:02:55</t>
  </si>
  <si>
    <t>EtQ508973495</t>
  </si>
  <si>
    <t>2018-09-01 16:47:49</t>
  </si>
  <si>
    <t>2018-09-08 11:09:26</t>
  </si>
  <si>
    <t>fPo582479121</t>
  </si>
  <si>
    <t>2018-08-31 21:36:48</t>
  </si>
  <si>
    <t>广告</t>
  </si>
  <si>
    <t>mqH253676517</t>
  </si>
  <si>
    <t>2018-08-31 16:21:13</t>
  </si>
  <si>
    <t>2018-08-31 16:23:27</t>
  </si>
  <si>
    <t>doublebaby</t>
  </si>
  <si>
    <t>2018-08-28 10:46:28</t>
  </si>
  <si>
    <t>2018-08-28 10:47:50</t>
  </si>
  <si>
    <t>Ocean</t>
  </si>
  <si>
    <t>2018-06-12 17:58:01</t>
  </si>
  <si>
    <t>2018-08-28 10:46:00</t>
  </si>
  <si>
    <t>噗噗噗啊</t>
  </si>
  <si>
    <t>2018-08-28 09:57:21</t>
  </si>
  <si>
    <t>2018-08-28 09:58:11</t>
  </si>
  <si>
    <t>廖筱清</t>
  </si>
  <si>
    <t>2018-08-27 22:31:05</t>
  </si>
  <si>
    <t>2018-08-27 22:55:42</t>
  </si>
  <si>
    <t>dpuser_0667874541</t>
  </si>
  <si>
    <t>2018-08-22 14:48:24</t>
  </si>
  <si>
    <t>2018-08-26 15:52:07</t>
  </si>
  <si>
    <t>AiS340728097</t>
  </si>
  <si>
    <t>2018-08-09 21:56:41</t>
  </si>
  <si>
    <t>2018-08-26 15:13:24</t>
  </si>
  <si>
    <t>Freyaa</t>
  </si>
  <si>
    <t>2018-08-17 09:19:21</t>
  </si>
  <si>
    <t>2018-08-26 13:25:33</t>
  </si>
  <si>
    <t>v皮皮.</t>
  </si>
  <si>
    <t>2018-08-18 10:48:00</t>
  </si>
  <si>
    <t>2018-08-26 13:09:44</t>
  </si>
  <si>
    <t>BKu690390235</t>
  </si>
  <si>
    <t>2018-08-25 14:06:04</t>
  </si>
  <si>
    <t>2018-08-25 15:13:47</t>
  </si>
  <si>
    <t>VHI504807608</t>
  </si>
  <si>
    <t>2018-08-20 17:39:28</t>
  </si>
  <si>
    <t>2018-08-20 17:45:58</t>
  </si>
  <si>
    <t>请回答19891991</t>
  </si>
  <si>
    <t>2018-08-20 16:05:21</t>
  </si>
  <si>
    <t>2018-08-20 16:13:28</t>
  </si>
  <si>
    <t>aZM713549715</t>
  </si>
  <si>
    <t>2018-08-19 16:04:07</t>
  </si>
  <si>
    <t>2018-08-19 16:07:12</t>
  </si>
  <si>
    <t>DiW735831068</t>
  </si>
  <si>
    <t>2018-08-19 11:03:02</t>
  </si>
  <si>
    <t>2018-08-19 11:14:01</t>
  </si>
  <si>
    <t>Sylvia_Lvk_</t>
  </si>
  <si>
    <t>2018-08-15 16:58:36</t>
  </si>
  <si>
    <t>2018-08-15 16:58:58</t>
  </si>
  <si>
    <t>修修。_6633</t>
  </si>
  <si>
    <t>2018-08-15 15:32:32</t>
  </si>
  <si>
    <t>2018-08-15 15:32:54</t>
  </si>
  <si>
    <t>ewS402371479</t>
  </si>
  <si>
    <t>2018-08-14 08:32:46</t>
  </si>
  <si>
    <t>2018-08-14 16:15:32</t>
  </si>
  <si>
    <t>zBV652530200</t>
  </si>
  <si>
    <t>2018-08-13 12:57:07</t>
  </si>
  <si>
    <t>2018-08-13 13:02:34</t>
  </si>
  <si>
    <t>R.2898</t>
  </si>
  <si>
    <t>2018-08-12 21:48:51</t>
  </si>
  <si>
    <t>2018-08-13 08:07:17</t>
  </si>
  <si>
    <t>Felicia_1636</t>
  </si>
  <si>
    <t>2018-08-12 17:52:17</t>
  </si>
  <si>
    <t>2018-08-12 18:40:39</t>
  </si>
  <si>
    <t>惯性内疚</t>
  </si>
  <si>
    <t>2018-08-11 17:50:14</t>
  </si>
  <si>
    <t>2018-08-11 18:22:57</t>
  </si>
  <si>
    <t>wmo549101748</t>
  </si>
  <si>
    <t>2018-08-09 16:01:48</t>
  </si>
  <si>
    <t>2018-08-09 16:48:30</t>
  </si>
  <si>
    <t>林先森森问</t>
  </si>
  <si>
    <t>2018-08-09 00:26:57</t>
  </si>
  <si>
    <t>2018-08-09 00:41:25</t>
  </si>
  <si>
    <t>言小稚</t>
  </si>
  <si>
    <t>2018-08-06 21:48:34</t>
  </si>
  <si>
    <t>2018-08-08 15:34:31</t>
  </si>
  <si>
    <t>Hush_2099</t>
  </si>
  <si>
    <t>2018-08-07 22:59:47</t>
  </si>
  <si>
    <t>2018-08-07 23:03:27</t>
  </si>
  <si>
    <t>八戒爱美妞</t>
  </si>
  <si>
    <t>2018-08-07 22:28:00</t>
  </si>
  <si>
    <t>2018-08-07 22:28:46</t>
  </si>
  <si>
    <t>May</t>
  </si>
  <si>
    <t>2018-08-06 17:41:18</t>
  </si>
  <si>
    <t>2018-08-06 17:41:24</t>
  </si>
  <si>
    <t>我与世界只差一个—你</t>
  </si>
  <si>
    <t>2018-06-22 17:20:41</t>
  </si>
  <si>
    <t>2018-08-02 17:15:06</t>
  </si>
  <si>
    <t>水光针</t>
  </si>
  <si>
    <t>_qqnws1378897348</t>
  </si>
  <si>
    <t>2018-07-29 18:20:55</t>
  </si>
  <si>
    <t>2018-08-02 10:44:11</t>
  </si>
  <si>
    <t>化妆美甲182</t>
  </si>
  <si>
    <t>2018-08-01 11:10:46</t>
  </si>
  <si>
    <t>2018-08-01 11:20:50</t>
  </si>
  <si>
    <t>开心妈咪</t>
  </si>
  <si>
    <t>2018-08-01 10:27:01</t>
  </si>
  <si>
    <t>2018-08-01 10:44:57</t>
  </si>
  <si>
    <t>祎默默</t>
  </si>
  <si>
    <t>2018-07-16 22:49:00</t>
  </si>
  <si>
    <t>2018-08-01 10:44:40</t>
  </si>
  <si>
    <t>鼻部整形</t>
  </si>
  <si>
    <t>wGM398100340</t>
  </si>
  <si>
    <t>2018-07-31 15:14:34</t>
  </si>
  <si>
    <t>2018-07-31 15:40:48</t>
  </si>
  <si>
    <t>JohnnyLeaf</t>
  </si>
  <si>
    <t>2018-07-30 12:06:56</t>
  </si>
  <si>
    <t>2018-07-30 12:41:07</t>
  </si>
  <si>
    <t>zRA257248601</t>
  </si>
  <si>
    <t>2018-07-29 18:45:27</t>
  </si>
  <si>
    <t>2018-07-30 11:47:40</t>
  </si>
  <si>
    <t>vSI151</t>
  </si>
  <si>
    <t>2018-07-27 23:36:34</t>
  </si>
  <si>
    <t>2018-07-28 00:03:55</t>
  </si>
  <si>
    <t>往后余生...ye</t>
  </si>
  <si>
    <t>2018-07-27 21:30:13</t>
  </si>
  <si>
    <t>2018-07-27 21:35:10</t>
  </si>
  <si>
    <t>对三要不起</t>
  </si>
  <si>
    <t>2018-07-27 13:16:15</t>
  </si>
  <si>
    <t>2018-07-27 13:49:12</t>
  </si>
  <si>
    <t>WeiXin_4292161015</t>
  </si>
  <si>
    <t>2018-07-27 12:27:29</t>
  </si>
  <si>
    <t>2018-07-27 12:33:15</t>
  </si>
  <si>
    <t>其貌飞扬</t>
  </si>
  <si>
    <t>2018-07-26 16:05:45</t>
  </si>
  <si>
    <t>2018-07-26 16:36:03</t>
  </si>
  <si>
    <t>psm624590558</t>
  </si>
  <si>
    <t>2018-07-25 19:45:16</t>
  </si>
  <si>
    <t>2018-07-25 20:02:47</t>
  </si>
  <si>
    <t>aPb307307520</t>
  </si>
  <si>
    <t>2018-07-23 20:04:18</t>
  </si>
  <si>
    <t>2018-07-23 20:48:07</t>
  </si>
  <si>
    <t>BnI29350376</t>
  </si>
  <si>
    <t>2018-07-22 07:41:43</t>
  </si>
  <si>
    <t>2018-07-22 10:22:19</t>
  </si>
  <si>
    <t>dpuser_5453540136</t>
  </si>
  <si>
    <t>2018-07-21 09:08:43</t>
  </si>
  <si>
    <t>2018-07-21 09:40:03</t>
  </si>
  <si>
    <t>tlng13558739625</t>
  </si>
  <si>
    <t>2018-07-20 10:39:02</t>
  </si>
  <si>
    <t>2018-07-20 10:43:00</t>
  </si>
  <si>
    <t>xdn553167138</t>
  </si>
  <si>
    <t>2018-07-19 19:49:26</t>
  </si>
  <si>
    <t>2018-07-19 19:55:10</t>
  </si>
  <si>
    <t>鱼摆摆的摆</t>
  </si>
  <si>
    <t>2018-07-17 11:31:17</t>
  </si>
  <si>
    <t>2018-07-17 22:49:28</t>
  </si>
  <si>
    <t>冰柠檬20</t>
  </si>
  <si>
    <t>2018-07-16 16:35:05</t>
  </si>
  <si>
    <t>2018-07-16 16:43:24</t>
  </si>
  <si>
    <t>浮生</t>
  </si>
  <si>
    <t>2018-07-14 22:12:24</t>
  </si>
  <si>
    <t>2018-07-14 22:14:38</t>
  </si>
  <si>
    <t>渣莮</t>
  </si>
  <si>
    <t>2018-07-05 12:25:35</t>
  </si>
  <si>
    <t>2018-07-05 12:45:31</t>
  </si>
  <si>
    <t>池丽琳</t>
  </si>
  <si>
    <t>2018-07-05 10:33:33</t>
  </si>
  <si>
    <t>2018-07-05 11:20:25</t>
  </si>
  <si>
    <t>Hvo570612220</t>
  </si>
  <si>
    <t>2018-06-28 11:37:08</t>
  </si>
  <si>
    <t>2018-06-28 11:39:24</t>
  </si>
  <si>
    <t>dpuser_4707168233</t>
  </si>
  <si>
    <t>2018-06-26 20:48:27</t>
  </si>
  <si>
    <t>2018-06-26 22:09:37</t>
  </si>
  <si>
    <t>ybU827534870</t>
  </si>
  <si>
    <t>2018-06-24 14:31:49</t>
  </si>
  <si>
    <t>2018-06-24 14:38:20</t>
  </si>
  <si>
    <t>dFL741542897</t>
  </si>
  <si>
    <t>2018-06-22 11:36:48</t>
  </si>
  <si>
    <t>2018-06-22 11:41:35</t>
  </si>
  <si>
    <t>皮肤清洁</t>
  </si>
  <si>
    <t>粉红小猎犬_4747</t>
  </si>
  <si>
    <t>2018-06-20 08:51:08</t>
  </si>
  <si>
    <t>2018-06-20 11:36:28</t>
  </si>
  <si>
    <t>Alw184389090</t>
  </si>
  <si>
    <t>2018-06-13 15:45:15</t>
  </si>
  <si>
    <t>2018-06-13 15:51:20</t>
  </si>
  <si>
    <t>乌龟小不小</t>
  </si>
  <si>
    <t>2018-06-13 11:37:32</t>
  </si>
  <si>
    <t>2018-06-13 11:40:03</t>
  </si>
  <si>
    <t>皮肤美白</t>
  </si>
  <si>
    <t>CUn325581439</t>
  </si>
  <si>
    <t>2018-06-10 08:16:35</t>
  </si>
  <si>
    <t>2018-06-10 09:37:39</t>
  </si>
  <si>
    <t>mpz360280892</t>
  </si>
  <si>
    <t>2018-06-08 12:09:01</t>
  </si>
  <si>
    <t>2018-06-10 08:33:47</t>
  </si>
  <si>
    <t>开始表演v</t>
  </si>
  <si>
    <t>2018-06-05 21:03:59</t>
  </si>
  <si>
    <t>2018-06-05 21:27:16</t>
  </si>
  <si>
    <t>奢侈品王国</t>
  </si>
  <si>
    <t>2018-06-05 21:21:29</t>
  </si>
  <si>
    <t>2018-06-05 21:21:33</t>
  </si>
  <si>
    <t>时间</t>
  </si>
  <si>
    <t>订单来源</t>
  </si>
  <si>
    <t>客户姓名</t>
  </si>
  <si>
    <t>联系方式</t>
  </si>
  <si>
    <t>顾客留言</t>
  </si>
  <si>
    <t>订单状态</t>
  </si>
  <si>
    <t>2018-09-12</t>
  </si>
  <si>
    <t>14:59:32</t>
  </si>
  <si>
    <t>400用户</t>
  </si>
  <si>
    <t>186****7828</t>
  </si>
  <si>
    <t>已预约</t>
  </si>
  <si>
    <t>2018-09-11</t>
  </si>
  <si>
    <t>18:52:51</t>
  </si>
  <si>
    <t>138****8696</t>
  </si>
  <si>
    <t>预约医师熊选明；威地测试</t>
  </si>
  <si>
    <t>新订单</t>
  </si>
  <si>
    <t>2018-09-10</t>
  </si>
  <si>
    <t>14:56:00</t>
  </si>
  <si>
    <t>咨询用户</t>
  </si>
  <si>
    <t>185****0239</t>
  </si>
  <si>
    <t>要哒，谢谢你😊，何艾静，18599930239，我是现在美团上面付钱💰还是直接过来诶</t>
  </si>
  <si>
    <t>2018-09-09</t>
  </si>
  <si>
    <t>13:05:34</t>
  </si>
  <si>
    <t>173****7105</t>
  </si>
  <si>
    <t>10:19:15</t>
  </si>
  <si>
    <t>08:55:17</t>
  </si>
  <si>
    <t>132****9370</t>
  </si>
  <si>
    <t>2018-09-08</t>
  </si>
  <si>
    <t>20:32:41</t>
  </si>
  <si>
    <t>156****7700</t>
  </si>
  <si>
    <t>15687867700宋馨</t>
  </si>
  <si>
    <t>15:22:52</t>
  </si>
  <si>
    <t>12:59:22</t>
  </si>
  <si>
    <t>159****4211</t>
  </si>
  <si>
    <t>唐莉，15982024211</t>
  </si>
  <si>
    <t>2018-09-05</t>
  </si>
  <si>
    <t>20:37:17</t>
  </si>
  <si>
    <t>158****4208</t>
  </si>
  <si>
    <t>12:37:09</t>
  </si>
  <si>
    <t>189****2929</t>
  </si>
  <si>
    <t>2018-09-04</t>
  </si>
  <si>
    <t>14:33:16</t>
  </si>
  <si>
    <t>155****4801</t>
  </si>
  <si>
    <t>2018-09-03</t>
  </si>
  <si>
    <t>16:01:12</t>
  </si>
  <si>
    <t>131****7530</t>
  </si>
  <si>
    <t>11:29:36</t>
  </si>
  <si>
    <t>173****1697</t>
  </si>
  <si>
    <t>2018-09-01</t>
  </si>
  <si>
    <t>16:53:03</t>
  </si>
  <si>
    <t>150****9455</t>
  </si>
  <si>
    <t>10:44:40</t>
  </si>
  <si>
    <t>186****1826</t>
  </si>
  <si>
    <t>待跟进</t>
  </si>
  <si>
    <t>10:48:41</t>
  </si>
  <si>
    <t>2018-08-31</t>
  </si>
  <si>
    <t>12:40:49</t>
  </si>
  <si>
    <t>188****8477</t>
  </si>
  <si>
    <t>2018-08-30</t>
  </si>
  <si>
    <t>19:57:34</t>
  </si>
  <si>
    <t>180****0747</t>
  </si>
  <si>
    <t>2018-08-27</t>
  </si>
  <si>
    <t>17:11:07</t>
  </si>
  <si>
    <t>153****1821</t>
  </si>
  <si>
    <t>2018-08-25</t>
  </si>
  <si>
    <t>15:42:37</t>
  </si>
  <si>
    <t>189****8791</t>
  </si>
  <si>
    <t>2018-08-24</t>
  </si>
  <si>
    <t>16:49:45</t>
  </si>
  <si>
    <t>131****7261</t>
  </si>
  <si>
    <t>已到店</t>
  </si>
  <si>
    <t>2018-08-20</t>
  </si>
  <si>
    <t>17:10:54</t>
  </si>
  <si>
    <t>185****6074</t>
  </si>
  <si>
    <t>2018-08-19</t>
  </si>
  <si>
    <t>16:06:54</t>
  </si>
  <si>
    <t>186****1849</t>
  </si>
  <si>
    <t>2018-08-16</t>
  </si>
  <si>
    <t>14:49:12</t>
  </si>
  <si>
    <t>186****0286</t>
  </si>
  <si>
    <t>13:22:55</t>
  </si>
  <si>
    <t>182****3612</t>
  </si>
  <si>
    <t>2018-08-18</t>
  </si>
  <si>
    <t>15:06:03</t>
  </si>
  <si>
    <t>10:03:52</t>
  </si>
  <si>
    <t>173****1018</t>
  </si>
  <si>
    <t>2018-08-12</t>
  </si>
  <si>
    <t>18:06:44</t>
  </si>
  <si>
    <t>18:04:07</t>
  </si>
  <si>
    <t>10:14:50</t>
  </si>
  <si>
    <t>135****9685</t>
  </si>
  <si>
    <t>我预约今天13点可以吗？</t>
  </si>
  <si>
    <t>09:19:58</t>
  </si>
  <si>
    <t>177****0193</t>
  </si>
  <si>
    <t>2018-08-09</t>
  </si>
  <si>
    <t>17:04:52</t>
  </si>
  <si>
    <t>176****3570</t>
  </si>
  <si>
    <t>20:20:06</t>
  </si>
  <si>
    <t>185****8518</t>
  </si>
  <si>
    <t>2018-08-08</t>
  </si>
  <si>
    <t>13:45:29</t>
  </si>
  <si>
    <t>185****0914</t>
  </si>
  <si>
    <t>16:46:54</t>
  </si>
  <si>
    <t>2018-08-07</t>
  </si>
  <si>
    <t>22:27:59</t>
  </si>
  <si>
    <t>159****1211</t>
  </si>
  <si>
    <t>你好想去你们哪做项目方便vx15989141211了解一下谢谢</t>
  </si>
  <si>
    <t>17:28:18</t>
  </si>
  <si>
    <t>187****8549</t>
  </si>
  <si>
    <t>18782068549</t>
  </si>
  <si>
    <t>14:27:42</t>
  </si>
  <si>
    <t>152****3994</t>
  </si>
  <si>
    <t>2018-08-03</t>
  </si>
  <si>
    <t>16:51:52</t>
  </si>
  <si>
    <t>06****999</t>
  </si>
  <si>
    <t>2018-08-02</t>
  </si>
  <si>
    <t>09:40:29</t>
  </si>
  <si>
    <t>成交价</t>
  </si>
  <si>
    <t>序列号</t>
  </si>
  <si>
    <t>用户手机号</t>
  </si>
  <si>
    <t>消费时间</t>
  </si>
  <si>
    <t>TIME</t>
  </si>
  <si>
    <t>套餐信息</t>
  </si>
  <si>
    <t>售价（元）</t>
  </si>
  <si>
    <t>商家优惠金额（元）</t>
  </si>
  <si>
    <t>结算价（元）</t>
  </si>
  <si>
    <t>分店名</t>
  </si>
  <si>
    <t>验券账号</t>
  </si>
  <si>
    <t>186xxxx7828</t>
  </si>
  <si>
    <t>2018/09/12</t>
  </si>
  <si>
    <t>15:15:54</t>
  </si>
  <si>
    <t>[预付][2018.06.05]脱毛唇毛腋毛包干[38.00元][14207332]</t>
  </si>
  <si>
    <t>tongyan88888</t>
  </si>
  <si>
    <t>156xxxx7700</t>
  </si>
  <si>
    <t>2018/09/11</t>
  </si>
  <si>
    <t>10:06:18</t>
  </si>
  <si>
    <t>183xxxx1224</t>
  </si>
  <si>
    <t>09:59:16</t>
  </si>
  <si>
    <t>[预付][2018.06.05]衡力瘦脸100单位[888.00元][14195819]</t>
  </si>
  <si>
    <t>188xxxx8477</t>
  </si>
  <si>
    <t>2018/09/10</t>
  </si>
  <si>
    <t>17:15:15</t>
  </si>
  <si>
    <t>[预付][2018.06.14]伊婉V隆鼻大分子中的雕塑神针鼻子下巴2选1[1680.00元][14056854]</t>
  </si>
  <si>
    <t>185xxxx0239</t>
  </si>
  <si>
    <t>15:06:32</t>
  </si>
  <si>
    <t>2018/09/09</t>
  </si>
  <si>
    <t>16:44:37</t>
  </si>
  <si>
    <t>16:44:27</t>
  </si>
  <si>
    <t>173xxxx7105</t>
  </si>
  <si>
    <t>12:54:50</t>
  </si>
  <si>
    <t>[预付][2018.06.05]小气泡医用面膜[38.00元][14198953]</t>
  </si>
  <si>
    <t>12:54:39</t>
  </si>
  <si>
    <t>132xxxx9370</t>
  </si>
  <si>
    <t>10:20:25</t>
  </si>
  <si>
    <t>[预付][2018.06.05]衡力除皱20单位限鱼尾纹[299.00元][14197848]</t>
  </si>
  <si>
    <t>10:20:01</t>
  </si>
  <si>
    <t>10:19:53</t>
  </si>
  <si>
    <t>[预付][2018.06.05]脱毛小臂小腿包干[368.00元][14198735]</t>
  </si>
  <si>
    <t>181xxxx1539</t>
  </si>
  <si>
    <t>10:17:49</t>
  </si>
  <si>
    <t>159xxxx4211</t>
  </si>
  <si>
    <t>2018/09/08</t>
  </si>
  <si>
    <t>14:05:28</t>
  </si>
  <si>
    <t>180xxxx2204</t>
  </si>
  <si>
    <t>2018/09/06</t>
  </si>
  <si>
    <t>10:29:49</t>
  </si>
  <si>
    <t>[预付][2018.06.05]海薇玻尿酸1ml鼻子下巴2选1[1800.00元][14193805]</t>
  </si>
  <si>
    <t>156xxxx5332</t>
  </si>
  <si>
    <t>10:29:28</t>
  </si>
  <si>
    <t>138xxxx9794</t>
  </si>
  <si>
    <t>2018/09/05</t>
  </si>
  <si>
    <t>16:24:30</t>
  </si>
  <si>
    <t>152xxxx7104</t>
  </si>
  <si>
    <t>16:24:02</t>
  </si>
  <si>
    <t>189xxxx2929</t>
  </si>
  <si>
    <t>14:09:30</t>
  </si>
  <si>
    <t>14:09:03</t>
  </si>
  <si>
    <t>130xxxx8222</t>
  </si>
  <si>
    <t>2018/09/03</t>
  </si>
  <si>
    <t>09:47:57</t>
  </si>
  <si>
    <t>183xxxx1296</t>
  </si>
  <si>
    <t>2018/09/01</t>
  </si>
  <si>
    <t>19:00:53</t>
  </si>
  <si>
    <t>180xxxx7702</t>
  </si>
  <si>
    <t>17:19:07</t>
  </si>
  <si>
    <t>150xxxx9455</t>
  </si>
  <si>
    <t>17:06:41</t>
  </si>
  <si>
    <t>186xxxx1826</t>
  </si>
  <si>
    <t>16:23:44</t>
  </si>
  <si>
    <t>16:22:06</t>
  </si>
  <si>
    <t>183xxxx8879</t>
  </si>
  <si>
    <t>11:37:50</t>
  </si>
  <si>
    <t>2018/08/31</t>
  </si>
  <si>
    <t>14:17:14</t>
  </si>
  <si>
    <t>14:17:06</t>
  </si>
  <si>
    <t>14:16:58</t>
  </si>
  <si>
    <t>150xxxx2938</t>
  </si>
  <si>
    <t>2018/08/30</t>
  </si>
  <si>
    <t>22:48:29</t>
  </si>
  <si>
    <t>183xxxx8953</t>
  </si>
  <si>
    <t>18:12:48</t>
  </si>
  <si>
    <t>187xxxx5227</t>
  </si>
  <si>
    <t>17:30:19</t>
  </si>
  <si>
    <t>[预付][2018.07.16]润百颜大分子玻尿酸[1280.00元][15440947]</t>
  </si>
  <si>
    <t>151xxxx8872</t>
  </si>
  <si>
    <t>2018/08/26</t>
  </si>
  <si>
    <t>15:30:05</t>
  </si>
  <si>
    <t>185xxxx3360</t>
  </si>
  <si>
    <t>2018/08/25</t>
  </si>
  <si>
    <t>17:37:33</t>
  </si>
  <si>
    <t>157xxxx6261</t>
  </si>
  <si>
    <t>17:37:25</t>
  </si>
  <si>
    <t>189xxxx1776</t>
  </si>
  <si>
    <t>15:58:48</t>
  </si>
  <si>
    <t>132xxxx0895</t>
  </si>
  <si>
    <t>15:58:32</t>
  </si>
  <si>
    <t>131xxxx7261</t>
  </si>
  <si>
    <t>2018/08/24</t>
  </si>
  <si>
    <t>16:55:06</t>
  </si>
  <si>
    <t>186xxxx1849</t>
  </si>
  <si>
    <t>2018/08/19</t>
  </si>
  <si>
    <t>16:26:53</t>
  </si>
  <si>
    <t>182xxxx3612</t>
  </si>
  <si>
    <t>2018/08/16</t>
  </si>
  <si>
    <t>15:51:11</t>
  </si>
  <si>
    <t>15:50:51</t>
  </si>
  <si>
    <t>135xxxx7581</t>
  </si>
  <si>
    <t>15:50:43</t>
  </si>
  <si>
    <t>158xxxx1758</t>
  </si>
  <si>
    <t>2018/08/14</t>
  </si>
  <si>
    <t>13:50:33</t>
  </si>
  <si>
    <t>152xxxx7190</t>
  </si>
  <si>
    <t>12:05:33</t>
  </si>
  <si>
    <t>186xxxx8600</t>
  </si>
  <si>
    <t>2018/08/13</t>
  </si>
  <si>
    <t>14:23:23</t>
  </si>
  <si>
    <t>181xxxx6377</t>
  </si>
  <si>
    <t>2018/08/10</t>
  </si>
  <si>
    <t>19:16:13</t>
  </si>
  <si>
    <t>185xxxx8518</t>
  </si>
  <si>
    <t>11:32:24</t>
  </si>
  <si>
    <t>[预付][2018.06.05]小气泡医用面膜[98.00元][14198953]</t>
  </si>
  <si>
    <t>176xxxx3570</t>
  </si>
  <si>
    <t>2018/08/09</t>
  </si>
  <si>
    <t>17:17:31</t>
  </si>
  <si>
    <t>187xxxx8549</t>
  </si>
  <si>
    <t>2018/08/08</t>
  </si>
  <si>
    <t>16:28:28</t>
  </si>
  <si>
    <t>157xxxx3480</t>
  </si>
  <si>
    <t>16:28:19</t>
  </si>
  <si>
    <t>152xxxx3994</t>
  </si>
  <si>
    <t>2018/08/07</t>
  </si>
  <si>
    <t>15:17:18</t>
  </si>
  <si>
    <t>187xxxx3523</t>
  </si>
  <si>
    <t>2018/08/03</t>
  </si>
  <si>
    <t>17:13:57</t>
  </si>
  <si>
    <t>[预付][2018.06.05]脱毛小臂小腿首次体验价[68.00元][14207359]</t>
  </si>
  <si>
    <t>180xxxx2953</t>
  </si>
  <si>
    <t>17:12:36</t>
  </si>
  <si>
    <t>159xxxx4009</t>
  </si>
  <si>
    <t>2018/08/02</t>
  </si>
  <si>
    <t>18:17:52</t>
  </si>
  <si>
    <t>16:47:39</t>
  </si>
  <si>
    <t>159xxxx3118</t>
  </si>
  <si>
    <t>16:47:21</t>
  </si>
  <si>
    <t>186xxxx9337</t>
  </si>
  <si>
    <t>11:35:58</t>
  </si>
  <si>
    <t>11:35:39</t>
  </si>
  <si>
    <t>分类</t>
  </si>
  <si>
    <t>明细</t>
  </si>
  <si>
    <t>金额</t>
  </si>
  <si>
    <t>城市</t>
  </si>
  <si>
    <t>评价门店</t>
  </si>
  <si>
    <t>用户昵称</t>
  </si>
  <si>
    <t>评分</t>
  </si>
  <si>
    <t>评价内容</t>
  </si>
  <si>
    <t>是否消费评价</t>
  </si>
  <si>
    <t>20:10:05</t>
  </si>
  <si>
    <t>成都</t>
  </si>
  <si>
    <t>{"效果":5,"环境":5,"服务":5}</t>
  </si>
  <si>
    <t>自己咬肌有点大，一直都很想试一下打瘦脸针。这家店在万达旁边，比较好找。诊所面积不大，但是生意挺好的，来的时候有几个在咨询的，正好还有一个是做玻尿酸隆鼻的，在等待的几分钟里跟她聊了几句，她之前在这里打的，效果还不错，这次是过来补打。我还是有点怕打针，打的时候刻意提醒医生轻一点点[捂脸]打下来感觉还好，不是特别痛，能承受。\n        环境是比较简单干净的类型，服务还不错，整个过程比较愉快。目前才打两天，看后面的效果吧，期待美美的[耶]</t>
  </si>
  <si>
    <t>否</t>
  </si>
  <si>
    <t>2018-08-15</t>
  </si>
  <si>
    <t>01:45:41</t>
  </si>
  <si>
    <t>王小木一直在路上</t>
  </si>
  <si>
    <t>店里的宝宝们服务很好，即使只做了一个小气泡也没有因为价格便宜而怠慢。小气泡做得很好，做完还敷了面膜，面膜特别舒服。</t>
  </si>
  <si>
    <t>是</t>
  </si>
  <si>
    <t>2018-08-09 20:19:52</t>
  </si>
  <si>
    <t>2018-08-14</t>
  </si>
  <si>
    <t>17:18:41</t>
  </si>
  <si>
    <t>贾真_7959</t>
  </si>
  <si>
    <t>团购了前臂和小腿。团了之后打电话预约，结果说可以直接做，就到店里去了。店面挺漂亮的，一共有三层。前台做好了登记以后，就有人专门带我上楼。给我做脱毛的护士小姐姐很温柔很暖，过程很轻松，没有疼痛和不适，做得挺干净的。就是冰点脱毛要多做几次，两三年前在其他医院做的腋下脱毛，这次在僮颜也帮我免费做了一次。总体说来不后悔拍了这家，希望继续保持高性价比。笔芯！</t>
  </si>
  <si>
    <t>2018-08-13 14:22:41</t>
  </si>
  <si>
    <t>22:15:41</t>
  </si>
  <si>
    <t>七宝</t>
  </si>
  <si>
    <t>服务挺好的，脱毛的时候没有痛感和灼烧感。</t>
  </si>
  <si>
    <t>2018-08-08 16:26:55</t>
  </si>
  <si>
    <t>22:15:31</t>
  </si>
  <si>
    <t>奇异果丶_3866</t>
  </si>
  <si>
    <t>在大众看了很多家，选的这家，价格很优惠，位置也好找，就在金牛万达广场后面，店铺很显眼，而且大厅很漂亮，前台小姐姐很热情，虽然网上团的，也没有半分怠慢，大概了解了情况，小姐姐马上就安排人带我上楼做了项目，脱的唇毛，没什么感觉就结束了，过程很快，结束后下来才验的券。最后一张照片是刚刚脱完出来照的，之前咨询，小姐姐说脱不到多少次就没有了，期待效果！！！</t>
  </si>
  <si>
    <t>2018-08-08 16:15:46</t>
  </si>
  <si>
    <t>17:18:32</t>
  </si>
  <si>
    <t>西门喵喵喵</t>
  </si>
  <si>
    <t>环境挺好。效果不错！服务态度也挺不错的</t>
  </si>
  <si>
    <t>2018-08-03 17:13:10</t>
  </si>
  <si>
    <t>07:57:11</t>
  </si>
  <si>
    <t>滚咕噜咕噜滚喽</t>
  </si>
  <si>
    <t>工作人员都超级热情  态度很好\n医生也很专业  现在有活动 价格很亲民\n也是朋友介绍过来的   真心推荐给小仙女们</t>
  </si>
  <si>
    <t>2018-08-02 16:44:43</t>
  </si>
  <si>
    <t>工作人员都超级热情  态度很好
医生也很专业  现在有活动 价格很亲民
也是朋友介绍过来的   真心推荐给小仙女们</t>
  </si>
  <si>
    <t>2018-08-02 16:47:21</t>
  </si>
  <si>
    <t>2018-08-08 16:28:19</t>
  </si>
  <si>
    <t>2018-08-08 16:28:28</t>
  </si>
  <si>
    <t>2018-08-13 14:23:23</t>
  </si>
  <si>
    <t>2018-08-10 11:32:24</t>
  </si>
  <si>
    <t>自己咬肌有点大，一直都很想试一下打瘦脸针。这家店在万达旁边，比较好找。诊所面积不大，但是生意挺好的，来的时候有几个在咨询的，正好还有一个是做玻尿酸隆鼻的，在等待的几分钟里跟她聊了几句，她之前在这里打的，效果还不错，这次是过来补打。我还是有点怕打针，打的时候刻意提醒医生轻一点点[捂脸]打下来感觉还好，不是特别痛，能承受。
        环境是比较简单干净的类型，服务还不错，整个过程比较愉快。目前才打两天，看后面的效果吧，期待美美的[耶]</t>
  </si>
  <si>
    <t>2018-08-03 17:13:57</t>
  </si>
  <si>
    <t>宝玉他哥</t>
  </si>
  <si>
    <t>真的很体贴人，很贴心，每个人都超级温柔，前台妹妹也是不会让你进店之后觉得尴尬，自己明明是第一次来，体会到了一种来了很多次的感觉。
医生打针也很轻柔，手法非常熟练，还跟我科普了很多关于皮肤保养的方法，真的很喜欢这家店！！！！！
跟大型医院比起来不差，感觉态度还要更好一些，下次肯定还会再来
女孩子到了25岁以后，脸部就开始衰老了，这个时候做微保养是最好的，把最好的给自己，真的等皱纹啊，暗黄啊，找到你的时候就完了。</t>
  </si>
  <si>
    <t>2018-07-15 13:18:04</t>
  </si>
  <si>
    <t>S特特</t>
  </si>
  <si>
    <t>今天到了僮颜整形 感觉非常好 一到医院前台小姐姐非常热情！带我去见了咨询师 咨询师非常专业给我讲了我需要的内容 然后前台小姐姐带我上去敷麻膏打针 护士小姐姐们都好温柔  打针的时候老师也很专业 一点都不痛 效果正是我想要的  打完后。护士小姐姐给我讲了很多注意事项 感觉很温暖 还一路把我送出医院 总得来说。僮颜整形给我的感觉很好。很有归属感！</t>
  </si>
  <si>
    <t>乐的清闲_</t>
  </si>
  <si>
    <t>今天去打玻尿酸丰下巴啦 我属于天生的没下巴，侧面几乎看不出来，正面看又很肉的那种。[尴尬]之前在假体和玻尿酸之间犹豫，最终选择打玻尿酸，可能是因为咨询师比较帅长得好看的人说什么都对？[偷笑]哈哈哈....开玩笑的啦，最主要的原因是咨询师说的我都认同，而且完全理解我想要的是什么样的下巴。打之前会敷麻膏。其实哈，个人感觉麻膏对缓解注射的疼并没有什么用。[囧]打之前先标的注射点，打玻尿酸的时候不怎么疼，应该说是胀。王医生真的是太细致了，一直在做微调。一会儿就让我坐起来看看。其实第一次坐起来照镜子我就挺满意的了。医生还是坚持继续微调 真的很专业[强][强]</t>
  </si>
  <si>
    <t>2018-08-10 19:16:13</t>
  </si>
  <si>
    <t>昵称</t>
  </si>
  <si>
    <t>项目分类</t>
  </si>
  <si>
    <t>咨询项目</t>
  </si>
  <si>
    <t>咨询问题</t>
  </si>
  <si>
    <t>转化情况</t>
  </si>
  <si>
    <t>客户等级</t>
  </si>
  <si>
    <t>切开双眼皮</t>
  </si>
  <si>
    <t>线上项目是否包含去皮去脂</t>
  </si>
  <si>
    <t>已拍单</t>
  </si>
  <si>
    <t>S</t>
  </si>
  <si>
    <t>客户未回复</t>
  </si>
  <si>
    <t>双眼皮</t>
  </si>
  <si>
    <t>6月8号咨询未回复，10号回复，客户失效</t>
  </si>
  <si>
    <t>B</t>
  </si>
  <si>
    <t>机构未回复</t>
  </si>
  <si>
    <t>A</t>
  </si>
  <si>
    <t>小腿</t>
  </si>
  <si>
    <t>咨询项目是否有时间限制</t>
  </si>
  <si>
    <t>已加微信</t>
  </si>
  <si>
    <t>皮肤管理</t>
  </si>
  <si>
    <t>咨询美白针怎么弄的</t>
  </si>
  <si>
    <t>C</t>
  </si>
  <si>
    <t xml:space="preserve">Alw184389090 </t>
  </si>
  <si>
    <t>已预约到店</t>
  </si>
  <si>
    <t>开内眼角</t>
  </si>
  <si>
    <t>咨询开内眼角的手术时长，价钱</t>
  </si>
  <si>
    <t>Dfl741542897</t>
  </si>
  <si>
    <t>小气泡</t>
  </si>
  <si>
    <t>咨询为何团购需要预付</t>
  </si>
  <si>
    <t>小腿/小臂</t>
  </si>
  <si>
    <t>咨询团购项目治疗部位</t>
  </si>
  <si>
    <t>法令纹</t>
  </si>
  <si>
    <t>咨询玻尿酸的分子大小，</t>
  </si>
  <si>
    <t>zBM374168337</t>
  </si>
  <si>
    <t>祛斑</t>
  </si>
  <si>
    <t>机构未及时回复</t>
  </si>
  <si>
    <t>丰下巴</t>
  </si>
  <si>
    <t>咨询海薇是否适合丰下巴，机构未及时回复</t>
  </si>
  <si>
    <t>全切双眼皮</t>
  </si>
  <si>
    <t>咨询男生可不可以做双眼皮，机构未及时回复</t>
  </si>
  <si>
    <t>客户要求加微信</t>
  </si>
  <si>
    <t>咨询纳米无痕是埋线吗</t>
  </si>
  <si>
    <t>脱腋毛</t>
  </si>
  <si>
    <t>咨询一次可以脱干净吗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</si>
  <si>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</si>
  <si>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</si>
  <si>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</si>
  <si>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</si>
  <si>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</si>
  <si>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</si>
  <si>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</si>
  <si>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华韩整形|眼部鼻部&amp;面部年轻化</t>
  </si>
  <si>
    <t>午高峰</t>
  </si>
  <si>
    <t>外部优质平台推广</t>
  </si>
  <si>
    <t>早高峰</t>
  </si>
  <si>
    <t>晚高峰</t>
  </si>
  <si>
    <t>品牌推广</t>
  </si>
  <si>
    <t>全时段</t>
  </si>
  <si>
    <t>2018/04/16</t>
  </si>
  <si>
    <t>0-2</t>
  </si>
  <si>
    <t>14-19</t>
  </si>
  <si>
    <t>9-14</t>
  </si>
  <si>
    <t>9-19长时段</t>
  </si>
  <si>
    <t>2018/04/17</t>
  </si>
  <si>
    <t>2018/04/18</t>
  </si>
  <si>
    <t>19-24</t>
  </si>
  <si>
    <t>2018/04/19</t>
  </si>
  <si>
    <t>肉毒素瘦脸</t>
  </si>
  <si>
    <t>2018/04/20</t>
  </si>
  <si>
    <t>2018/04/21</t>
  </si>
  <si>
    <t>2018/04/22</t>
  </si>
  <si>
    <t>2018/04/23</t>
  </si>
  <si>
    <t>2018/04/24</t>
  </si>
  <si>
    <t>2018/04/25</t>
  </si>
  <si>
    <t>2018/04/30</t>
  </si>
  <si>
    <t>2018/04/29</t>
  </si>
  <si>
    <t>2018/04/28</t>
  </si>
  <si>
    <t>2018/04/27</t>
  </si>
  <si>
    <t>2018/04/26</t>
  </si>
</sst>
</file>

<file path=xl/styles.xml><?xml version="1.0" encoding="utf-8"?>
<styleSheet xmlns="http://schemas.openxmlformats.org/spreadsheetml/2006/main">
  <numFmts count="5">
    <numFmt formatCode="0.0%" numFmtId="164"/>
    <numFmt formatCode="#,##0_);[Red]\(#,##0\)" numFmtId="165"/>
    <numFmt formatCode="#,##0_ " numFmtId="166"/>
    <numFmt formatCode="#,##0.0_);[Red]\(#,##0.0\)" numFmtId="167"/>
    <numFmt formatCode="0.0" numFmtId="168"/>
  </numFmts>
  <fonts count="52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1"/>
    </font>
    <font>
      <name val="微软雅黑"/>
      <charset val="134"/>
      <family val="2"/>
      <b val="1"/>
      <color theme="1"/>
      <sz val="14"/>
    </font>
    <font>
      <name val="微软雅黑"/>
      <family val="2"/>
      <color theme="1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rgb="FF000000"/>
      <sz val="15"/>
    </font>
    <font>
      <name val="微软雅黑"/>
      <charset val="134"/>
      <family val="2"/>
      <b val="1"/>
      <color theme="1"/>
      <sz val="12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FF0000"/>
      <sz val="12"/>
    </font>
    <font>
      <name val="微软雅黑"/>
      <charset val="134"/>
      <family val="2"/>
      <b val="1"/>
      <color rgb="FF00B050"/>
      <sz val="10"/>
    </font>
    <font>
      <name val="微软雅黑"/>
      <charset val="134"/>
      <family val="2"/>
      <color rgb="FF00B050"/>
      <sz val="10"/>
    </font>
    <font>
      <name val="微软雅黑"/>
      <charset val="134"/>
      <family val="2"/>
      <color rgb="FF00B050"/>
      <sz val="11"/>
    </font>
    <font>
      <name val="微软雅黑"/>
      <charset val="134"/>
      <family val="2"/>
      <b val="1"/>
      <color rgb="FF00B050"/>
      <sz val="11"/>
    </font>
    <font>
      <name val="微软雅黑"/>
      <charset val="134"/>
      <family val="2"/>
      <b val="1"/>
      <color rgb="FF000000"/>
      <sz val="12"/>
    </font>
    <font>
      <name val="PingFangSC-Semibold"/>
      <family val="2"/>
      <color rgb="FF333333"/>
      <sz val="8"/>
    </font>
    <font>
      <name val="宋体"/>
      <charset val="134"/>
      <family val="3"/>
      <color rgb="FF00B050"/>
      <sz val="11"/>
      <scheme val="minor"/>
    </font>
    <font>
      <name val="微软雅黑"/>
      <charset val="134"/>
      <family val="2"/>
      <b val="1"/>
      <sz val="11"/>
    </font>
    <font>
      <name val="微软雅黑"/>
      <charset val="134"/>
      <family val="2"/>
      <b val="1"/>
      <color rgb="FFFF0000"/>
      <sz val="11"/>
    </font>
  </fonts>
  <fills count="18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9">
    <xf applyAlignment="1" borderId="0" fillId="0" fontId="0" numFmtId="0">
      <alignment vertical="center"/>
    </xf>
    <xf applyAlignment="1" borderId="0" fillId="0" fontId="19" numFmtId="0">
      <alignment vertical="center"/>
    </xf>
    <xf applyAlignment="1" borderId="0" fillId="0" fontId="31" numFmtId="0">
      <alignment vertical="center"/>
    </xf>
    <xf applyAlignment="1" borderId="0" fillId="0" fontId="20" numFmtId="0">
      <alignment vertical="center"/>
    </xf>
    <xf applyAlignment="1" borderId="0" fillId="0" fontId="17" numFmtId="0">
      <alignment vertical="center" wrapText="1"/>
    </xf>
    <xf applyAlignment="1" borderId="0" fillId="0" fontId="21" numFmtId="0">
      <alignment vertical="center"/>
    </xf>
    <xf applyAlignment="1" borderId="0" fillId="0" fontId="22" numFmtId="0">
      <alignment vertical="center"/>
    </xf>
    <xf applyAlignment="1" borderId="0" fillId="0" fontId="26" numFmtId="0">
      <alignment vertical="center"/>
    </xf>
    <xf applyAlignment="1" borderId="0" fillId="0" fontId="26" numFmtId="0">
      <alignment vertical="center"/>
    </xf>
  </cellStyleXfs>
  <cellXfs count="271">
    <xf applyAlignment="1" borderId="0" fillId="0" fontId="0" numFmtId="0" pivotButton="0" quotePrefix="0" xfId="0">
      <alignment vertical="center"/>
    </xf>
    <xf applyAlignment="1" borderId="1" fillId="0" fontId="28" numFmtId="0" pivotButton="0" quotePrefix="0" xfId="0">
      <alignment horizontal="center" vertical="center"/>
    </xf>
    <xf applyAlignment="1" borderId="3" fillId="0" fontId="25" numFmtId="0" pivotButton="0" quotePrefix="0" xfId="0">
      <alignment horizontal="center" readingOrder="1" vertical="center" wrapText="1"/>
    </xf>
    <xf applyAlignment="1" borderId="5" fillId="5" fontId="25" numFmtId="0" pivotButton="0" quotePrefix="0" xfId="0">
      <alignment horizontal="center" readingOrder="1" vertical="center" wrapText="1"/>
    </xf>
    <xf applyAlignment="1" borderId="3" fillId="5" fontId="29" numFmtId="0" pivotButton="0" quotePrefix="0" xfId="0">
      <alignment horizontal="center" readingOrder="1" vertical="center" wrapText="1"/>
    </xf>
    <xf applyAlignment="1" borderId="0" fillId="0" fontId="27" numFmtId="0" pivotButton="0" quotePrefix="0" xfId="0">
      <alignment vertical="center"/>
    </xf>
    <xf applyAlignment="1" borderId="2" fillId="0" fontId="33" numFmtId="9" pivotButton="0" quotePrefix="0" xfId="0">
      <alignment horizontal="center" vertical="center" wrapText="1"/>
    </xf>
    <xf applyAlignment="1" borderId="8" fillId="3" fontId="25" numFmtId="0" pivotButton="0" quotePrefix="0" xfId="0">
      <alignment horizontal="center" readingOrder="1" vertical="center" wrapText="1"/>
    </xf>
    <xf applyAlignment="1" borderId="5" fillId="3" fontId="25" numFmtId="0" pivotButton="0" quotePrefix="0" xfId="0">
      <alignment horizontal="center" readingOrder="1" vertical="center" wrapText="1"/>
    </xf>
    <xf applyAlignment="1" borderId="3" fillId="3" fontId="25" numFmtId="0" pivotButton="0" quotePrefix="0" xfId="0">
      <alignment horizontal="center" readingOrder="1" vertical="center" wrapText="1"/>
    </xf>
    <xf applyAlignment="1" borderId="0" fillId="0" fontId="27" numFmtId="14" pivotButton="0" quotePrefix="0" xfId="0">
      <alignment vertical="center"/>
    </xf>
    <xf applyAlignment="1" borderId="3" fillId="7" fontId="25" numFmtId="0" pivotButton="0" quotePrefix="0" xfId="0">
      <alignment horizontal="center" readingOrder="1" vertical="center" wrapText="1"/>
    </xf>
    <xf applyAlignment="1" borderId="8" fillId="7" fontId="25" numFmtId="0" pivotButton="0" quotePrefix="0" xfId="0">
      <alignment horizontal="center" readingOrder="1" vertical="center" wrapText="1"/>
    </xf>
    <xf applyAlignment="1" borderId="3" fillId="7" fontId="33" numFmtId="0" pivotButton="0" quotePrefix="0" xfId="0">
      <alignment horizontal="center" vertical="center" wrapText="1"/>
    </xf>
    <xf applyAlignment="1" borderId="5" fillId="5" fontId="29" numFmtId="0" pivotButton="0" quotePrefix="0" xfId="0">
      <alignment horizontal="center" readingOrder="1" vertical="center" wrapText="1"/>
    </xf>
    <xf applyAlignment="1" borderId="2" fillId="3" fontId="34" numFmtId="0" pivotButton="0" quotePrefix="0" xfId="0">
      <alignment horizontal="center" readingOrder="1" vertical="center" wrapText="1"/>
    </xf>
    <xf applyAlignment="1" borderId="2" fillId="6" fontId="34" numFmtId="0" pivotButton="0" quotePrefix="0" xfId="0">
      <alignment horizontal="center" readingOrder="1" vertical="center" wrapText="1"/>
    </xf>
    <xf applyAlignment="1" borderId="3" fillId="0" fontId="32" numFmtId="9" pivotButton="0" quotePrefix="0" xfId="0">
      <alignment horizontal="center" vertical="center" wrapText="1"/>
    </xf>
    <xf applyAlignment="1" borderId="3" fillId="0" fontId="29" numFmtId="0" pivotButton="0" quotePrefix="0" xfId="0">
      <alignment horizontal="left" readingOrder="1" vertical="center" wrapText="1"/>
    </xf>
    <xf applyAlignment="1" borderId="0" fillId="0" fontId="35" numFmtId="0" pivotButton="0" quotePrefix="0" xfId="0">
      <alignment vertical="center"/>
    </xf>
    <xf applyAlignment="1" borderId="0" fillId="4" fontId="24" numFmtId="0" pivotButton="0" quotePrefix="0" xfId="0">
      <alignment vertical="center"/>
    </xf>
    <xf applyAlignment="1" borderId="1" fillId="0" fontId="28" numFmtId="0" pivotButton="0" quotePrefix="0" xfId="0">
      <alignment horizontal="left"/>
    </xf>
    <xf applyAlignment="1" borderId="1" fillId="0" fontId="16" numFmtId="0" pivotButton="0" quotePrefix="0" xfId="0">
      <alignment vertical="center"/>
    </xf>
    <xf borderId="1" fillId="0" fontId="16" numFmtId="0" pivotButton="0" quotePrefix="0" xfId="0"/>
    <xf applyAlignment="1" borderId="0" fillId="4" fontId="28" numFmtId="0" pivotButton="0" quotePrefix="0" xfId="0">
      <alignment vertical="center"/>
    </xf>
    <xf applyAlignment="1" borderId="0" fillId="4" fontId="38" numFmtId="0" pivotButton="0" quotePrefix="0" xfId="0">
      <alignment vertical="center"/>
    </xf>
    <xf applyAlignment="1" borderId="4" fillId="3" fontId="29" numFmtId="0" pivotButton="0" quotePrefix="0" xfId="0">
      <alignment horizontal="center" readingOrder="1" vertical="center" wrapText="1"/>
    </xf>
    <xf applyAlignment="1" borderId="0" fillId="10" fontId="16" numFmtId="0" pivotButton="0" quotePrefix="0" xfId="0">
      <alignment horizontal="left" vertical="center"/>
    </xf>
    <xf applyAlignment="1" borderId="0" fillId="0" fontId="16" numFmtId="0" pivotButton="0" quotePrefix="0" xfId="0">
      <alignment horizontal="left" vertical="center"/>
    </xf>
    <xf applyAlignment="1" borderId="0" fillId="7" fontId="29" numFmtId="0" pivotButton="0" quotePrefix="0" xfId="0">
      <alignment horizontal="left" readingOrder="1" vertical="center" wrapText="1"/>
    </xf>
    <xf applyAlignment="1" borderId="0" fillId="11" fontId="16" numFmtId="0" pivotButton="0" quotePrefix="0" xfId="0">
      <alignment horizontal="left" vertical="center"/>
    </xf>
    <xf applyAlignment="1" borderId="0" fillId="12" fontId="16" numFmtId="0" pivotButton="0" quotePrefix="0" xfId="0">
      <alignment horizontal="left" vertical="center"/>
    </xf>
    <xf applyAlignment="1" borderId="0" fillId="0" fontId="32" numFmtId="0" pivotButton="0" quotePrefix="0" xfId="0">
      <alignment horizontal="left" vertical="center" wrapText="1"/>
    </xf>
    <xf applyAlignment="1" borderId="15" fillId="6" fontId="34" numFmtId="0" pivotButton="0" quotePrefix="0" xfId="0">
      <alignment horizontal="center" readingOrder="1" vertical="center" wrapText="1"/>
    </xf>
    <xf applyAlignment="1" borderId="0" fillId="0" fontId="40" numFmtId="0" pivotButton="0" quotePrefix="0" xfId="0">
      <alignment vertical="center"/>
    </xf>
    <xf applyAlignment="1" borderId="0" fillId="13" fontId="16" numFmtId="0" pivotButton="0" quotePrefix="0" xfId="0">
      <alignment vertical="center"/>
    </xf>
    <xf applyAlignment="1" borderId="0" fillId="0" fontId="38" numFmtId="0" pivotButton="0" quotePrefix="0" xfId="0">
      <alignment vertical="center"/>
    </xf>
    <xf applyAlignment="1" borderId="19" fillId="5" fontId="29" numFmtId="0" pivotButton="0" quotePrefix="0" xfId="0">
      <alignment horizontal="center" readingOrder="1" vertical="center" wrapText="1"/>
    </xf>
    <xf applyAlignment="1" borderId="3" fillId="7" fontId="33" numFmtId="9" pivotButton="0" quotePrefix="0" xfId="0">
      <alignment horizontal="center" vertical="center" wrapText="1"/>
    </xf>
    <xf applyAlignment="1" borderId="18" fillId="7" fontId="33" numFmtId="0" pivotButton="0" quotePrefix="0" xfId="0">
      <alignment horizontal="center" vertical="center" wrapText="1"/>
    </xf>
    <xf applyAlignment="1" borderId="3" fillId="0" fontId="32" numFmtId="0" pivotButton="0" quotePrefix="0" xfId="0">
      <alignment horizontal="center" vertical="center" wrapText="1"/>
    </xf>
    <xf applyAlignment="1" borderId="3" fillId="0" fontId="29" numFmtId="0" pivotButton="0" quotePrefix="0" xfId="0">
      <alignment horizontal="center" readingOrder="1" vertical="center" wrapText="1"/>
    </xf>
    <xf applyAlignment="1" borderId="0" fillId="14" fontId="16" numFmtId="0" pivotButton="0" quotePrefix="0" xfId="0">
      <alignment horizontal="left" vertical="center"/>
    </xf>
    <xf applyAlignment="1" borderId="3" fillId="0" fontId="41" numFmtId="0" pivotButton="0" quotePrefix="0" xfId="0">
      <alignment horizontal="center" readingOrder="1" vertical="center" wrapText="1"/>
    </xf>
    <xf applyAlignment="1" borderId="3" fillId="0" fontId="41" numFmtId="0" pivotButton="0" quotePrefix="0" xfId="0">
      <alignment horizontal="center" vertical="center" wrapText="1"/>
    </xf>
    <xf applyAlignment="1" borderId="3" fillId="0" fontId="41" numFmtId="9" pivotButton="0" quotePrefix="0" xfId="0">
      <alignment horizontal="center" vertical="center" wrapText="1"/>
    </xf>
    <xf applyAlignment="1" borderId="1" fillId="0" fontId="41" numFmtId="9" pivotButton="0" quotePrefix="0" xfId="0">
      <alignment horizontal="center" vertical="center" wrapText="1"/>
    </xf>
    <xf applyAlignment="1" borderId="1" fillId="0" fontId="41" numFmtId="0" pivotButton="0" quotePrefix="0" xfId="0">
      <alignment horizontal="center" vertical="center" wrapText="1"/>
    </xf>
    <xf applyAlignment="1" borderId="2" fillId="0" fontId="42" numFmtId="9" pivotButton="0" quotePrefix="0" xfId="0">
      <alignment horizontal="center" vertical="center" wrapText="1"/>
    </xf>
    <xf applyAlignment="1" borderId="0" fillId="15" fontId="16" numFmtId="0" pivotButton="0" quotePrefix="0" xfId="0">
      <alignment horizontal="left" vertical="center"/>
    </xf>
    <xf applyAlignment="1" borderId="1" fillId="0" fontId="28" numFmtId="14" pivotButton="0" quotePrefix="0" xfId="0">
      <alignment horizontal="center"/>
    </xf>
    <xf applyAlignment="1" borderId="1" fillId="0" fontId="28" numFmtId="0" pivotButton="0" quotePrefix="0" xfId="0">
      <alignment horizontal="center"/>
    </xf>
    <xf applyAlignment="1" borderId="9" fillId="9" fontId="38" numFmtId="0" pivotButton="0" quotePrefix="0" xfId="0">
      <alignment horizontal="center" vertical="center" wrapText="1"/>
    </xf>
    <xf applyAlignment="1" borderId="9" fillId="9" fontId="38" numFmtId="14" pivotButton="0" quotePrefix="0" xfId="0">
      <alignment horizontal="center" vertical="center" wrapText="1"/>
    </xf>
    <xf applyAlignment="1" borderId="0" fillId="0" fontId="15" numFmtId="0" pivotButton="0" quotePrefix="0" xfId="0">
      <alignment horizontal="center" vertical="center"/>
    </xf>
    <xf applyAlignment="1" borderId="0" fillId="0" fontId="15" numFmtId="14" pivotButton="0" quotePrefix="0" xfId="0">
      <alignment horizontal="center" vertical="center"/>
    </xf>
    <xf applyAlignment="1" borderId="0" fillId="0" fontId="28" numFmtId="14" pivotButton="0" quotePrefix="0" xfId="0">
      <alignment horizontal="center" vertical="center"/>
    </xf>
    <xf applyAlignment="1" borderId="0" fillId="0" fontId="28" numFmtId="0" pivotButton="0" quotePrefix="0" xfId="0">
      <alignment horizontal="left" vertical="center"/>
    </xf>
    <xf applyAlignment="1" borderId="0" fillId="0" fontId="28" numFmtId="0" pivotButton="0" quotePrefix="0" xfId="0">
      <alignment horizontal="center" vertical="center"/>
    </xf>
    <xf applyAlignment="1" borderId="0" fillId="2" fontId="30" numFmtId="0" pivotButton="0" quotePrefix="0" xfId="0">
      <alignment horizontal="center" vertical="center"/>
    </xf>
    <xf applyAlignment="1" borderId="0" fillId="2" fontId="30" numFmtId="14" pivotButton="0" quotePrefix="0" xfId="0">
      <alignment horizontal="center" vertical="center"/>
    </xf>
    <xf applyAlignment="1" borderId="0" fillId="2" fontId="30" numFmtId="0" pivotButton="0" quotePrefix="0" xfId="0">
      <alignment horizontal="left" vertical="center"/>
    </xf>
    <xf applyAlignment="1" borderId="0" fillId="2" fontId="28" numFmtId="0" pivotButton="0" quotePrefix="0" xfId="0">
      <alignment horizontal="center" vertical="center"/>
    </xf>
    <xf applyAlignment="1" borderId="0" fillId="0" fontId="28" numFmtId="21" pivotButton="0" quotePrefix="0" xfId="0">
      <alignment horizontal="center" vertical="center"/>
    </xf>
    <xf applyAlignment="1" borderId="0" fillId="7" fontId="14" numFmtId="0" pivotButton="0" quotePrefix="0" xfId="0">
      <alignment horizontal="left" vertical="center"/>
    </xf>
    <xf applyAlignment="1" borderId="0" fillId="0" fontId="14" numFmtId="0" pivotButton="0" quotePrefix="0" xfId="0">
      <alignment horizontal="left" vertical="center"/>
    </xf>
    <xf applyAlignment="1" borderId="0" fillId="0" fontId="14" numFmtId="49" pivotButton="0" quotePrefix="0" xfId="0">
      <alignment horizontal="center" vertical="center"/>
    </xf>
    <xf applyAlignment="1" borderId="0" fillId="0" fontId="14" numFmtId="0" pivotButton="0" quotePrefix="0" xfId="0">
      <alignment horizontal="center"/>
    </xf>
    <xf applyAlignment="1" borderId="0" fillId="0" fontId="14" numFmtId="0" pivotButton="0" quotePrefix="0" xfId="0">
      <alignment vertical="center"/>
    </xf>
    <xf applyAlignment="1" borderId="20" fillId="0" fontId="32" numFmtId="0" pivotButton="0" quotePrefix="0" xfId="0">
      <alignment horizontal="right" vertical="center" wrapText="1"/>
    </xf>
    <xf applyAlignment="1" borderId="1" fillId="16" fontId="34" numFmtId="0" pivotButton="0" quotePrefix="0" xfId="0">
      <alignment horizontal="center" readingOrder="1" vertical="center" wrapText="1"/>
    </xf>
    <xf applyAlignment="1" borderId="0" fillId="0" fontId="32" numFmtId="0" pivotButton="0" quotePrefix="0" xfId="0">
      <alignment horizontal="center" vertical="center" wrapText="1"/>
    </xf>
    <xf applyAlignment="1" borderId="0" fillId="0" fontId="32" numFmtId="0" pivotButton="0" quotePrefix="0" xfId="0">
      <alignment vertical="center" wrapText="1"/>
    </xf>
    <xf applyAlignment="1" borderId="26" fillId="6" fontId="34" numFmtId="0" pivotButton="0" quotePrefix="0" xfId="0">
      <alignment horizontal="center" readingOrder="1" vertical="center" wrapText="1"/>
    </xf>
    <xf applyAlignment="1" borderId="27" fillId="0" fontId="32" numFmtId="0" pivotButton="0" quotePrefix="0" xfId="0">
      <alignment horizontal="right" vertical="center" wrapText="1"/>
    </xf>
    <xf applyAlignment="1" borderId="28" fillId="0" fontId="32" numFmtId="9" pivotButton="0" quotePrefix="0" xfId="0">
      <alignment horizontal="center" vertical="center" wrapText="1"/>
    </xf>
    <xf applyAlignment="1" borderId="29" fillId="0" fontId="32" numFmtId="9" pivotButton="0" quotePrefix="0" xfId="0">
      <alignment horizontal="center" vertical="center" wrapText="1"/>
    </xf>
    <xf applyAlignment="1" borderId="28" fillId="0" fontId="32" numFmtId="0" pivotButton="0" quotePrefix="0" xfId="0">
      <alignment horizontal="center" vertical="center" wrapText="1"/>
    </xf>
    <xf applyAlignment="1" borderId="30" fillId="0" fontId="32" numFmtId="0" pivotButton="0" quotePrefix="0" xfId="0">
      <alignment horizontal="center" vertical="center" wrapText="1"/>
    </xf>
    <xf applyAlignment="1" borderId="31" fillId="0" fontId="32" numFmtId="9" pivotButton="0" quotePrefix="0" xfId="0">
      <alignment horizontal="center" vertical="center" wrapText="1"/>
    </xf>
    <xf applyAlignment="1" borderId="32" fillId="0" fontId="32" numFmtId="9" pivotButton="0" quotePrefix="0" xfId="0">
      <alignment horizontal="center" vertical="center" wrapText="1"/>
    </xf>
    <xf applyAlignment="1" borderId="1" fillId="5" fontId="29" numFmtId="0" pivotButton="0" quotePrefix="0" xfId="0">
      <alignment horizontal="center" readingOrder="1" vertical="center" wrapText="1"/>
    </xf>
    <xf applyAlignment="1" borderId="1" fillId="7" fontId="32" numFmtId="0" pivotButton="0" quotePrefix="0" xfId="0">
      <alignment horizontal="center" vertical="center" wrapText="1"/>
    </xf>
    <xf applyAlignment="1" borderId="1" fillId="7" fontId="32" numFmtId="9" pivotButton="0" quotePrefix="0" xfId="0">
      <alignment horizontal="center" vertical="center" wrapText="1"/>
    </xf>
    <xf applyAlignment="1" borderId="14" fillId="5" fontId="29" numFmtId="0" pivotButton="0" quotePrefix="0" xfId="0">
      <alignment horizontal="center" readingOrder="1" vertical="center" wrapText="1"/>
    </xf>
    <xf applyAlignment="1" borderId="13" fillId="0" fontId="29" numFmtId="0" pivotButton="0" quotePrefix="0" xfId="0">
      <alignment horizontal="left" readingOrder="1" vertical="center" wrapText="1"/>
    </xf>
    <xf applyAlignment="1" borderId="0" fillId="0" fontId="43" numFmtId="0" pivotButton="0" quotePrefix="0" xfId="0">
      <alignment horizontal="center" vertical="center" wrapText="1"/>
    </xf>
    <xf applyAlignment="1" borderId="0" fillId="0" fontId="44" numFmtId="0" pivotButton="0" quotePrefix="0" xfId="0">
      <alignment horizontal="center"/>
    </xf>
    <xf applyAlignment="1" borderId="0" fillId="2" fontId="43" numFmtId="0" pivotButton="0" quotePrefix="0" xfId="0">
      <alignment horizontal="center" vertical="center"/>
    </xf>
    <xf applyAlignment="1" borderId="0" fillId="0" fontId="44" numFmtId="0" pivotButton="0" quotePrefix="0" xfId="0">
      <alignment horizontal="center" vertical="center"/>
    </xf>
    <xf applyAlignment="1" borderId="0" fillId="0" fontId="44" numFmtId="0" pivotButton="0" quotePrefix="0" xfId="0">
      <alignment vertical="center"/>
    </xf>
    <xf applyAlignment="1" borderId="0" fillId="0" fontId="13" numFmtId="0" pivotButton="0" quotePrefix="0" xfId="0">
      <alignment vertical="center"/>
    </xf>
    <xf applyAlignment="1" borderId="0" fillId="0" fontId="13" numFmtId="0" pivotButton="0" quotePrefix="0" xfId="0">
      <alignment horizontal="left" vertical="center"/>
    </xf>
    <xf applyAlignment="1" borderId="0" fillId="0" fontId="13" numFmtId="14" pivotButton="0" quotePrefix="0" xfId="0">
      <alignment horizontal="left"/>
    </xf>
    <xf applyAlignment="1" borderId="0" fillId="0" fontId="13" numFmtId="20" pivotButton="0" quotePrefix="0" xfId="0">
      <alignment horizontal="left"/>
    </xf>
    <xf applyAlignment="1" borderId="0" fillId="0" fontId="13" numFmtId="0" pivotButton="0" quotePrefix="0" xfId="0">
      <alignment horizontal="left"/>
    </xf>
    <xf applyAlignment="1" borderId="0" fillId="0" fontId="13" numFmtId="0" pivotButton="0" quotePrefix="0" xfId="0">
      <alignment horizontal="center"/>
    </xf>
    <xf applyAlignment="1" borderId="0" fillId="0" fontId="45" numFmtId="0" pivotButton="0" quotePrefix="0" xfId="0">
      <alignment horizontal="left" vertical="center"/>
    </xf>
    <xf applyAlignment="1" borderId="9" fillId="9" fontId="46" numFmtId="0" pivotButton="0" quotePrefix="0" xfId="0">
      <alignment horizontal="center" vertical="center" wrapText="1"/>
    </xf>
    <xf applyAlignment="1" borderId="0" fillId="0" fontId="45" numFmtId="0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applyAlignment="1" borderId="0" fillId="0" fontId="0" numFmtId="14" pivotButton="0" quotePrefix="0" xfId="0">
      <alignment horizontal="left"/>
    </xf>
    <xf applyAlignment="1" borderId="0" fillId="0" fontId="0" numFmtId="20" pivotButton="0" quotePrefix="0" xfId="0">
      <alignment horizontal="left"/>
    </xf>
    <xf applyAlignment="1" borderId="0" fillId="0" fontId="45" numFmtId="0" pivotButton="0" quotePrefix="0" xfId="0">
      <alignment horizontal="center"/>
    </xf>
    <xf applyAlignment="1" borderId="0" fillId="7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11" fillId="3" fontId="47" numFmtId="0" pivotButton="0" quotePrefix="0" xfId="0">
      <alignment horizontal="center" readingOrder="1" vertical="center" wrapText="1"/>
    </xf>
    <xf applyAlignment="1" borderId="12" fillId="3" fontId="47" numFmtId="0" pivotButton="0" quotePrefix="0" xfId="0">
      <alignment horizontal="center" readingOrder="1" vertical="center" wrapText="1"/>
    </xf>
    <xf applyAlignment="1" borderId="14" fillId="0" fontId="32" numFmtId="9" pivotButton="0" quotePrefix="0" xfId="0">
      <alignment horizontal="center" vertical="center" wrapText="1"/>
    </xf>
    <xf applyAlignment="1" borderId="1" fillId="0" fontId="32" numFmtId="9" pivotButton="0" quotePrefix="0" xfId="0">
      <alignment horizontal="center" vertical="center" wrapText="1"/>
    </xf>
    <xf applyAlignment="1" borderId="1" fillId="0" fontId="41" numFmtId="0" pivotButton="0" quotePrefix="0" xfId="0">
      <alignment horizontal="center" readingOrder="1" vertical="center" wrapText="1"/>
    </xf>
    <xf applyAlignment="1" borderId="1" fillId="0" fontId="29" numFmtId="0" pivotButton="0" quotePrefix="0" xfId="0">
      <alignment horizontal="center" readingOrder="1" vertical="center" wrapText="1"/>
    </xf>
    <xf applyAlignment="1" borderId="1" fillId="0" fontId="32" numFmtId="1" pivotButton="0" quotePrefix="0" xfId="0">
      <alignment horizontal="center" vertical="center" wrapText="1"/>
    </xf>
    <xf applyAlignment="1" borderId="21" fillId="0" fontId="29" numFmtId="0" pivotButton="0" quotePrefix="0" xfId="0">
      <alignment horizontal="center" readingOrder="1" vertical="center" wrapText="1"/>
    </xf>
    <xf applyAlignment="1" borderId="11" fillId="3" fontId="37" numFmtId="0" pivotButton="0" quotePrefix="0" xfId="0">
      <alignment horizontal="center" readingOrder="1" vertical="center" wrapText="1"/>
    </xf>
    <xf applyAlignment="1" borderId="0" fillId="0" fontId="15" numFmtId="21" pivotButton="0" quotePrefix="0" xfId="0">
      <alignment horizontal="center" vertical="center"/>
    </xf>
    <xf applyAlignment="1" borderId="0" fillId="4" fontId="11" numFmtId="0" pivotButton="0" quotePrefix="0" xfId="0">
      <alignment vertical="center"/>
    </xf>
    <xf borderId="0" fillId="0" fontId="10" numFmtId="0" pivotButton="0" quotePrefix="0" xfId="0"/>
    <xf applyAlignment="1" borderId="0" fillId="0" fontId="10" numFmtId="0" pivotButton="0" quotePrefix="0" xfId="0">
      <alignment vertical="center"/>
    </xf>
    <xf applyAlignment="1" borderId="0" fillId="0" fontId="36" numFmtId="0" pivotButton="0" quotePrefix="0" xfId="0">
      <alignment vertical="center"/>
    </xf>
    <xf applyAlignment="1" borderId="0" fillId="0" fontId="36" numFmtId="0" pivotButton="1" quotePrefix="0" xfId="0">
      <alignment vertical="center"/>
    </xf>
    <xf applyAlignment="1" borderId="0" fillId="0" fontId="36" numFmtId="0" pivotButton="0" quotePrefix="0" xfId="0">
      <alignment horizontal="left" vertical="center"/>
    </xf>
    <xf applyAlignment="1" borderId="0" fillId="0" fontId="28" numFmtId="14" pivotButton="0" quotePrefix="0" xfId="0">
      <alignment horizontal="left" vertical="center"/>
    </xf>
    <xf applyAlignment="1" borderId="0" fillId="0" fontId="36" numFmtId="2" pivotButton="0" quotePrefix="0" xfId="0">
      <alignment vertical="center"/>
    </xf>
    <xf applyAlignment="1" borderId="20" fillId="0" fontId="29" numFmtId="0" pivotButton="0" quotePrefix="0" xfId="0">
      <alignment horizontal="left" readingOrder="1" vertical="center" wrapText="1"/>
    </xf>
    <xf applyAlignment="1" borderId="21" fillId="0" fontId="32" numFmtId="9" pivotButton="0" quotePrefix="0" xfId="0">
      <alignment horizontal="center" vertical="center" wrapText="1"/>
    </xf>
    <xf applyAlignment="1" borderId="0" fillId="0" fontId="9" numFmtId="0" pivotButton="0" quotePrefix="0" xfId="0">
      <alignment vertical="center"/>
    </xf>
    <xf applyAlignment="1" borderId="0" fillId="0" fontId="48" numFmtId="0" pivotButton="0" quotePrefix="0" xfId="0">
      <alignment vertical="center"/>
    </xf>
    <xf applyAlignment="1" borderId="13" fillId="0" fontId="24" numFmtId="0" pivotButton="0" quotePrefix="0" xfId="0">
      <alignment vertical="center"/>
    </xf>
    <xf applyAlignment="1" borderId="14" fillId="0" fontId="24" numFmtId="0" pivotButton="0" quotePrefix="0" xfId="0">
      <alignment horizontal="center" vertical="center"/>
    </xf>
    <xf applyAlignment="1" borderId="1" fillId="0" fontId="24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0" numFmtId="14" pivotButton="0" quotePrefix="0" xfId="0">
      <alignment horizontal="left" vertical="center"/>
    </xf>
    <xf applyAlignment="1" borderId="0" fillId="0" fontId="30" numFmtId="0" pivotButton="0" quotePrefix="0" xfId="0">
      <alignment horizontal="left" vertical="center" wrapText="1"/>
    </xf>
    <xf applyAlignment="1" borderId="0" fillId="0" fontId="10" numFmtId="14" pivotButton="0" quotePrefix="0" xfId="0">
      <alignment horizontal="left"/>
    </xf>
    <xf applyAlignment="1" borderId="0" fillId="0" fontId="10" numFmtId="21" pivotButton="0" quotePrefix="0" xfId="0">
      <alignment horizontal="left"/>
    </xf>
    <xf applyAlignment="1" borderId="0" fillId="0" fontId="10" numFmtId="21" pivotButton="0" quotePrefix="0" xfId="0">
      <alignment horizontal="left" vertical="center"/>
    </xf>
    <xf applyAlignment="1" borderId="0" fillId="0" fontId="10" numFmtId="0" pivotButton="0" quotePrefix="0" xfId="0">
      <alignment horizontal="left"/>
    </xf>
    <xf applyAlignment="1" borderId="1" fillId="2" fontId="45" numFmtId="0" pivotButton="0" quotePrefix="0" xfId="0">
      <alignment horizontal="center" vertical="center"/>
    </xf>
    <xf applyAlignment="1" borderId="1" fillId="2" fontId="7" numFmtId="0" pivotButton="0" quotePrefix="0" xfId="0">
      <alignment horizontal="left" vertical="center"/>
    </xf>
    <xf applyAlignment="1" borderId="0" fillId="0" fontId="7" numFmtId="0" pivotButton="0" quotePrefix="0" xfId="0">
      <alignment vertical="center"/>
    </xf>
    <xf applyAlignment="1" borderId="1" fillId="0" fontId="45" numFmtId="0" pivotButton="0" quotePrefix="0" xfId="0">
      <alignment horizontal="center" vertical="center"/>
    </xf>
    <xf applyAlignment="1" borderId="1" fillId="0" fontId="7" numFmtId="0" pivotButton="0" quotePrefix="0" xfId="0">
      <alignment horizontal="left" vertical="center"/>
    </xf>
    <xf applyAlignment="1" borderId="1" fillId="0" fontId="7" numFmtId="22" pivotButton="0" quotePrefix="0" xfId="0">
      <alignment horizontal="left" vertical="center"/>
    </xf>
    <xf applyAlignment="1" borderId="0" fillId="0" fontId="45" numFmtId="0" pivotButton="0" quotePrefix="0" xfId="0">
      <alignment vertical="center"/>
    </xf>
    <xf applyAlignment="1" borderId="0" fillId="0" fontId="7" numFmtId="0" pivotButton="0" quotePrefix="0" xfId="0">
      <alignment horizontal="left" vertical="center"/>
    </xf>
    <xf applyAlignment="1" borderId="3" fillId="0" fontId="33" numFmtId="9" pivotButton="0" quotePrefix="0" xfId="0">
      <alignment horizontal="center" vertical="center" wrapText="1"/>
    </xf>
    <xf applyAlignment="1" borderId="0" fillId="7" fontId="29" numFmtId="2" pivotButton="0" quotePrefix="0" xfId="0">
      <alignment horizontal="left" readingOrder="1" vertical="center" wrapText="1"/>
    </xf>
    <xf applyAlignment="1" borderId="0" fillId="4" fontId="0" numFmtId="14" pivotButton="0" quotePrefix="0" xfId="0">
      <alignment horizontal="left"/>
    </xf>
    <xf applyAlignment="1" borderId="0" fillId="4" fontId="0" numFmtId="20" pivotButton="0" quotePrefix="0" xfId="0">
      <alignment horizontal="left"/>
    </xf>
    <xf applyAlignment="1" borderId="0" fillId="4" fontId="0" numFmtId="0" pivotButton="0" quotePrefix="0" xfId="0">
      <alignment horizontal="left"/>
    </xf>
    <xf applyAlignment="1" borderId="0" fillId="4" fontId="13" numFmtId="0" pivotButton="0" quotePrefix="0" xfId="0">
      <alignment horizontal="center"/>
    </xf>
    <xf applyAlignment="1" borderId="0" fillId="4" fontId="18" numFmtId="0" pivotButton="0" quotePrefix="0" xfId="0">
      <alignment horizontal="left"/>
    </xf>
    <xf applyAlignment="1" borderId="0" fillId="0" fontId="28" numFmtId="9" pivotButton="0" quotePrefix="0" xfId="0">
      <alignment vertical="center"/>
    </xf>
    <xf applyAlignment="1" borderId="14" fillId="0" fontId="6" numFmtId="0" pivotButton="0" quotePrefix="0" xfId="0">
      <alignment horizontal="center" vertical="center"/>
    </xf>
    <xf applyAlignment="1" borderId="0" fillId="4" fontId="6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7" fontId="6" numFmtId="0" pivotButton="0" quotePrefix="0" xfId="0">
      <alignment vertical="center"/>
    </xf>
    <xf applyAlignment="1" borderId="1" fillId="4" fontId="6" numFmtId="0" pivotButton="0" quotePrefix="0" xfId="0">
      <alignment vertical="center"/>
    </xf>
    <xf applyAlignment="1" borderId="1" fillId="0" fontId="6" numFmtId="0" pivotButton="0" quotePrefix="0" xfId="0">
      <alignment vertical="center"/>
    </xf>
    <xf applyAlignment="1" borderId="10" fillId="8" fontId="6" numFmtId="0" pivotButton="0" quotePrefix="0" xfId="0">
      <alignment horizontal="left" vertical="center"/>
    </xf>
    <xf applyAlignment="1" borderId="12" fillId="8" fontId="6" numFmtId="0" pivotButton="0" quotePrefix="0" xfId="0">
      <alignment horizontal="left" vertical="center"/>
    </xf>
    <xf applyAlignment="1" borderId="13" fillId="0" fontId="6" numFmtId="0" pivotButton="0" quotePrefix="0" xfId="0">
      <alignment vertical="center"/>
    </xf>
    <xf applyAlignment="1" borderId="20" fillId="0" fontId="6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6" numFmtId="14" pivotButton="0" quotePrefix="0" xfId="0">
      <alignment horizontal="center" vertical="center"/>
    </xf>
    <xf applyAlignment="1" borderId="1" fillId="17" fontId="6" numFmtId="0" pivotButton="0" quotePrefix="0" xfId="0">
      <alignment horizontal="center"/>
    </xf>
    <xf applyAlignment="1" borderId="0" fillId="0" fontId="49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24" numFmtId="0" pivotButton="1" quotePrefix="0" xfId="0">
      <alignment vertical="center"/>
    </xf>
    <xf applyAlignment="1" borderId="1" fillId="0" fontId="32" numFmtId="0" pivotButton="0" quotePrefix="0" xfId="0">
      <alignment horizontal="center" vertical="center" wrapText="1"/>
    </xf>
    <xf applyAlignment="1" borderId="11" fillId="5" fontId="25" numFmtId="0" pivotButton="0" quotePrefix="0" xfId="0">
      <alignment horizontal="center" readingOrder="1" vertical="center" wrapText="1"/>
    </xf>
    <xf applyAlignment="1" borderId="12" fillId="5" fontId="25" numFmtId="0" pivotButton="0" quotePrefix="0" xfId="0">
      <alignment horizontal="center" readingOrder="1" vertical="center" wrapText="1"/>
    </xf>
    <xf applyAlignment="1" borderId="14" fillId="0" fontId="32" numFmtId="0" pivotButton="0" quotePrefix="0" xfId="0">
      <alignment horizontal="center" vertical="center" wrapText="1"/>
    </xf>
    <xf applyAlignment="1" borderId="20" fillId="0" fontId="24" numFmtId="0" pivotButton="0" quotePrefix="0" xfId="0">
      <alignment vertical="center"/>
    </xf>
    <xf applyAlignment="1" borderId="21" fillId="0" fontId="32" numFmtId="0" pivotButton="0" quotePrefix="0" xfId="0">
      <alignment horizontal="center" vertical="center" wrapText="1"/>
    </xf>
    <xf applyAlignment="1" borderId="22" fillId="0" fontId="32" numFmtId="0" pivotButton="0" quotePrefix="0" xfId="0">
      <alignment horizontal="center" vertical="center" wrapText="1"/>
    </xf>
    <xf applyAlignment="1" borderId="10" fillId="16" fontId="5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5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1" numFmtId="0" pivotButton="0" quotePrefix="0" xfId="0">
      <alignment vertical="center"/>
    </xf>
    <xf applyAlignment="1" borderId="0" fillId="0" fontId="7" numFmtId="22" pivotButton="0" quotePrefix="0" xfId="0">
      <alignment horizontal="left" vertical="center"/>
    </xf>
    <xf applyAlignment="1" borderId="0" fillId="0" fontId="0" numFmtId="14" pivotButton="0" quotePrefix="0" xfId="0">
      <alignment vertical="center"/>
    </xf>
    <xf applyAlignment="1" borderId="0" fillId="0" fontId="0" numFmtId="21" pivotButton="0" quotePrefix="0" xfId="0">
      <alignment vertical="center"/>
    </xf>
    <xf applyAlignment="1" borderId="14" fillId="0" fontId="2" numFmtId="0" pivotButton="0" quotePrefix="0" xfId="0">
      <alignment horizontal="center" vertical="center"/>
    </xf>
    <xf applyAlignment="1" borderId="22" fillId="0" fontId="2" numFmtId="49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2" numFmtId="0" pivotButton="1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13" fillId="5" fontId="29" numFmtId="0" pivotButton="0" quotePrefix="0" xfId="0">
      <alignment horizontal="center" readingOrder="1" vertical="center" wrapText="1"/>
    </xf>
    <xf applyAlignment="1" borderId="0" fillId="0" fontId="28" numFmtId="0" pivotButton="0" quotePrefix="0" xfId="0">
      <alignment vertical="center"/>
    </xf>
    <xf applyAlignment="1" borderId="0" fillId="0" fontId="24" numFmtId="0" pivotButton="0" quotePrefix="0" xfId="0">
      <alignment vertical="center"/>
    </xf>
    <xf borderId="0" fillId="0" fontId="0" numFmtId="0" pivotButton="0" quotePrefix="0" xfId="0"/>
    <xf applyAlignment="1" borderId="0" fillId="0" fontId="16" numFmtId="0" pivotButton="0" quotePrefix="0" xfId="0">
      <alignment vertical="center"/>
    </xf>
    <xf applyAlignment="1" borderId="11" fillId="16" fontId="34" numFmtId="0" pivotButton="0" quotePrefix="0" xfId="0">
      <alignment horizontal="center" readingOrder="1" vertical="center" wrapText="1"/>
    </xf>
    <xf applyAlignment="1" borderId="0" fillId="0" fontId="38" numFmtId="164" pivotButton="0" quotePrefix="0" xfId="0">
      <alignment horizontal="left" vertical="center"/>
    </xf>
    <xf applyAlignment="1" borderId="1" fillId="0" fontId="32" numFmtId="165" pivotButton="0" quotePrefix="0" xfId="0">
      <alignment horizontal="center" vertical="center" wrapText="1"/>
    </xf>
    <xf applyAlignment="1" borderId="1" fillId="0" fontId="32" numFmtId="166" pivotButton="0" quotePrefix="0" xfId="0">
      <alignment horizontal="center" vertical="center" wrapText="1"/>
    </xf>
    <xf applyAlignment="1" borderId="14" fillId="0" fontId="32" numFmtId="166" pivotButton="0" quotePrefix="0" xfId="0">
      <alignment horizontal="center" vertical="center" wrapText="1"/>
    </xf>
    <xf applyAlignment="1" borderId="1" fillId="0" fontId="32" numFmtId="164" pivotButton="0" quotePrefix="0" xfId="0">
      <alignment horizontal="center" vertical="center" wrapText="1"/>
    </xf>
    <xf applyAlignment="1" borderId="1" fillId="0" fontId="41" numFmtId="165" pivotButton="0" quotePrefix="0" xfId="0">
      <alignment horizontal="center" vertical="center" wrapText="1"/>
    </xf>
    <xf applyAlignment="1" borderId="21" fillId="0" fontId="32" numFmtId="165" pivotButton="0" quotePrefix="0" xfId="0">
      <alignment horizontal="center" vertical="center" wrapText="1"/>
    </xf>
    <xf applyAlignment="1" borderId="21" fillId="0" fontId="32" numFmtId="166" pivotButton="0" quotePrefix="0" xfId="0">
      <alignment horizontal="center" vertical="center" wrapText="1"/>
    </xf>
    <xf applyAlignment="1" borderId="22" fillId="0" fontId="32" numFmtId="166" pivotButton="0" quotePrefix="0" xfId="0">
      <alignment horizontal="center" vertical="center" wrapText="1"/>
    </xf>
    <xf applyAlignment="1" borderId="3" fillId="0" fontId="32" numFmtId="164" pivotButton="0" quotePrefix="0" xfId="0">
      <alignment horizontal="center" vertical="center" wrapText="1"/>
    </xf>
    <xf applyAlignment="1" borderId="1" fillId="7" fontId="32" numFmtId="166" pivotButton="0" quotePrefix="0" xfId="0">
      <alignment horizontal="center" vertical="center" wrapText="1"/>
    </xf>
    <xf applyAlignment="1" borderId="14" fillId="7" fontId="32" numFmtId="166" pivotButton="0" quotePrefix="0" xfId="0">
      <alignment horizontal="center" vertical="center" wrapText="1"/>
    </xf>
    <xf applyAlignment="1" borderId="1" fillId="0" fontId="24" numFmtId="166" pivotButton="0" quotePrefix="0" xfId="0">
      <alignment horizontal="center" vertical="center"/>
    </xf>
    <xf applyAlignment="1" borderId="3" fillId="0" fontId="32" numFmtId="166" pivotButton="0" quotePrefix="0" xfId="0">
      <alignment horizontal="center" vertical="center" wrapText="1"/>
    </xf>
    <xf applyAlignment="1" borderId="0" fillId="0" fontId="0" numFmtId="166" pivotButton="0" quotePrefix="0" xfId="0">
      <alignment vertical="center"/>
    </xf>
    <xf applyAlignment="1" borderId="6" fillId="0" fontId="33" numFmtId="165" pivotButton="0" quotePrefix="0" xfId="0">
      <alignment horizontal="center" vertical="center" wrapText="1"/>
    </xf>
    <xf applyAlignment="1" borderId="6" fillId="0" fontId="33" numFmtId="167" pivotButton="0" quotePrefix="0" xfId="0">
      <alignment horizontal="center" vertical="center" wrapText="1"/>
    </xf>
    <xf applyAlignment="1" borderId="7" fillId="0" fontId="33" numFmtId="164" pivotButton="0" quotePrefix="0" xfId="0">
      <alignment horizontal="center" vertical="center" wrapText="1"/>
    </xf>
    <xf applyAlignment="1" borderId="2" fillId="0" fontId="33" numFmtId="164" pivotButton="0" quotePrefix="0" xfId="0">
      <alignment horizontal="center" vertical="center" wrapText="1"/>
    </xf>
    <xf applyAlignment="1" borderId="2" fillId="0" fontId="42" numFmtId="165" pivotButton="0" quotePrefix="0" xfId="0">
      <alignment horizontal="center" vertical="center" wrapText="1"/>
    </xf>
    <xf applyAlignment="1" borderId="2" fillId="0" fontId="33" numFmtId="167" pivotButton="0" quotePrefix="0" xfId="0">
      <alignment horizontal="center" vertical="center" wrapText="1"/>
    </xf>
    <xf applyAlignment="1" borderId="28" fillId="0" fontId="32" numFmtId="168" pivotButton="0" quotePrefix="0" xfId="0">
      <alignment horizontal="center" vertical="center" wrapText="1"/>
    </xf>
    <xf applyAlignment="1" borderId="0" fillId="0" fontId="36" numFmtId="166" pivotButton="0" quotePrefix="0" xfId="0">
      <alignment horizontal="center" vertical="center"/>
    </xf>
    <xf applyAlignment="1" borderId="0" fillId="0" fontId="36" numFmtId="168" pivotButton="0" quotePrefix="0" xfId="0">
      <alignment horizontal="center" vertical="center"/>
    </xf>
    <xf applyAlignment="1" borderId="0" fillId="0" fontId="16" numFmtId="168" pivotButton="0" quotePrefix="0" xfId="0">
      <alignment horizontal="left" vertical="center"/>
    </xf>
    <xf applyAlignment="1" borderId="0" fillId="15" fontId="32" numFmtId="165" pivotButton="0" quotePrefix="0" xfId="0">
      <alignment horizontal="left" vertical="center" wrapText="1"/>
    </xf>
    <xf applyAlignment="1" borderId="23" fillId="0" fontId="28" numFmtId="0" pivotButton="0" quotePrefix="0" xfId="0">
      <alignment horizontal="left" vertical="top" wrapText="1"/>
    </xf>
    <xf applyAlignment="1" borderId="0" fillId="0" fontId="28" numFmtId="0" pivotButton="0" quotePrefix="0" xfId="0">
      <alignment vertical="center"/>
    </xf>
    <xf applyAlignment="1" borderId="10" fillId="3" fontId="39" numFmtId="0" pivotButton="0" quotePrefix="0" xfId="0">
      <alignment horizontal="center" readingOrder="1" vertical="center" wrapText="1"/>
    </xf>
    <xf applyAlignment="1" borderId="13" fillId="5" fontId="37" numFmtId="0" pivotButton="0" quotePrefix="0" xfId="0">
      <alignment horizontal="center" readingOrder="1" vertical="center" wrapText="1"/>
    </xf>
    <xf applyAlignment="1" borderId="4" fillId="5" fontId="25" numFmtId="0" pivotButton="0" quotePrefix="0" xfId="0">
      <alignment horizontal="center" readingOrder="1" vertical="center" wrapText="1"/>
    </xf>
    <xf applyAlignment="1" borderId="0" fillId="0" fontId="24" numFmtId="0" pivotButton="0" quotePrefix="0" xfId="0">
      <alignment vertical="center"/>
    </xf>
    <xf applyAlignment="1" borderId="4" fillId="5" fontId="29" numFmtId="0" pivotButton="0" quotePrefix="0" xfId="0">
      <alignment horizontal="center" readingOrder="1" vertical="center" wrapText="1"/>
    </xf>
    <xf applyAlignment="1" borderId="10" fillId="5" fontId="29" numFmtId="0" pivotButton="0" quotePrefix="0" xfId="0">
      <alignment horizontal="center" readingOrder="1" vertical="center" wrapText="1"/>
    </xf>
    <xf applyAlignment="1" borderId="11" fillId="5" fontId="29" numFmtId="0" pivotButton="0" quotePrefix="0" xfId="0">
      <alignment horizontal="center" readingOrder="1" vertical="center" wrapText="1"/>
    </xf>
    <xf applyAlignment="1" borderId="16" fillId="5" fontId="25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17" fillId="5" fontId="25" numFmtId="0" pivotButton="0" quotePrefix="0" xfId="0">
      <alignment horizontal="center" readingOrder="1" vertical="center" wrapText="1"/>
    </xf>
    <xf applyAlignment="1" borderId="0" fillId="0" fontId="4" numFmtId="0" pivotButton="0" quotePrefix="0" xfId="0">
      <alignment horizontal="left" vertical="center" wrapText="1"/>
    </xf>
    <xf applyAlignment="1" borderId="0" fillId="0" fontId="16" numFmtId="0" pivotButton="0" quotePrefix="0" xfId="0">
      <alignment vertical="center"/>
    </xf>
    <xf applyAlignment="1" borderId="24" fillId="3" fontId="34" numFmtId="0" pivotButton="0" quotePrefix="0" xfId="0">
      <alignment horizontal="center" readingOrder="1" vertical="center" wrapText="1"/>
    </xf>
    <xf applyAlignment="1" borderId="25" fillId="3" fontId="34" numFmtId="0" pivotButton="0" quotePrefix="0" xfId="0">
      <alignment horizontal="center" readingOrder="1" vertical="center" wrapText="1"/>
    </xf>
    <xf applyAlignment="1" borderId="10" fillId="16" fontId="34" numFmtId="0" pivotButton="0" quotePrefix="0" xfId="0">
      <alignment horizontal="center" readingOrder="1" vertical="center" wrapText="1"/>
    </xf>
    <xf applyAlignment="1" borderId="11" fillId="16" fontId="34" numFmtId="0" pivotButton="0" quotePrefix="0" xfId="0">
      <alignment horizontal="center" readingOrder="1" vertical="center" wrapText="1"/>
    </xf>
    <xf applyAlignment="1" borderId="24" fillId="6" fontId="34" numFmtId="0" pivotButton="0" quotePrefix="0" xfId="0">
      <alignment horizontal="center" readingOrder="1" vertical="center" wrapText="1"/>
    </xf>
    <xf applyAlignment="1" borderId="25" fillId="6" fontId="34" numFmtId="0" pivotButton="0" quotePrefix="0" xfId="0">
      <alignment horizontal="center" readingOrder="1" vertical="center" wrapText="1"/>
    </xf>
    <xf applyAlignment="1" borderId="0" fillId="0" fontId="38" numFmtId="164" pivotButton="0" quotePrefix="0" xfId="0">
      <alignment horizontal="left" vertical="center"/>
    </xf>
    <xf applyAlignment="1" borderId="1" fillId="0" fontId="32" numFmtId="165" pivotButton="0" quotePrefix="0" xfId="0">
      <alignment horizontal="center" vertical="center" wrapText="1"/>
    </xf>
    <xf applyAlignment="1" borderId="1" fillId="0" fontId="32" numFmtId="166" pivotButton="0" quotePrefix="0" xfId="0">
      <alignment horizontal="center" vertical="center" wrapText="1"/>
    </xf>
    <xf applyAlignment="1" borderId="14" fillId="0" fontId="32" numFmtId="166" pivotButton="0" quotePrefix="0" xfId="0">
      <alignment horizontal="center" vertical="center" wrapText="1"/>
    </xf>
    <xf applyAlignment="1" borderId="1" fillId="0" fontId="32" numFmtId="164" pivotButton="0" quotePrefix="0" xfId="0">
      <alignment horizontal="center" vertical="center" wrapText="1"/>
    </xf>
    <xf applyAlignment="1" borderId="1" fillId="0" fontId="41" numFmtId="165" pivotButton="0" quotePrefix="0" xfId="0">
      <alignment horizontal="center" vertical="center" wrapText="1"/>
    </xf>
    <xf applyAlignment="1" borderId="21" fillId="0" fontId="32" numFmtId="165" pivotButton="0" quotePrefix="0" xfId="0">
      <alignment horizontal="center" vertical="center" wrapText="1"/>
    </xf>
    <xf applyAlignment="1" borderId="21" fillId="0" fontId="32" numFmtId="166" pivotButton="0" quotePrefix="0" xfId="0">
      <alignment horizontal="center" vertical="center" wrapText="1"/>
    </xf>
    <xf applyAlignment="1" borderId="22" fillId="0" fontId="32" numFmtId="166" pivotButton="0" quotePrefix="0" xfId="0">
      <alignment horizontal="center" vertical="center" wrapText="1"/>
    </xf>
    <xf applyAlignment="1" borderId="3" fillId="0" fontId="32" numFmtId="164" pivotButton="0" quotePrefix="0" xfId="0">
      <alignment horizontal="center" vertical="center" wrapText="1"/>
    </xf>
    <xf applyAlignment="1" borderId="1" fillId="7" fontId="32" numFmtId="166" pivotButton="0" quotePrefix="0" xfId="0">
      <alignment horizontal="center" vertical="center" wrapText="1"/>
    </xf>
    <xf applyAlignment="1" borderId="14" fillId="7" fontId="32" numFmtId="166" pivotButton="0" quotePrefix="0" xfId="0">
      <alignment horizontal="center" vertical="center" wrapText="1"/>
    </xf>
    <xf applyAlignment="1" borderId="1" fillId="0" fontId="24" numFmtId="166" pivotButton="0" quotePrefix="0" xfId="0">
      <alignment horizontal="center" vertical="center"/>
    </xf>
    <xf applyAlignment="1" borderId="3" fillId="0" fontId="32" numFmtId="166" pivotButton="0" quotePrefix="0" xfId="0">
      <alignment horizontal="center" vertical="center" wrapText="1"/>
    </xf>
    <xf applyAlignment="1" borderId="0" fillId="0" fontId="0" numFmtId="166" pivotButton="0" quotePrefix="0" xfId="0">
      <alignment vertical="center"/>
    </xf>
    <xf applyAlignment="1" borderId="6" fillId="0" fontId="33" numFmtId="165" pivotButton="0" quotePrefix="0" xfId="0">
      <alignment horizontal="center" vertical="center" wrapText="1"/>
    </xf>
    <xf applyAlignment="1" borderId="6" fillId="0" fontId="33" numFmtId="167" pivotButton="0" quotePrefix="0" xfId="0">
      <alignment horizontal="center" vertical="center" wrapText="1"/>
    </xf>
    <xf applyAlignment="1" borderId="7" fillId="0" fontId="33" numFmtId="164" pivotButton="0" quotePrefix="0" xfId="0">
      <alignment horizontal="center" vertical="center" wrapText="1"/>
    </xf>
    <xf applyAlignment="1" borderId="2" fillId="0" fontId="33" numFmtId="164" pivotButton="0" quotePrefix="0" xfId="0">
      <alignment horizontal="center" vertical="center" wrapText="1"/>
    </xf>
    <xf applyAlignment="1" borderId="2" fillId="0" fontId="42" numFmtId="165" pivotButton="0" quotePrefix="0" xfId="0">
      <alignment horizontal="center" vertical="center" wrapText="1"/>
    </xf>
    <xf applyAlignment="1" borderId="2" fillId="0" fontId="33" numFmtId="167" pivotButton="0" quotePrefix="0" xfId="0">
      <alignment horizontal="center" vertical="center" wrapText="1"/>
    </xf>
    <xf applyAlignment="1" borderId="28" fillId="0" fontId="32" numFmtId="168" pivotButton="0" quotePrefix="0" xfId="0">
      <alignment horizontal="center" vertical="center" wrapText="1"/>
    </xf>
    <xf applyAlignment="1" borderId="0" fillId="0" fontId="36" numFmtId="166" pivotButton="0" quotePrefix="0" xfId="0">
      <alignment horizontal="center" vertical="center"/>
    </xf>
    <xf applyAlignment="1" borderId="0" fillId="0" fontId="36" numFmtId="168" pivotButton="0" quotePrefix="0" xfId="0">
      <alignment horizontal="center" vertical="center"/>
    </xf>
    <xf applyAlignment="1" borderId="0" fillId="0" fontId="16" numFmtId="168" pivotButton="0" quotePrefix="0" xfId="0">
      <alignment horizontal="left" vertical="center"/>
    </xf>
    <xf applyAlignment="1" borderId="0" fillId="15" fontId="32" numFmtId="165" pivotButton="0" quotePrefix="0" xfId="0">
      <alignment horizontal="left" vertical="center" wrapText="1"/>
    </xf>
  </cellXfs>
  <cellStyles count="9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0" numFmtId="2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formatCode="#,##0_ " numFmtId="178"/>
      <alignment horizontal="center"/>
    </dxf>
    <dxf>
      <font>
        <name val="微软雅黑"/>
      </font>
    </dxf>
    <dxf>
      <numFmt formatCode="0.0" numFmtId="180"/>
    </dxf>
    <dxf>
      <numFmt formatCode="0" numFmtId="1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formatCode="#,##0_ " numFmtId="178"/>
    </dxf>
    <dxf>
      <alignment horizontal="center"/>
    </dxf>
    <dxf>
      <font>
        <name val="微软雅黑"/>
      </font>
    </dxf>
    <dxf>
      <numFmt formatCode="0.0" numFmtId="180"/>
    </dxf>
    <dxf>
      <numFmt formatCode="0" numFmtId="1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pivotCache/pivotCacheDefinition1.xml" Type="http://schemas.openxmlformats.org/officeDocument/2006/relationships/pivotCacheDefinition"/><Relationship Id="rId21" Target="/xl/pivotCache/pivotCacheDefinition2.xml" Type="http://schemas.openxmlformats.org/officeDocument/2006/relationships/pivotCacheDefinition"/><Relationship Id="rId22" Target="/xl/pivotCache/pivotCacheDefinition3.xml" Type="http://schemas.openxmlformats.org/officeDocument/2006/relationships/pivotCacheDefinition"/><Relationship Id="rId23" Target="/xl/pivotCache/pivotCacheDefinition4.xml" Type="http://schemas.openxmlformats.org/officeDocument/2006/relationships/pivotCacheDefinition"/><Relationship Id="rId24" Target="/xl/pivotCache/pivotCacheDefinition5.xml" Type="http://schemas.openxmlformats.org/officeDocument/2006/relationships/pivotCacheDefinition"/><Relationship Id="rId25" Target="/xl/pivotCache/pivotCacheDefinition6.xml" Type="http://schemas.openxmlformats.org/officeDocument/2006/relationships/pivotCacheDefinition"/><Relationship Id="rId26" Target="/xl/pivotCache/pivotCacheDefinition7.xml" Type="http://schemas.openxmlformats.org/officeDocument/2006/relationships/pivotCacheDefinition"/><Relationship Id="rId27" Target="/xl/pivotCache/pivotCacheDefinition8.xml" Type="http://schemas.openxmlformats.org/officeDocument/2006/relationships/pivotCacheDefinition"/><Relationship Id="rId28" Target="sharedStrings.xml" Type="http://schemas.openxmlformats.org/officeDocument/2006/relationships/sharedStrings"/><Relationship Id="rId29" Target="styles.xml" Type="http://schemas.openxmlformats.org/officeDocument/2006/relationships/styles"/><Relationship Id="rId30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normalizeH="0" spc="12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charset="-122" panose="020B0503020204020204" pitchFamily="34" typeface="微软雅黑"/>
                <a:ea typeface="+mn-ea"/>
                <a:cs typeface="+mn-cs"/>
              </a:defRPr>
            </a:pPr>
            <a:r>
              <a:rPr lang="zh-CN"/>
              <a:t>咨询分布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透视表!$AS$2:$AS$3</f>
              <strCache>
                <ptCount val="2"/>
                <pt idx="0">
                  <v>列标签</v>
                </pt>
                <pt idx="1">
                  <v>7月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horzOverflow="clip" lIns="38100" rIns="38100" rot="-5400000" spcFirstLastPara="1" tIns="19050" vert="horz" vertOverflow="clip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80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charset="-122" panose="020B0503020204020204" pitchFamily="34" typeface="微软雅黑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透视表!$AR$4:$AR$11</f>
              <strCache>
                <ptCount val="8"/>
                <pt idx="0">
                  <v>玻尿酸</v>
                </pt>
                <pt idx="1">
                  <v>眼部整形</v>
                </pt>
                <pt idx="2">
                  <v>脱毛</v>
                </pt>
                <pt idx="3">
                  <v>其他</v>
                </pt>
                <pt idx="4">
                  <v>半永久</v>
                </pt>
                <pt idx="5">
                  <v>肉毒素</v>
                </pt>
                <pt idx="6">
                  <v>面部轮廓</v>
                </pt>
                <pt idx="7">
                  <v>总计</v>
                </pt>
              </strCache>
            </strRef>
          </cat>
          <val>
            <numRef>
              <f>透视表!$AS$4:$AS$11</f>
              <numCache>
                <formatCode>General</formatCode>
                <ptCount val="8"/>
                <pt idx="0">
                  <v>3</v>
                </pt>
                <pt idx="1">
                  <v>4</v>
                </pt>
                <pt idx="2">
                  <v>4</v>
                </pt>
                <pt idx="3">
                  <v>2</v>
                </pt>
                <pt idx="5">
                  <v>4</v>
                </pt>
                <pt idx="7">
                  <v>17</v>
                </pt>
              </numCache>
            </numRef>
          </val>
        </ser>
        <ser>
          <idx val="1"/>
          <order val="1"/>
          <tx>
            <strRef>
              <f>透视表!$AT$2:$AT$3</f>
              <strCache>
                <ptCount val="2"/>
                <pt idx="0">
                  <v>列标签</v>
                </pt>
                <pt idx="1">
                  <v>8月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horzOverflow="clip" lIns="38100" rIns="38100" rot="-5400000" spcFirstLastPara="1" tIns="19050" vert="horz" vertOverflow="clip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80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charset="-122" panose="020B0503020204020204" pitchFamily="34" typeface="微软雅黑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透视表!$AR$4:$AR$11</f>
              <strCache>
                <ptCount val="8"/>
                <pt idx="0">
                  <v>玻尿酸</v>
                </pt>
                <pt idx="1">
                  <v>眼部整形</v>
                </pt>
                <pt idx="2">
                  <v>脱毛</v>
                </pt>
                <pt idx="3">
                  <v>其他</v>
                </pt>
                <pt idx="4">
                  <v>半永久</v>
                </pt>
                <pt idx="5">
                  <v>肉毒素</v>
                </pt>
                <pt idx="6">
                  <v>面部轮廓</v>
                </pt>
                <pt idx="7">
                  <v>总计</v>
                </pt>
              </strCache>
            </strRef>
          </cat>
          <val>
            <numRef>
              <f>透视表!$AT$4:$AT$11</f>
              <numCache>
                <formatCode>General</formatCode>
                <ptCount val="8"/>
                <pt idx="0">
                  <v>6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2</v>
                </pt>
                <pt idx="5">
                  <v>2</v>
                </pt>
                <pt idx="6">
                  <v>1</v>
                </pt>
                <pt idx="7">
                  <v>20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444"/>
        <overlap val="-90"/>
        <axId val="714125816"/>
        <axId val="834208816"/>
      </barChart>
      <catAx>
        <axId val="714125816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normalizeH="0" spc="12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-122" panose="020B0503020204020204" pitchFamily="34" typeface="微软雅黑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34208816"/>
        <crosses val="autoZero"/>
        <auto val="1"/>
        <lblAlgn val="ctr"/>
        <lblOffset val="100"/>
        <noMultiLvlLbl val="0"/>
      </catAx>
      <valAx>
        <axId val="834208816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71412581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-122" panose="020B0503020204020204" pitchFamily="34" typeface="微软雅黑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altLang="en-US" lang="zh-CN"/>
              <a:t>金牛区</a:t>
            </a:r>
            <a:endParaRPr 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4"/>
                <pt idx="0">
                  <v>8.1</v>
                </pt>
                <pt idx="1">
                  <v>8.699999999999999</v>
                </pt>
                <pt idx="2">
                  <v>8.119999999999999</v>
                </pt>
                <pt idx="3">
                  <formatCode>0.00</formatCode>
                  <v>8.15</v>
                </pt>
              </numCache>
            </numRef>
          </cat>
          <val>
            <numRef>
              <f>竞对数据!$B$9:$E$9</f>
              <numCache>
                <formatCode>General</formatCode>
                <ptCount val="4"/>
                <pt idx="0">
                  <v>7</v>
                </pt>
                <pt idx="1">
                  <v>8</v>
                </pt>
                <pt idx="2">
                  <v>8</v>
                </pt>
                <pt idx="3">
                  <v>8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4"/>
                <pt idx="0">
                  <v>8.1</v>
                </pt>
                <pt idx="1">
                  <v>8.699999999999999</v>
                </pt>
                <pt idx="2">
                  <v>8.119999999999999</v>
                </pt>
                <pt idx="3">
                  <formatCode>0.00</formatCode>
                  <v>8.15</v>
                </pt>
              </numCache>
            </numRef>
          </cat>
          <val>
            <numRef>
              <f>竞对数据!$B$10:$E$10</f>
              <numCache>
                <formatCode>General</formatCode>
                <ptCount val="4"/>
                <pt idx="0">
                  <v>6</v>
                </pt>
                <pt idx="1">
                  <v>5</v>
                </pt>
                <pt idx="2">
                  <v>5</v>
                </pt>
                <pt idx="3">
                  <v>7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人均浏览页面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4"/>
                <pt idx="0">
                  <v>8.1</v>
                </pt>
                <pt idx="1">
                  <v>8.699999999999999</v>
                </pt>
                <pt idx="2">
                  <v>8.119999999999999</v>
                </pt>
                <pt idx="3">
                  <formatCode>0.00</formatCode>
                  <v>8.15</v>
                </pt>
              </numCache>
            </numRef>
          </cat>
          <val>
            <numRef>
              <f>竞对数据!$B$11:$E$11</f>
              <numCache>
                <formatCode>General</formatCode>
                <ptCount val="4"/>
                <pt idx="0">
                  <v>2</v>
                </pt>
                <pt idx="1">
                  <v>4</v>
                </pt>
                <pt idx="2">
                  <v>4</v>
                </pt>
                <pt idx="3">
                  <v>5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4"/>
                <pt idx="0">
                  <v>8.1</v>
                </pt>
                <pt idx="1">
                  <v>8.699999999999999</v>
                </pt>
                <pt idx="2">
                  <v>8.119999999999999</v>
                </pt>
                <pt idx="3">
                  <formatCode>0.00</formatCode>
                  <v>8.15</v>
                </pt>
              </numCache>
            </numRef>
          </cat>
          <val>
            <numRef>
              <f>竞对数据!$B$12:$E$12</f>
              <numCache>
                <formatCode>General</formatCode>
                <ptCount val="4"/>
                <pt idx="0">
                  <v>11</v>
                </pt>
                <pt idx="1">
                  <v>20</v>
                </pt>
                <pt idx="2">
                  <v>20</v>
                </pt>
                <pt idx="3">
                  <v>7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727177168"/>
        <axId val="727177496"/>
      </lineChart>
      <catAx>
        <axId val="7271771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27177496"/>
        <crosses val="autoZero"/>
        <auto val="1"/>
        <lblAlgn val="ctr"/>
        <lblOffset val="100"/>
        <noMultiLvlLbl val="0"/>
      </catAx>
      <valAx>
        <axId val="727177496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7271771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altLang="en-US" lang="zh-CN"/>
              <a:t>成都市场</a:t>
            </a:r>
            <a:endParaRPr altLang="zh-CN"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4"/>
                <pt idx="0">
                  <v>8.1</v>
                </pt>
                <pt idx="1">
                  <v>8.699999999999999</v>
                </pt>
                <pt idx="2">
                  <v>8.119999999999999</v>
                </pt>
                <pt idx="3">
                  <formatCode>0.00</formatCode>
                  <v>8.15</v>
                </pt>
              </numCache>
            </numRef>
          </cat>
          <val>
            <numRef>
              <f>竞对数据!$B$15:$E$15</f>
              <numCache>
                <formatCode>General</formatCode>
                <ptCount val="4"/>
                <pt idx="0">
                  <v>47</v>
                </pt>
                <pt idx="1">
                  <v>47</v>
                </pt>
                <pt idx="2">
                  <v>49</v>
                </pt>
                <pt idx="3">
                  <v>49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4"/>
                <pt idx="0">
                  <v>8.1</v>
                </pt>
                <pt idx="1">
                  <v>8.699999999999999</v>
                </pt>
                <pt idx="2">
                  <v>8.119999999999999</v>
                </pt>
                <pt idx="3">
                  <formatCode>0.00</formatCode>
                  <v>8.15</v>
                </pt>
              </numCache>
            </numRef>
          </cat>
          <val>
            <numRef>
              <f>竞对数据!$B$16:$E$16</f>
              <numCache>
                <formatCode>General</formatCode>
                <ptCount val="4"/>
                <pt idx="0">
                  <v>42</v>
                </pt>
                <pt idx="1">
                  <v>33</v>
                </pt>
                <pt idx="2">
                  <v>43</v>
                </pt>
                <pt idx="3">
                  <v>42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人均浏览页面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4"/>
                <pt idx="0">
                  <v>8.1</v>
                </pt>
                <pt idx="1">
                  <v>8.699999999999999</v>
                </pt>
                <pt idx="2">
                  <v>8.119999999999999</v>
                </pt>
                <pt idx="3">
                  <formatCode>0.00</formatCode>
                  <v>8.15</v>
                </pt>
              </numCache>
            </numRef>
          </cat>
          <val>
            <numRef>
              <f>竞对数据!$B$17:$E$17</f>
              <numCache>
                <formatCode>General</formatCode>
                <ptCount val="4"/>
                <pt idx="0">
                  <v>4</v>
                </pt>
                <pt idx="1">
                  <v>17</v>
                </pt>
                <pt idx="2">
                  <v>13</v>
                </pt>
                <pt idx="3">
                  <v>22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4"/>
                <pt idx="0">
                  <v>8.1</v>
                </pt>
                <pt idx="1">
                  <v>8.699999999999999</v>
                </pt>
                <pt idx="2">
                  <v>8.119999999999999</v>
                </pt>
                <pt idx="3">
                  <formatCode>0.00</formatCode>
                  <v>8.15</v>
                </pt>
              </numCache>
            </numRef>
          </cat>
          <val>
            <numRef>
              <f>竞对数据!$B$18:$E$18</f>
              <numCache>
                <formatCode>General</formatCode>
                <ptCount val="4"/>
                <pt idx="0">
                  <v>342</v>
                </pt>
                <pt idx="1">
                  <v>194</v>
                </pt>
                <pt idx="2">
                  <v>354</v>
                </pt>
                <pt idx="3">
                  <v>172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252675256"/>
        <axId val="252675912"/>
      </lineChart>
      <catAx>
        <axId val="2526752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252675912"/>
        <crosses val="autoZero"/>
        <auto val="1"/>
        <lblAlgn val="ctr"/>
        <lblOffset val="100"/>
        <noMultiLvlLbl val="0"/>
      </catAx>
      <valAx>
        <axId val="252675912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25267525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Relationship Id="rId2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11</col>
      <colOff>464820</colOff>
      <row>2</row>
      <rowOff>22860</rowOff>
    </from>
    <to>
      <col>19</col>
      <colOff>99060</colOff>
      <row>10</row>
      <rowOff>266700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7620</colOff>
      <row>1</row>
      <rowOff>266700</rowOff>
    </from>
    <to>
      <col>9</col>
      <colOff>480060</colOff>
      <row>11</row>
      <rowOff>266700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15240</colOff>
      <row>12</row>
      <rowOff>53340</rowOff>
    </from>
    <to>
      <col>9</col>
      <colOff>502920</colOff>
      <row>21</row>
      <rowOff>15240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8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117" refreshedBy="VDWCM" refreshedDate="43344.99749652778" refreshedVersion="6" r:id="rId1">
  <cacheSource type="worksheet">
    <worksheetSource ref="A1:G1048576" sheet="流量"/>
  </cacheSource>
  <cacheFields count="7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8" maxValue="8" minValue="2">
        <n v="5"/>
        <n v="6"/>
        <n v="7"/>
        <n v="8"/>
        <m/>
        <n u="1" v="3"/>
        <n u="1" v="4"/>
        <n u="1" v="2"/>
      </sharedItems>
    </cacheField>
    <cacheField databaseField="1" hierarchy="0" level="0" name="日" numFmtId="14" sqlType="0" uniqueList="1">
      <sharedItems containsBlank="1" containsDate="1" containsNonDate="0" containsString="0" count="205" maxDate="2018-09-01T00:00:00" minDate="2018-02-09T00:00:00"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31T00:00:00"/>
        <d v="2018-08-30T00:00:00"/>
        <d v="2018-08-29T00:00:00"/>
        <d v="2018-08-28T00:00:00"/>
        <d v="2018-08-27T00:00:00"/>
        <m/>
        <d u="1" v="2018-04-20T00:00:00"/>
        <d u="1" v="2018-05-01T00:00:00"/>
        <d u="1" v="2018-04-16T00:00:00"/>
        <d u="1" v="2018-03-31T00:00:00"/>
        <d u="1" v="2018-04-12T00:00:00"/>
        <d u="1" v="2018-03-27T00:00:00"/>
        <d u="1" v="2018-04-08T00:00:00"/>
        <d u="1" v="2018-03-23T00:00:00"/>
        <d u="1" v="2018-04-04T00:00:00"/>
        <d u="1" v="2018-03-19T00:00:00"/>
        <d u="1" v="2018-03-15T00:00:00"/>
        <d u="1" v="2018-03-11T00:00:00"/>
        <d u="1" v="2018-02-26T00:00:00"/>
        <d u="1" v="2018-03-07T00:00:00"/>
        <d u="1" v="2018-02-22T00:00:00"/>
        <d u="1" v="2018-03-03T00:00:00"/>
        <d u="1" v="2018-02-18T00:00:00"/>
        <d u="1" v="2018-02-14T00:00:00"/>
        <d u="1" v="2018-02-10T00:00:00"/>
        <d u="1" v="2018-04-27T00:00:00"/>
        <d u="1" v="2018-04-23T00:00:00"/>
        <d u="1" v="2018-05-04T00:00:00"/>
        <d u="1" v="2018-04-19T00:00:00"/>
        <d u="1" v="2018-04-15T00:00:00"/>
        <d u="1" v="2018-03-30T00:00:00"/>
        <d u="1" v="2018-04-11T00:00:00"/>
        <d u="1" v="2018-03-26T00:00:00"/>
        <d u="1" v="2018-04-07T00:00:00"/>
        <d u="1" v="2018-03-22T00:00:00"/>
        <d u="1" v="2018-04-03T00:00:00"/>
        <d u="1" v="2018-03-18T00:00:00"/>
        <d u="1" v="2018-03-14T00:00:00"/>
        <d u="1" v="2018-03-10T00:00:00"/>
        <d u="1" v="2018-02-25T00:00:00"/>
        <d u="1" v="2018-03-06T00:00:00"/>
        <d u="1" v="2018-02-21T00:00:00"/>
        <d u="1" v="2018-03-02T00:00:00"/>
        <d u="1" v="2018-02-17T00:00:00"/>
        <d u="1" v="2018-02-13T00:00:00"/>
        <d u="1" v="2018-04-30T00:00:00"/>
        <d u="1" v="2018-02-09T00:00:00"/>
        <d u="1" v="2018-04-26T00:00:00"/>
        <d u="1" v="2018-05-07T00:00:00"/>
        <d u="1" v="2018-04-22T00:00:00"/>
        <d u="1" v="2018-05-03T00:00:00"/>
        <d u="1" v="2018-04-18T00:00:00"/>
        <d u="1" v="2018-04-14T00:00:00"/>
        <d u="1" v="2018-03-29T00:00:00"/>
        <d u="1" v="2018-04-10T00:00:00"/>
        <d u="1" v="2018-03-25T00:00:00"/>
        <d u="1" v="2018-04-06T00:00:00"/>
        <d u="1" v="2018-03-21T00:00:00"/>
        <d u="1" v="2018-04-02T00:00:00"/>
        <d u="1" v="2018-03-17T00:00:00"/>
        <d u="1" v="2018-03-13T00:00:00"/>
        <d u="1" v="2018-02-28T00:00:00"/>
        <d u="1" v="2018-03-09T00:00:00"/>
        <d u="1" v="2018-02-24T00:00:00"/>
        <d u="1" v="2018-03-05T00:00:00"/>
        <d u="1" v="2018-02-20T00:00:00"/>
        <d u="1" v="2018-03-01T00:00:00"/>
        <d u="1" v="2018-02-16T00:00:00"/>
        <d u="1" v="2018-02-12T00:00:00"/>
        <d u="1" v="2018-04-29T00:00:00"/>
        <d u="1" v="2018-04-25T00:00:00"/>
        <d u="1" v="2018-05-06T00:00:00"/>
        <d u="1" v="2018-04-21T00:00:00"/>
        <d u="1" v="2018-05-02T00:00:00"/>
        <d u="1" v="2018-04-17T00:00:00"/>
        <d u="1" v="2018-04-13T00:00:00"/>
        <d u="1" v="2018-03-28T00:00:00"/>
        <d u="1" v="2018-04-09T00:00:00"/>
        <d u="1" v="2018-03-24T00:00:00"/>
        <d u="1" v="2018-04-05T00:00:00"/>
        <d u="1" v="2018-03-20T00:00:00"/>
        <d u="1" v="2018-04-01T00:00:00"/>
        <d u="1" v="2018-03-16T00:00:00"/>
        <d u="1" v="2018-03-12T00:00:00"/>
        <d u="1" v="2018-02-27T00:00:00"/>
        <d u="1" v="2018-03-08T00:00:00"/>
        <d u="1" v="2018-02-23T00:00:00"/>
        <d u="1" v="2018-03-04T00:00:00"/>
        <d u="1" v="2018-02-19T00:00:00"/>
        <d u="1" v="2018-02-15T00:00:00"/>
        <d u="1" v="2018-02-11T00:00:00"/>
        <d u="1" v="2018-04-28T00:00:00"/>
        <d u="1" v="2018-04-24T00:00:00"/>
        <d u="1" v="2018-05-05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278" minValue="0"/>
    </cacheField>
    <cacheField databaseField="1" hierarchy="0" level="0" name="访客数/人" numFmtId="0" sqlType="0" uniqueList="1">
      <sharedItems containsBlank="1" containsInteger="1" containsNumber="1" containsString="0" count="0" maxValue="32" minValue="0"/>
    </cacheField>
    <cacheField databaseField="1" hierarchy="0" level="0" name="平均停留时长/秒" numFmtId="0" sqlType="0" uniqueList="1">
      <sharedItems containsBlank="1" containsNumber="1" containsString="0" count="0" maxValue="594.62" minValue="0"/>
    </cacheField>
    <cacheField databaseField="1" hierarchy="0" level="0" name="跳失率/%" numFmtId="0" sqlType="0" uniqueList="1">
      <sharedItems containsBlank="1" containsNumber="1" containsString="0" count="0" maxValue="100" minValue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23" refreshedBy="VDWCM" refreshedDate="43344.99749120371" refreshedVersion="6" r:id="rId1">
  <cacheSource type="worksheet">
    <worksheetSource ref="A1:O1048576" sheet="口碑数据"/>
  </cacheSource>
  <cacheFields count="15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6" maxValue="8" minValue="4">
        <n v="4"/>
        <n v="5"/>
        <n v="6"/>
        <n v="7"/>
        <n v="8"/>
        <m/>
      </sharedItems>
    </cacheField>
    <cacheField databaseField="1" hierarchy="0" level="0" name="评价时间" numFmtId="0" sqlType="0" uniqueList="1">
      <sharedItems containsBlank="1" containsDate="1" containsNonDate="0" containsString="0" count="0" maxDate="2018-08-17T00:00:00" minDate="2018-04-05T00:00:00"/>
    </cacheField>
    <cacheField databaseField="1" hierarchy="0" level="0" name="TIME" numFmtId="0" sqlType="0" uniqueList="1">
      <sharedItems containsBlank="1" containsDate="1" containsNonDate="0" containsString="0" count="0" maxDate="1899-12-30T22:15:00" minDate="1899-12-30T01:45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3">
        <s v="4星"/>
        <s v="5星"/>
        <m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  <cacheField databaseField="1" hierarchy="0" level="0" name="服务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13" refreshedBy="VDWCM" refreshedDate="43344.99749849537" refreshedVersion="6" r:id="rId1">
  <cacheSource type="worksheet">
    <worksheetSource ref="A1:L1048576" sheet="回复口碑"/>
  </cacheSource>
  <cacheFields count="12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9" maxValue="8" minValue="1">
        <n v="7"/>
        <n v="6"/>
        <n v="8"/>
        <m/>
        <n u="1" v="3"/>
        <n u="1" v="4"/>
        <n u="1" v="2"/>
        <n u="1" v="1"/>
        <n u="1" v="5"/>
      </sharedItems>
    </cacheField>
    <cacheField databaseField="1" hierarchy="0" level="0" name="评价时间" numFmtId="0" sqlType="0" uniqueList="1">
      <sharedItems containsBlank="1" containsDate="1" containsNonDate="0" containsString="0" count="53" maxDate="2018-08-17T00:00:00" minDate="2018-01-19T00:00:00">
        <d v="2018-07-27T00:00:00"/>
        <d v="2018-07-22T00:00:00"/>
        <d v="2018-07-19T00:00:00"/>
        <d v="2018-06-25T00:00:00"/>
        <d v="2018-08-15T00:00:00"/>
        <d v="2018-08-14T00:00:00"/>
        <d v="2018-08-08T00:00:00"/>
        <d v="2018-08-03T00:00:00"/>
        <d v="2018-08-16T00:00:00"/>
        <m/>
        <d u="1" v="2018-04-20T00:00:00"/>
        <d u="1" v="2018-04-16T00:00:00"/>
        <d u="1" v="2018-04-12T00:00:00"/>
        <d u="1" v="2018-03-23T00:00:00"/>
        <d u="1" v="2018-04-04T00:00:00"/>
        <d u="1" v="2018-03-19T00:00:00"/>
        <d u="1" v="2018-03-15T00:00:00"/>
        <d u="1" v="2018-05-12T00:00:00"/>
        <d u="1" v="2018-04-27T00:00:00"/>
        <d u="1" v="2018-04-23T00:00:00"/>
        <d u="1" v="2018-02-02T00:00:00"/>
        <d u="1" v="2018-05-04T00:00:00"/>
        <d u="1" v="2018-04-19T00:00:00"/>
        <d u="1" v="2018-04-15T00:00:00"/>
        <d u="1" v="2018-04-11T00:00:00"/>
        <d u="1" v="2018-03-26T00:00:00"/>
        <d u="1" v="2018-05-15T00:00:00"/>
        <d u="1" v="2018-04-26T00:00:00"/>
        <d u="1" v="2018-05-07T00:00:00"/>
        <d u="1" v="2018-04-22T00:00:00"/>
        <d u="1" v="2018-02-01T00:00:00"/>
        <d u="1" v="2018-05-03T00:00:00"/>
        <d u="1" v="2018-04-18T00:00:00"/>
        <d u="1" v="2018-04-14T00:00:00"/>
        <d u="1" v="2018-03-25T00:00:00"/>
        <d u="1" v="2018-03-21T00:00:00"/>
        <d u="1" v="2018-03-17T00:00:00"/>
        <d u="1" v="2018-03-13T00:00:00"/>
        <d u="1" v="2018-01-31T00:00:00"/>
        <d u="1" v="2018-02-08T00:00:00"/>
        <d u="1" v="2018-04-25T00:00:00"/>
        <d u="1" v="2018-02-04T00:00:00"/>
        <d u="1" v="2018-05-06T00:00:00"/>
        <d u="1" v="2018-01-19T00:00:00"/>
        <d u="1" v="2018-04-21T00:00:00"/>
        <d u="1" v="2018-04-17T00:00:00"/>
        <d u="1" v="2018-03-20T00:00:00"/>
        <d u="1" v="2018-03-16T00:00:00"/>
        <d u="1" v="2018-03-12T00:00:00"/>
        <d u="1" v="2018-02-27T00:00:00"/>
        <d u="1" v="2018-05-29T00:00:00"/>
        <d u="1" v="2018-01-30T00:00:00"/>
        <d u="1" v="2018-02-03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22:15:00" minDate="1899-12-30T01:45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0"/>
    </cacheField>
    <cacheField databaseField="1" hierarchy="0" level="0" name="评分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228" refreshedBy="VDWCM" refreshedDate="43344.99749513889" refreshedVersion="6" r:id="rId1">
  <cacheSource type="worksheet">
    <worksheetSource ref="A1:I1048576" sheet="预约数据"/>
  </cacheSource>
  <cacheFields count="11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9" maxValue="8" minValue="1">
        <n v="6"/>
        <n v="7"/>
        <n v="8"/>
        <m/>
        <n u="1" v="3"/>
        <n u="1" v="4"/>
        <n u="1" v="2"/>
        <n u="1" v="1"/>
        <n u="1" v="5"/>
      </sharedItems>
    </cacheField>
    <cacheField databaseField="1" hierarchy="0" level="0" name="日" numFmtId="0" sqlType="0" uniqueList="1">
      <sharedItems containsBlank="1" containsDate="1" containsNonDate="0" containsString="0" count="159" maxDate="2018-09-01T00:00:00" minDate="1899-12-30T09:44:00">
        <d v="2018-06-08T00:00:00"/>
        <d v="2018-06-10T00:00:00"/>
        <d v="2018-06-18T00:00:00"/>
        <d v="2018-07-01T00:00:00"/>
        <d v="2018-07-12T00:00:00"/>
        <d v="2018-07-14T00:00:00"/>
        <d v="2018-07-17T00:00:00"/>
        <d v="2018-07-18T00:00:00"/>
        <d v="2018-07-20T00:00:00"/>
        <d v="2018-07-21T00:00:00"/>
        <d v="2018-07-22T00:00:00"/>
        <d v="2018-07-23T00:00:00"/>
        <d v="2018-07-26T00:00:00"/>
        <d v="2018-08-03T00:00:00"/>
        <d v="2018-08-07T00:00:00"/>
        <d v="2018-08-12T00:00:00"/>
        <d v="2018-08-16T00:00:00"/>
        <d v="2018-08-18T00:00:00"/>
        <d v="2018-08-19T00:00:00"/>
        <d v="2018-08-20T00:00:00"/>
        <d v="2018-08-25T00:00:00"/>
        <d v="2018-08-24T00:00:00"/>
        <d v="2018-08-31T00:00:00"/>
        <d v="2018-08-30T00:00:00"/>
        <d v="2018-08-27T00:00:00"/>
        <m/>
        <d u="1" v="2018-04-20T00:00:00"/>
        <d u="1" v="2018-04-16T00:00:00"/>
        <d u="1" v="2018-03-31T00:00:00"/>
        <d u="1" v="2018-04-12T00:00:00"/>
        <d u="1" v="2018-03-27T00:00:00"/>
        <d u="1" v="1899-12-30T15:55:00"/>
        <d u="1" v="2018-04-08T00:00:00"/>
        <d u="1" v="2018-03-23T00:00:00"/>
        <d u="1" v="1899-12-30T15:39:00"/>
        <d u="1" v="2018-04-04T00:00:00"/>
        <d u="1" v="2018-03-19T00:00:00"/>
        <d u="1" v="1899-12-30T12:58:00"/>
        <d u="1" v="2018-03-15T00:00:00"/>
        <d u="1" v="2018-03-11T00:00:00"/>
        <d u="1" v="1899-12-30T15:42:00"/>
        <d u="1" v="2018-05-28T00:00:00"/>
        <d u="1" v="2018-03-07T00:00:00"/>
        <d u="1" v="1899-12-30T13:26:00"/>
        <d u="1" v="2018-02-22T00:00:00"/>
        <d u="1" v="2018-05-24T00:00:00"/>
        <d u="1" v="2018-03-03T00:00:00"/>
        <d u="1" v="2018-05-20T00:00:00"/>
        <d u="1" v="2018-02-14T00:00:00"/>
        <d u="1" v="2018-05-16T00:00:00"/>
        <d u="1" v="2018-02-10T00:00:00"/>
        <d u="1" v="2018-04-27T00:00:00"/>
        <d u="1" v="2018-02-06T00:00:00"/>
        <d u="1" v="2018-01-21T00:00:00"/>
        <d u="1" v="2018-04-23T00:00:00"/>
        <d u="1" v="2018-04-19T00:00:00"/>
        <d u="1" v="2018-01-13T00:00:00"/>
        <d u="1" v="2018-04-15T00:00:00"/>
        <d u="1" v="2018-03-30T00:00:00"/>
        <d u="1" v="2018-04-11T00:00:00"/>
        <d u="1" v="2018-03-26T00:00:00"/>
        <d u="1" v="1899-12-30T16:51:00"/>
        <d u="1" v="2018-04-07T00:00:00"/>
        <d u="1" v="2018-03-22T00:00:00"/>
        <d u="1" v="1899-12-30T15:35:00"/>
        <d u="1" v="2018-04-03T00:00:00"/>
        <d u="1" v="2018-03-18T00:00:00"/>
        <d u="1" v="2018-03-14T00:00:00"/>
        <d u="1" v="1899-12-30T16:54:00"/>
        <d u="1" v="2018-03-10T00:00:00"/>
        <d u="1" v="1899-12-30T15:38:00"/>
        <d u="1" v="2018-02-25T00:00:00"/>
        <d u="1" v="2018-05-27T00:00:00"/>
        <d u="1" v="2018-03-06T00:00:00"/>
        <d u="1" v="2018-05-23T00:00:00"/>
        <d u="1" v="2018-03-02T00:00:00"/>
        <d u="1" v="2018-02-17T00:00:00"/>
        <d u="1" v="2018-05-19T00:00:00"/>
        <d u="1" v="1899-12-30T14:41:00"/>
        <d u="1" v="2018-02-13T00:00:00"/>
        <d u="1" v="2018-01-28T00:00:00"/>
        <d u="1" v="2018-04-30T00:00:00"/>
        <d u="1" v="1899-12-30T17:25:00"/>
        <d u="1" v="2018-01-24T00:00:00"/>
        <d u="1" v="2018-04-26T00:00:00"/>
        <d u="1" v="2018-02-05T00:00:00"/>
        <d u="1" v="1899-12-30T09:44:00"/>
        <d u="1" v="2018-01-20T00:00:00"/>
        <d u="1" v="2018-04-22T00:00:00"/>
        <d u="1" v="1899-12-30T14:44:00"/>
        <d u="1" v="2018-05-03T00:00:00"/>
        <d u="1" v="2018-04-18T00:00:00"/>
        <d u="1" v="2018-01-12T00:00:00"/>
        <d u="1" v="2018-04-14T00:00:00"/>
        <d u="1" v="2018-03-29T00:00:00"/>
        <d u="1" v="2018-04-10T00:00:00"/>
        <d u="1" v="2018-03-25T00:00:00"/>
        <d u="1" v="2018-04-06T00:00:00"/>
        <d u="1" v="2018-03-21T00:00:00"/>
        <d u="1" v="1899-12-30T15:31:00"/>
        <d u="1" v="2018-04-02T00:00:00"/>
        <d u="1" v="2018-03-17T00:00:00"/>
        <d u="1" v="2018-03-13T00:00:00"/>
        <d u="1" v="1899-12-30T13:50:00"/>
        <d u="1" v="1899-12-30T14:50:00"/>
        <d u="1" v="2018-02-28T00:00:00"/>
        <d u="1" v="2018-03-09T00:00:00"/>
        <d u="1" v="2018-05-26T00:00:00"/>
        <d u="1" v="2018-03-05T00:00:00"/>
        <d u="1" v="2018-05-22T00:00:00"/>
        <d u="1" v="2018-03-01T00:00:00"/>
        <d u="1" v="1899-12-30T16:53:00"/>
        <d u="1" v="2018-02-12T00:00:00"/>
        <d u="1" v="2018-01-27T00:00:00"/>
        <d u="1" v="1899-12-30T11:21:00"/>
        <d u="1" v="2018-04-29T00:00:00"/>
        <d u="1" v="2018-02-08T00:00:00"/>
        <d u="1" v="2018-04-25T00:00:00"/>
        <d u="1" v="2018-02-04T00:00:00"/>
        <d u="1" v="1899-12-30T19:05:00"/>
        <d u="1" v="2018-04-21T00:00:00"/>
        <d u="1" v="2018-05-02T00:00:00"/>
        <d u="1" v="1899-12-30T16:40:00"/>
        <d u="1" v="2018-01-15T00:00:00"/>
        <d u="1" v="2018-04-17T00:00:00"/>
        <d u="1" v="1899-12-30T15:24:00"/>
        <d u="1" v="2018-04-13T00:00:00"/>
        <d u="1" v="2018-03-28T00:00:00"/>
        <d u="1" v="2018-04-09T00:00:00"/>
        <d u="1" v="2018-03-24T00:00:00"/>
        <d u="1" v="1899-12-30T16:43:00"/>
        <d u="1" v="1899-12-30T17:43:00"/>
        <d u="1" v="2018-04-05T00:00:00"/>
        <d u="1" v="2018-03-20T00:00:00"/>
        <d u="1" v="2018-04-01T00:00:00"/>
        <d u="1" v="1899-12-30T19:27:00"/>
        <d u="1" v="2018-03-16T00:00:00"/>
        <d u="1" v="2018-03-12T00:00:00"/>
        <d u="1" v="2018-02-27T00:00:00"/>
        <d u="1" v="2018-05-29T00:00:00"/>
        <d u="1" v="2018-03-08T00:00:00"/>
        <d u="1" v="2018-02-23T00:00:00"/>
        <d u="1" v="2018-05-25T00:00:00"/>
        <d u="1" v="2018-03-04T00:00:00"/>
        <d u="1" v="2018-02-19T00:00:00"/>
        <d u="1" v="2018-05-21T00:00:00"/>
        <d u="1" v="1899-12-30T11:49:00"/>
        <d u="1" v="2018-05-17T00:00:00"/>
        <d u="1" v="1899-12-30T17:49:00"/>
        <d u="1" v="2018-01-30T00:00:00"/>
        <d u="1" v="2018-02-11T00:00:00"/>
        <d u="1" v="2018-01-26T00:00:00"/>
        <d u="1" v="2018-04-28T00:00:00"/>
        <d u="1" v="2018-02-07T00:00:00"/>
        <d u="1" v="1899-12-30T10:01:00"/>
        <d u="1" v="1899-12-30T17:17:00"/>
        <d u="1" v="2018-01-22T00:00:00"/>
        <d u="1" v="2018-02-03T00:00:00"/>
        <d u="1" v="1899-12-30T15:01:00"/>
      </sharedItems>
    </cacheField>
    <cacheField databaseField="1" hierarchy="0" level="0" name="时间" numFmtId="0" sqlType="0" uniqueList="1">
      <sharedItems containsBlank="1" containsDate="1" containsNonDate="0" containsString="0" count="0" maxDate="1899-12-30T20:43:00" minDate="1899-12-30T09:18:00"/>
    </cacheField>
    <cacheField databaseField="1" hierarchy="0" level="0" name="订单来源" numFmtId="0" sqlType="0" uniqueList="1">
      <sharedItems containsBlank="1" count="7">
        <s v="400已接"/>
        <s v="门店预约"/>
        <s v="400未接"/>
        <s v="咨询"/>
        <m/>
        <s u="1" v="技师预约"/>
        <s u="1" v="项目预约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MixedTypes="1" containsNumber="1" count="0" maxValue="19983082660" minValue="66172999"/>
    </cacheField>
    <cacheField databaseField="1" hierarchy="0" level="0" name="顾客留言" numFmtId="0" sqlType="0" uniqueList="1">
      <sharedItems containsBlank="1" count="0"/>
    </cacheField>
    <cacheField databaseField="1" hierarchy="0" level="0" name="预约医师" numFmtId="0" sqlType="0" uniqueList="1">
      <sharedItems containsBlank="1" containsInteger="1" containsNumber="1" containsString="0" count="0" maxValue="18782068549" minValue="18782068549"/>
    </cacheField>
    <cacheField databaseField="1" hierarchy="0" level="0" name="订单状态" numFmtId="0" sqlType="0" uniqueList="1">
      <sharedItems containsBlank="1" count="0"/>
    </cacheField>
    <cacheField databaseField="1" hierarchy="0" level="0" name="备注" numFmtId="0" sqlType="0" uniqueList="1">
      <sharedItems containsBlank="1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3" refreshedBy="VDWCM" refreshedDate="43344.99749259259" refreshedVersion="6" r:id="rId1">
  <cacheSource type="worksheet">
    <worksheetSource ref="A1:F1048576" sheet="线下"/>
  </cacheSource>
  <cacheFields count="6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3" maxValue="8" minValue="7">
        <n v="7"/>
        <n v="8"/>
        <m/>
      </sharedItems>
    </cacheField>
    <cacheField databaseField="1" hierarchy="0" level="0" name="日期" numFmtId="0" sqlType="0" uniqueList="1">
      <sharedItems containsBlank="1" containsDate="1" containsNonDate="0" containsString="0" count="0" maxDate="2018-08-01T00:00:00" minDate="2018-07-31T00:00:00"/>
    </cacheField>
    <cacheField databaseField="1" hierarchy="0" level="0" name="分类" numFmtId="0" sqlType="0" uniqueList="1">
      <sharedItems containsBlank="1" count="2">
        <s v="其他"/>
        <m/>
      </sharedItems>
    </cacheField>
    <cacheField databaseField="1" hierarchy="0" level="0" name="明细" numFmtId="0" sqlType="0" uniqueList="1">
      <sharedItems containsBlank="1" count="0"/>
    </cacheField>
    <cacheField databaseField="1" hierarchy="0" level="0" name="金额" numFmtId="0" sqlType="0" uniqueList="1">
      <sharedItems containsBlank="1" containsInteger="1" containsNumber="1" containsString="0" count="0" maxValue="99" minValue="99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249" refreshedBy="VDWCM" refreshedDate="43344.99749768519" refreshedVersion="6" r:id="rId1">
  <cacheSource type="worksheet">
    <worksheetSource ref="A1:O1048576" sheet="CPC数据"/>
  </cacheSource>
  <cacheFields count="15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4" maxValue="4" minValue="2">
        <n v="3"/>
        <n v="4"/>
        <m/>
        <n u="1" v="2"/>
      </sharedItems>
    </cacheField>
    <cacheField databaseField="1" hierarchy="0" level="0" name="日期" numFmtId="0" sqlType="0" uniqueList="1">
      <sharedItems containsBlank="1" containsDate="1" containsMixedTypes="1" count="89" maxDate="2018-04-16T00:00:00" minDate="2018-02-02T00:00:00"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s v="2018/04/16"/>
        <s v="2018/04/17"/>
        <s v="2018/04/18"/>
        <s v="2018/04/19"/>
        <s v="2018/04/20"/>
        <s v="2018/04/21"/>
        <s v="2018/04/22"/>
        <s v="2018/04/23"/>
        <s v="2018/04/24"/>
        <s v="2018/04/25"/>
        <s v="2018/04/30"/>
        <s v="2018/04/29"/>
        <s v="2018/04/28"/>
        <s v="2018/04/27"/>
        <s v="2018/04/26"/>
        <m/>
        <d u="1" v="2018-02-26T00:00:00"/>
        <d u="1" v="2018-02-22T00:00:00"/>
        <d u="1" v="2018-02-18T00:00:00"/>
        <d u="1" v="2018-02-14T00:00:00"/>
        <d u="1" v="2018-02-10T00:00:00"/>
        <d u="1" v="2018-02-06T00:00:00"/>
        <d u="1" v="2018-02-02T00:00:00"/>
        <d u="1" v="2018-02-25T00:00:00"/>
        <d u="1" v="2018-02-21T00:00:00"/>
        <d u="1" v="2018-02-17T00:00:00"/>
        <d u="1" v="2018-02-13T00:00:00"/>
        <d u="1" v="2018-02-09T00:00:00"/>
        <d u="1" v="2018-02-05T00:00:00"/>
        <d u="1" v="2018-02-28T00:00:00"/>
        <d u="1" v="2018-02-24T00:00:00"/>
        <d u="1" v="2018-02-20T00:00:00"/>
        <d u="1" v="2018-02-16T00:00:00"/>
        <d u="1" v="2018-02-12T00:00:00"/>
        <d u="1" v="2018-02-08T00:00:00"/>
        <d u="1" v="2018-02-04T00:00:00"/>
        <d u="1" v="2018-02-27T00:00:00"/>
        <d u="1" v="2018-02-23T00:00:00"/>
        <d u="1" v="2018-02-19T00:00:00"/>
        <d u="1" v="2018-02-15T00:00:00"/>
        <d u="1" v="2018-02-11T00:00:00"/>
        <d u="1" v="2018-02-07T00:00:00"/>
        <d u="1" v="2018-02-03T00:00:00"/>
      </sharedItems>
    </cacheField>
    <cacheField databaseField="1" hierarchy="0" level="0" name="门店名称" numFmtId="0" sqlType="0" uniqueList="1">
      <sharedItems containsBlank="1" count="0"/>
    </cacheField>
    <cacheField databaseField="1" hierarchy="0" level="0" name="推广对象" numFmtId="0" sqlType="0" uniqueList="1">
      <sharedItems containsBlank="1" count="0"/>
    </cacheField>
    <cacheField databaseField="1" hierarchy="0" level="0" name="花费" numFmtId="0" sqlType="0" uniqueList="1">
      <sharedItems containsBlank="1" containsNumber="1" containsString="0" count="0" maxValue="800" minValue="0"/>
    </cacheField>
    <cacheField databaseField="1" hierarchy="0" level="0" name="曝光" numFmtId="0" sqlType="0" uniqueList="1">
      <sharedItems containsBlank="1" containsInteger="1" containsNumber="1" containsString="0" count="0" maxValue="4905" minValue="1"/>
    </cacheField>
    <cacheField databaseField="1" hierarchy="0" level="0" name="点击" numFmtId="0" sqlType="0" uniqueList="1">
      <sharedItems containsBlank="1" containsInteger="1" containsNumber="1" containsString="0" count="0" maxValue="37" minValue="0"/>
    </cacheField>
    <cacheField databaseField="1" hierarchy="0" level="0" name="点击均价" numFmtId="0" sqlType="0" uniqueList="1">
      <sharedItems containsBlank="1" containsNumber="1" containsString="0" count="0" maxValue="38.46" minValue="0"/>
    </cacheField>
    <cacheField databaseField="1" hierarchy="0" level="0" name="商户浏览量" numFmtId="0" sqlType="0" uniqueList="1">
      <sharedItems containsBlank="1" containsInteger="1" containsNumber="1" containsString="0" count="0" maxValue="124" minValue="0"/>
    </cacheField>
    <cacheField databaseField="1" hierarchy="0" level="0" name="价目表点击" numFmtId="0" sqlType="0" uniqueList="1">
      <sharedItems containsBlank="1" containsInteger="1" containsNumber="1" containsString="0" count="0" maxValue="311" minValue="0"/>
    </cacheField>
    <cacheField databaseField="1" hierarchy="0" level="0" name="预约量" numFmtId="0" sqlType="0" uniqueList="1">
      <sharedItems containsBlank="1" containsInteger="1" containsNumber="1" containsString="0" count="0" maxValue="2" minValue="0"/>
    </cacheField>
    <cacheField databaseField="1" hierarchy="0" level="0" name="团购订单量" numFmtId="0" sqlType="0" uniqueList="1">
      <sharedItems containsBlank="1" containsInteger="1" containsNumber="1" containsString="0" count="0" maxValue="2" minValue="0"/>
    </cacheField>
    <cacheField databaseField="1" hierarchy="0" level="0" name="闪惠交易量" numFmtId="0" sqlType="0" uniqueList="1">
      <sharedItems containsBlank="1" containsInteger="1" containsNumber="1" containsString="0" count="0" maxValue="0" minValue="0"/>
    </cacheField>
    <cacheField databaseField="1" hierarchy="0" level="0" name="扫码支付订单" numFmtId="0" sqlType="0" uniqueList="1">
      <sharedItems containsBlank="1" containsInteger="1" containsNumber="1" containsString="0" count="0" maxValue="0" minValue="0"/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849" refreshedBy="VDWCM" refreshedDate="43344.99749976852" refreshedVersion="6" r:id="rId1">
  <cacheSource type="worksheet">
    <worksheetSource ref="A1:L1048576" sheet="消费数据明细（线上）"/>
  </cacheSource>
  <cacheFields count="15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4" maxValue="8" minValue="6">
        <n v="6"/>
        <n v="7"/>
        <n v="8"/>
        <m/>
      </sharedItems>
    </cacheField>
    <cacheField databaseField="1" hierarchy="0" level="0" name="成交价" numFmtId="0" sqlType="0" uniqueList="1">
      <sharedItems containsBlank="1" containsInteger="1" containsNumber="1" containsString="0" count="0" maxValue="1299" minValue="38"/>
    </cacheField>
    <cacheField databaseField="1" hierarchy="0" level="0" name="序列号" numFmtId="0" sqlType="0" uniqueList="1">
      <sharedItems containsBlank="1" containsInteger="1" containsMixedTypes="1" containsNumber="1" count="0" maxValue="83502995030" minValue="39677797647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0" maxDate="2018-09-01T00:00:00" minDate="2018-06-19T00:00:00"/>
    </cacheField>
    <cacheField databaseField="1" hierarchy="0" level="0" name="TIME" numFmtId="0" sqlType="0" uniqueList="1">
      <sharedItems containsBlank="1" containsDate="1" containsNonDate="0" containsString="0" count="0" maxDate="1899-12-30T22:48:29" minDate="1899-12-30T11:32:24"/>
    </cacheField>
    <cacheField databaseField="1" hierarchy="0" level="0" name="套餐信息" numFmtId="0" sqlType="0" uniqueList="1">
      <sharedItems containsBlank="1" count="16">
        <s v="[2018.06.05]衡力瘦脸100单位[888.00元][31797925]"/>
        <s v="[2018.06.05]脱毛小臂小腿包干[599.00元][31789861]"/>
        <s v="[2018.06.14]法思丽玻尿酸高密度少女元气针[1299.00元][14056281]"/>
        <s v="[2018.06.05]小气泡医用面膜[98.00元][14198953]"/>
        <s v="[2018.06.05]衡力除皱20单位限鱼尾纹[299.00元][14197848]"/>
        <s v="[2018.06.05]脱毛唇毛腋毛包干[38.00元][14207332]"/>
        <s v="[2018.06.05]脱毛小臂小腿首次体验价[68.00元][14207359]"/>
        <s v="[2018.06.05]脱毛小臂小腿包干[368.00元][14198735]"/>
        <s v="[2018.06.05]小气泡医用面膜[38.00元][14198953]"/>
        <s v="[2018.07.16]润百颜大分子玻尿酸[1280.00元][15440947]"/>
        <s v="[2018.06.05]衡力瘦脸100单位[888.00元][14195819]"/>
        <s v="[2018.06.14]伊婉V隆鼻大分子中的雕塑神针 鼻子下巴2选1[1680.00元][14056854]"/>
        <m/>
        <s u="1" v="[2018.06.05]全切双眼皮精致女人必备[988.00元][14194380]"/>
        <s u="1" v="[2018.06.05]脱毛唇毛腋毛3次[188.00元][14207332]"/>
        <s u="1" v="[2018.06.05]脱毛小臂小腿包干[599.00元][14198735]"/>
      </sharedItems>
    </cacheField>
    <cacheField databaseField="1" hierarchy="0" level="0" name="售价（元）" numFmtId="0" sqlType="0" uniqueList="1">
      <sharedItems containsBlank="1" containsInteger="1" containsMixedTypes="1" containsNumber="1" count="0" maxValue="1299" minValue="38"/>
    </cacheField>
    <cacheField databaseField="1" hierarchy="0" level="0" name="商家优惠金额（元）" numFmtId="0" sqlType="0" uniqueList="1">
      <sharedItems containsBlank="1" containsInteger="1" containsNumber="1" containsString="0" count="0" maxValue="500" minValue="60"/>
    </cacheField>
    <cacheField databaseField="1" hierarchy="0" level="0" name="结算价（元）" numFmtId="0" sqlType="0" uniqueList="1">
      <sharedItems containsBlank="1" containsMixedTypes="1" containsNumber="1" count="0" maxValue="799.2" minValue="539.1"/>
    </cacheField>
    <cacheField databaseField="1" hierarchy="0" level="0" name="尾款" numFmtId="0" sqlType="0" uniqueList="1">
      <sharedItems containsBlank="1" count="0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unt="0"/>
    </cacheField>
  </cacheFields>
</pivotCacheDefinition>
</file>

<file path=xl/pivotCache/pivotCacheDefinition8.xml><?xml version="1.0" encoding="utf-8"?>
<pivotCacheDefinition xmlns:r="http://schemas.openxmlformats.org/officeDocument/2006/relationships" xmlns="http://schemas.openxmlformats.org/spreadsheetml/2006/main" createdVersion="6" minRefreshableVersion="3" recordCount="52" refreshedBy="VDWCM" refreshedDate="43344.99749351852" refreshedVersion="6" r:id="rId1">
  <cacheSource type="worksheet">
    <worksheetSource ref="A1:G1048576" sheet="咨询明细"/>
  </cacheSource>
  <cacheFields count="8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MixedTypes="1" containsNumber="1" count="7" maxValue="8" minValue="6">
        <s v="6月"/>
        <s v="7月"/>
        <s v="8月"/>
        <m/>
        <n u="1" v="6"/>
        <n u="1" v="7"/>
        <n u="1" v="8"/>
      </sharedItems>
    </cacheField>
    <cacheField databaseField="1" hierarchy="0" level="0" name="姓名" numFmtId="0" sqlType="0" uniqueList="1">
      <sharedItems containsBlank="1" count="0"/>
    </cacheField>
    <cacheField databaseField="1" hierarchy="0" level="0" name="电话" numFmtId="0" sqlType="0" uniqueList="1">
      <sharedItems containsBlank="1" containsNonDate="0" containsString="0" count="0"/>
    </cacheField>
    <cacheField databaseField="1" hierarchy="0" level="0" name="首次沟通时间" numFmtId="0" sqlType="0" uniqueList="1">
      <sharedItems containsBlank="1" containsDate="1" containsNonDate="0" containsString="0" count="0" maxDate="2018-08-31T16:21:13" minDate="2018-06-05T21:03:59"/>
    </cacheField>
    <cacheField databaseField="1" hierarchy="0" level="0" name="最后沟通时间" numFmtId="0" sqlType="0" uniqueList="1">
      <sharedItems containsBlank="1" containsDate="1" containsNonDate="0" containsString="0" count="0" maxDate="2018-08-31T16:23:27" minDate="2018-06-05T21:27:16"/>
    </cacheField>
    <cacheField databaseField="1" hierarchy="0" level="0" name="顾客标签" numFmtId="0" sqlType="0" uniqueList="1">
      <sharedItems containsBlank="1" count="10">
        <s v="眼部整形"/>
        <s v="脱毛"/>
        <s v="皮肤美白"/>
        <s v="皮肤清洁"/>
        <s v="玻尿酸"/>
        <s v="肉毒素"/>
        <s v="其他"/>
        <s v="半永久"/>
        <s v="面部轮廓"/>
        <m/>
      </sharedItems>
    </cacheField>
    <cacheField databaseField="1" hierarchy="0" level="0" name="所属门店" numFmtId="0" sqlType="0" uniqueList="1">
      <sharedItems containsBlank="1" count="0"/>
    </cacheField>
  </cacheFields>
</pivotCacheDefinition>
</file>

<file path=xl/pivotCache/pivotCacheRecords1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2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3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4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5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6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7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8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14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15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6:D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7"/>
        <item h="1" m="1" sd="1" t="data" x="5"/>
        <item h="1" sd="1" t="data" x="4"/>
        <item h="1" m="1" sd="1" t="data" x="6"/>
        <item h="1" sd="1" t="data" x="0"/>
        <item h="1" sd="1" t="data" x="1"/>
        <item h="1" sd="1" t="data" x="2"/>
        <item sd="1" t="data" x="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206">
        <item m="1" sd="1" t="data" x="157"/>
        <item m="1" sd="1" t="data" x="135"/>
        <item m="1" sd="1" t="data" x="201"/>
        <item m="1" sd="1" t="data" x="179"/>
        <item m="1" sd="1" t="data" x="155"/>
        <item m="1" sd="1" t="data" x="134"/>
        <item m="1" sd="1" t="data" x="200"/>
        <item m="1" sd="1" t="data" x="178"/>
        <item m="1" sd="1" t="data" x="154"/>
        <item m="1" sd="1" t="data" x="133"/>
        <item m="1" sd="1" t="data" x="199"/>
        <item m="1" sd="1" t="data" x="176"/>
        <item m="1" sd="1" t="data" x="152"/>
        <item m="1" sd="1" t="data" x="131"/>
        <item m="1" sd="1" t="data" x="197"/>
        <item m="1" sd="1" t="data" x="174"/>
        <item m="1" sd="1" t="data" x="150"/>
        <item m="1" sd="1" t="data" x="129"/>
        <item m="1" sd="1" t="data" x="195"/>
        <item m="1" sd="1" t="data" x="172"/>
        <item m="1" sd="1" t="data" x="177"/>
        <item m="1" sd="1" t="data" x="153"/>
        <item m="1" sd="1" t="data" x="132"/>
        <item m="1" sd="1" t="data" x="198"/>
        <item m="1" sd="1" t="data" x="175"/>
        <item m="1" sd="1" t="data" x="151"/>
        <item m="1" sd="1" t="data" x="130"/>
        <item m="1" sd="1" t="data" x="196"/>
        <item m="1" sd="1" t="data" x="173"/>
        <item m="1" sd="1" t="data" x="149"/>
        <item m="1" sd="1" t="data" x="128"/>
        <item m="1" sd="1" t="data" x="194"/>
        <item m="1" sd="1" t="data" x="171"/>
        <item m="1" sd="1" t="data" x="148"/>
        <item m="1" sd="1" t="data" x="127"/>
        <item m="1" sd="1" t="data" x="193"/>
        <item m="1" sd="1" t="data" x="170"/>
        <item m="1" sd="1" t="data" x="147"/>
        <item m="1" sd="1" t="data" x="126"/>
        <item sd="1" t="data" x="116"/>
        <item m="1" sd="1" t="data" x="143"/>
        <item m="1" sd="1" t="data" x="166"/>
        <item m="1" sd="1" t="data" x="189"/>
        <item m="1" sd="1" t="data" x="124"/>
        <item m="1" sd="1" t="data" x="145"/>
        <item m="1" sd="1" t="data" x="168"/>
        <item m="1" sd="1" t="data" x="191"/>
        <item m="1" sd="1" t="data" x="120"/>
        <item m="1" sd="1" t="data" x="141"/>
        <item m="1" sd="1" t="data" x="164"/>
        <item m="1" sd="1" t="data" x="187"/>
        <item m="1" sd="1" t="data" x="122"/>
        <item m="1" sd="1" t="data" x="192"/>
        <item m="1" sd="1" t="data" x="169"/>
        <item m="1" sd="1" t="data" x="146"/>
        <item m="1" sd="1" t="data" x="125"/>
        <item m="1" sd="1" t="data" x="190"/>
        <item m="1" sd="1" t="data" x="167"/>
        <item m="1" sd="1" t="data" x="144"/>
        <item m="1" sd="1" t="data" x="123"/>
        <item m="1" sd="1" t="data" x="188"/>
        <item m="1" sd="1" t="data" x="165"/>
        <item m="1" sd="1" t="data" x="142"/>
        <item m="1" sd="1" t="data" x="121"/>
        <item m="1" sd="1" t="data" x="163"/>
        <item m="1" sd="1" t="data" x="186"/>
        <item m="1" sd="1" t="data" x="140"/>
        <item m="1" sd="1" t="data" x="119"/>
        <item m="1" sd="1" t="data" x="185"/>
        <item m="1" sd="1" t="data" x="162"/>
        <item m="1" sd="1" t="data" x="139"/>
        <item m="1" sd="1" t="data" x="117"/>
        <item m="1" sd="1" t="data" x="183"/>
        <item m="1" sd="1" t="data" x="160"/>
        <item m="1" sd="1" t="data" x="137"/>
        <item m="1" sd="1" t="data" x="203"/>
        <item m="1" sd="1" t="data" x="181"/>
        <item m="1" sd="1" t="data" x="158"/>
        <item m="1" sd="1" t="data" x="136"/>
        <item m="1" sd="1" t="data" x="202"/>
        <item m="1" sd="1" t="data" x="180"/>
        <item m="1" sd="1" t="data" x="156"/>
        <item m="1" sd="1" t="data" x="118"/>
        <item m="1" sd="1" t="data" x="184"/>
        <item m="1" sd="1" t="data" x="161"/>
        <item m="1" sd="1" t="data" x="138"/>
        <item m="1" sd="1" t="data" x="204"/>
        <item m="1" sd="1" t="data" x="182"/>
        <item m="1" sd="1" t="data" x="159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3"/>
        <item sd="1" t="data" x="52"/>
        <item sd="1" t="data" x="56"/>
        <item sd="1" t="data" x="55"/>
        <item sd="1" t="data" x="54"/>
        <item sd="1" t="data" x="57"/>
        <item sd="1" t="data" x="58"/>
        <item sd="1" t="data" x="59"/>
        <item sd="1" t="data" x="60"/>
        <item sd="1" t="data" x="61"/>
        <item sd="1" t="data" x="62"/>
        <item sd="1" t="data" x="65"/>
        <item sd="1" t="data" x="64"/>
        <item sd="1" t="data" x="63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5"/>
        <item sd="1" t="data" x="74"/>
        <item sd="1" t="data" x="73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4"/>
        <item sd="1" t="data" x="83"/>
        <item sd="1" t="data" x="86"/>
        <item sd="1" t="data" x="85"/>
        <item sd="1" t="data" x="90"/>
        <item sd="1" t="data" x="89"/>
        <item sd="1" t="data" x="88"/>
        <item sd="1" t="data" x="87"/>
        <item sd="1" t="data" x="91"/>
        <item sd="1" t="data" x="93"/>
        <item sd="1" t="data" x="92"/>
        <item sd="1" t="data" x="95"/>
        <item sd="1" t="data" x="94"/>
        <item sd="1" t="data" x="96"/>
        <item sd="1" t="data" x="97"/>
        <item sd="1" t="data" x="99"/>
        <item sd="1" t="data" x="98"/>
        <item sd="1" t="data" x="100"/>
        <item sd="1" t="data" x="102"/>
        <item sd="1" t="data" x="101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9">
    <format dxfId="65">
      <pivotArea collapsedLevelsAreSubtotals="1" dataOnly="1" fieldPosition="0" outline="0" type="normal"/>
    </format>
    <format dxfId="64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63">
      <pivotArea dataOnly="0" fieldPosition="0" outline="0" type="all"/>
    </format>
    <format dxfId="62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61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60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59">
      <pivotArea dataOnly="0" fieldPosition="0" outline="0" type="all"/>
    </format>
    <format dxfId="58">
      <pivotArea collapsedLevelsAreSubtotals="1" dataOnly="1" fieldPosition="0" outline="0" type="normal"/>
    </format>
    <format dxfId="57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6:AB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h="1" sd="1" t="data" x="2"/>
        <item h="1" sd="1" t="data" x="0"/>
        <item sd="1" t="data" x="1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90">
        <item m="1" sd="1" t="data" x="68"/>
        <item m="1" sd="1" t="data" x="88"/>
        <item m="1" sd="1" t="data" x="81"/>
        <item m="1" sd="1" t="data" x="74"/>
        <item m="1" sd="1" t="data" x="67"/>
        <item m="1" sd="1" t="data" x="87"/>
        <item m="1" sd="1" t="data" x="80"/>
        <item m="1" sd="1" t="data" x="73"/>
        <item m="1" sd="1" t="data" x="66"/>
        <item m="1" sd="1" t="data" x="86"/>
        <item m="1" sd="1" t="data" x="79"/>
        <item m="1" sd="1" t="data" x="72"/>
        <item m="1" sd="1" t="data" x="65"/>
        <item m="1" sd="1" t="data" x="85"/>
        <item m="1" sd="1" t="data" x="78"/>
        <item m="1" sd="1" t="data" x="71"/>
        <item m="1" sd="1" t="data" x="64"/>
        <item m="1" sd="1" t="data" x="84"/>
        <item m="1" sd="1" t="data" x="77"/>
        <item m="1" sd="1" t="data" x="70"/>
        <item m="1" sd="1" t="data" x="63"/>
        <item m="1" sd="1" t="data" x="83"/>
        <item m="1" sd="1" t="data" x="76"/>
        <item m="1" sd="1" t="data" x="69"/>
        <item m="1" sd="1" t="data" x="62"/>
        <item m="1" sd="1" t="data" x="82"/>
        <item m="1" sd="1" t="data" x="75"/>
        <item sd="1" t="data" x="61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numFmtId="2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42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41">
      <pivotArea dataOnly="0" fieldPosition="0" outline="0" type="all"/>
    </format>
    <format dxfId="40">
      <pivotArea collapsedLevelsAreSubtotals="1" dataOnly="1" fieldPosition="0" outline="0" type="normal"/>
    </format>
    <format dxfId="39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F2:AJ15"/>
  <pivotFields count="15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5">
        <item h="1" sd="1" t="data" x="0"/>
        <item h="1" sd="1" t="data" x="3"/>
        <item sd="1" t="data" x="1"/>
        <item sd="1" t="data" x="2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17">
        <item sd="1" t="data" x="0"/>
        <item sd="1" t="data" x="1"/>
        <item sd="1" t="data" x="12"/>
        <item sd="1" t="data" x="2"/>
        <item sd="1" t="data" x="3"/>
        <item m="1" sd="1" t="data" x="15"/>
        <item m="1" sd="1" t="data" x="13"/>
        <item m="1" sd="1" t="data" x="14"/>
        <item sd="1" t="data" x="4"/>
        <item sd="1" t="data" x="10"/>
        <item sd="1" t="data" x="11"/>
        <item sd="1" t="data" x="9"/>
        <item sd="1" t="data" x="5"/>
        <item sd="1" t="data" x="6"/>
        <item sd="1" t="data" x="7"/>
        <item sd="1" t="data" x="8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3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11">
    <i i="0" r="0" t="data">
      <x v="12"/>
    </i>
    <i i="0" r="0" t="data">
      <x v="15"/>
    </i>
    <i i="0" r="0" t="data">
      <x v="4"/>
    </i>
    <i i="0" r="0" t="data">
      <x v="14"/>
    </i>
    <i i="0" r="0" t="data">
      <x v="13"/>
    </i>
    <i i="0" r="0" t="data">
      <x v="9"/>
    </i>
    <i i="0" r="0" t="data">
      <x v="11"/>
    </i>
    <i i="0" r="0" t="data">
      <x v="10"/>
    </i>
    <i i="0" r="0" t="data">
      <x v="8"/>
    </i>
    <i i="0" r="0" t="data">
      <x v="3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7" baseItem="0" fld="2" name="计数项:成交价" showDataAs="normal" subtotal="count"/>
    <dataField baseField="0" baseItem="0" fld="2" name="求和项:成交价2" showDataAs="normal" subtotal="sum"/>
  </dataFields>
  <formats count="12">
    <format dxfId="113">
      <pivotArea dataOnly="0" fieldPosition="0" outline="0" type="all"/>
    </format>
    <format dxfId="112">
      <pivotArea collapsedLevelsAreSubtotals="1" dataOnly="1" fieldPosition="0" outline="0" type="normal"/>
    </format>
    <format dxfId="111">
      <pivotArea dataOnly="0" fieldPosition="0" labelOnly="1" outline="0" type="origin"/>
    </format>
    <format dxfId="110">
      <pivotArea axis="axisCol" dataOnly="0" field="1" fieldPosition="0" labelOnly="1" outline="0" type="button"/>
    </format>
    <format dxfId="109">
      <pivotArea axis="axisCol" dataOnly="0" field="-2" fieldPosition="1" labelOnly="1" outline="0" type="button"/>
    </format>
    <format dxfId="108">
      <pivotArea dataOnly="0" fieldPosition="0" labelOnly="1" outline="0" type="topRight"/>
    </format>
    <format dxfId="107">
      <pivotArea axis="axisRow" dataOnly="0" field="7" fieldPosition="0" labelOnly="1" outline="0" type="button"/>
    </format>
    <format dxfId="106">
      <pivotArea dataOnly="0" fieldPosition="0" labelOnly="1" outline="1" type="normal">
        <references count="1">
          <reference field="7">
            <x v="13"/>
          </reference>
        </references>
      </pivotArea>
    </format>
    <format dxfId="105">
      <pivotArea dataOnly="0" fieldPosition="0" grandRow="1" labelOnly="1" outline="0" type="normal"/>
    </format>
    <format dxfId="104">
      <pivotArea dataOnly="0" fieldPosition="0" labelOnly="1" outline="1" type="normal">
        <references count="1">
          <reference field="1"/>
        </references>
      </pivotArea>
    </format>
    <format dxfId="103">
      <pivotArea dataOnly="0" fieldPosition="0" labelOnly="1" outline="0" type="normal">
        <references count="2">
          <reference field="4294967294">
            <x v="1"/>
          </reference>
          <reference field="1" selected="0">
            <x v="2"/>
          </reference>
        </references>
      </pivotArea>
    </format>
    <format dxfId="102">
      <pivotArea dataOnly="0" fieldPosition="0" labelOnly="1" outline="0" type="normal">
        <references count="2">
          <reference field="4294967294">
            <x v="1"/>
          </reference>
          <reference field="1" selected="0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5:F16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m="1" sd="1" t="data" x="4"/>
        <item m="1" sd="1" t="data" x="5"/>
        <item h="1" sd="1" t="data" x="3"/>
        <item h="1" m="1" sd="1" t="data" x="6"/>
        <item h="1" sd="1" t="data" x="0"/>
        <item sd="1" t="data" x="1"/>
        <item h="1" sd="1" t="data" x="2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74">
      <pivotArea dataOnly="0" fieldPosition="0" outline="0" type="all"/>
    </format>
    <format dxfId="73">
      <pivotArea collapsedLevelsAreSubtotals="1" dataOnly="1" fieldPosition="0" outline="0" type="normal"/>
    </format>
    <format dxfId="72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3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1" ref="AR2:AT11"/>
  <pivotFields count="8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ascending" subtotalTop="1" topAutoShow="1">
      <items count="8">
        <item h="1" m="1" sd="1" t="data" x="4"/>
        <item h="1" m="1" sd="1" t="data" x="5"/>
        <item h="1" m="1" sd="1" t="data" x="6"/>
        <item h="1" sd="1" t="data" x="0"/>
        <item sd="1" t="data" x="1"/>
        <item sd="1" t="data" x="2"/>
        <item h="1" sd="1" t="data" x="3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11">
        <item sd="1" t="data" x="7"/>
        <item sd="1" t="data" x="4"/>
        <item sd="1" t="data" x="2"/>
        <item sd="1" t="data" x="3"/>
        <item sd="1" t="data" x="6"/>
        <item sd="1" t="data" x="5"/>
        <item sd="1" t="data" x="1"/>
        <item sd="1" t="data" x="0"/>
        <item sd="1" t="data" x="9"/>
        <item sd="1" t="data" x="8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5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6"/>
  </rowFields>
  <rowItems count="8">
    <i i="0" r="0" t="data">
      <x v="1"/>
    </i>
    <i i="0" r="0" t="data">
      <x v="7"/>
    </i>
    <i i="0" r="0" t="data">
      <x v="6"/>
    </i>
    <i i="0" r="0" t="data">
      <x v="4"/>
    </i>
    <i i="0" r="0" t="data"/>
    <i i="0" r="0" t="data">
      <x v="5"/>
    </i>
    <i i="0" r="0" t="data">
      <x v="9"/>
    </i>
    <i i="0" r="0" t="grand"/>
  </rowItems>
  <colFields count="1">
    <field x="1"/>
  </colFields>
  <colItems count="2">
    <i i="0" r="0" t="data">
      <x v="4"/>
    </i>
    <i i="0" r="0" t="data">
      <x v="5"/>
    </i>
  </colItems>
  <dataFields count="1">
    <dataField baseField="0" baseItem="0" fld="2" name="计数项:姓名" showDataAs="normal" subtotal="count"/>
  </dataFields>
  <formats count="9">
    <format dxfId="38">
      <pivotArea dataOnly="0" fieldPosition="0" outline="0" type="all"/>
    </format>
    <format dxfId="37">
      <pivotArea collapsedLevelsAreSubtotals="1" dataOnly="1" fieldPosition="0" outline="0" type="normal"/>
    </format>
    <format dxfId="36">
      <pivotArea dataOnly="0" fieldPosition="0" labelOnly="1" outline="0" type="origin"/>
    </format>
    <format dxfId="35">
      <pivotArea axis="axisCol" dataOnly="0" field="1" fieldPosition="0" labelOnly="1" outline="0" type="button"/>
    </format>
    <format dxfId="34">
      <pivotArea dataOnly="0" fieldPosition="0" labelOnly="1" outline="0" type="topRight"/>
    </format>
    <format dxfId="33">
      <pivotArea axis="axisRow" dataOnly="0" field="6" fieldPosition="0" labelOnly="1" outline="0" type="button"/>
    </format>
    <format dxfId="32">
      <pivotArea dataOnly="0" fieldPosition="0" labelOnly="1" outline="1" type="normal">
        <references count="1">
          <reference field="6">
            <x v="7"/>
          </reference>
        </references>
      </pivotArea>
    </format>
    <format dxfId="31">
      <pivotArea dataOnly="0" fieldPosition="0" grandRow="1" labelOnly="1" outline="0" type="normal"/>
    </format>
    <format dxfId="30">
      <pivotArea dataOnly="0" fieldPosition="0" labelOnly="1" outline="1" type="normal">
        <references count="1">
          <reference field="1"/>
        </references>
      </pivotArea>
    </format>
  </formats>
  <chartFormats count="4">
    <chartFormat chart="0" format="0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4"/>
          </reference>
        </references>
      </pivotArea>
    </chartFormat>
    <chartFormat chart="0" format="1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5"/>
          </reference>
        </references>
      </pivotArea>
    </chartFormat>
    <chartFormat chart="2" format="4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4"/>
          </reference>
        </references>
      </pivotArea>
    </chartFormat>
    <chartFormat chart="2" format="5" series="1">
      <pivotArea dataOnly="1" fieldPosition="0" outline="0" type="data">
        <references count="2">
          <reference field="4294967294" selected="0">
            <x v="0"/>
          </reference>
          <reference field="1" selected="0">
            <x v="5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11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m="1" sd="1" t="data" x="6"/>
        <item m="1" sd="1" t="data" x="4"/>
        <item h="1" sd="1" t="data" x="3"/>
        <item h="1" m="1" sd="1" t="data" x="5"/>
        <item m="1" sd="1" t="data" x="8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60">
        <item m="1" sd="1" t="data" x="92"/>
        <item m="1" sd="1" t="data" x="56"/>
        <item m="1" sd="1" t="data" x="123"/>
        <item m="1" sd="1" t="data" x="87"/>
        <item m="1" sd="1" t="data" x="53"/>
        <item m="1" sd="1" t="data" x="156"/>
        <item m="1" sd="1" t="data" x="83"/>
        <item m="1" sd="1" t="data" x="151"/>
        <item m="1" sd="1" t="data" x="113"/>
        <item m="1" sd="1" t="data" x="80"/>
        <item m="1" sd="1" t="data" x="149"/>
        <item m="1" sd="1" t="data" x="157"/>
        <item m="1" sd="1" t="data" x="118"/>
        <item m="1" sd="1" t="data" x="85"/>
        <item m="1" sd="1" t="data" x="52"/>
        <item m="1" sd="1" t="data" x="153"/>
        <item m="1" sd="1" t="data" x="116"/>
        <item m="1" sd="1" t="data" x="50"/>
        <item m="1" sd="1" t="data" x="150"/>
        <item m="1" sd="1" t="data" x="112"/>
        <item m="1" sd="1" t="data" x="79"/>
        <item m="1" sd="1" t="data" x="48"/>
        <item m="1" sd="1" t="data" x="76"/>
        <item m="1" sd="1" t="data" x="144"/>
        <item m="1" sd="1" t="data" x="44"/>
        <item m="1" sd="1" t="data" x="141"/>
        <item m="1" sd="1" t="data" x="71"/>
        <item m="1" sd="1" t="data" x="138"/>
        <item m="1" sd="1" t="data" x="105"/>
        <item m="1" sd="1" t="data" x="110"/>
        <item m="1" sd="1" t="data" x="75"/>
        <item m="1" sd="1" t="data" x="46"/>
        <item m="1" sd="1" t="data" x="143"/>
        <item m="1" sd="1" t="data" x="108"/>
        <item m="1" sd="1" t="data" x="73"/>
        <item m="1" sd="1" t="data" x="42"/>
        <item m="1" sd="1" t="data" x="140"/>
        <item m="1" sd="1" t="data" x="106"/>
        <item m="1" sd="1" t="data" x="69"/>
        <item m="1" sd="1" t="data" x="39"/>
        <item m="1" sd="1" t="data" x="137"/>
        <item m="1" sd="1" t="data" x="102"/>
        <item m="1" sd="1" t="data" x="67"/>
        <item m="1" sd="1" t="data" x="38"/>
        <item sd="1" t="data" x="25"/>
        <item m="1" sd="1" t="data" x="36"/>
        <item m="1" sd="1" t="data" x="66"/>
        <item m="1" sd="1" t="data" x="101"/>
        <item m="1" sd="1" t="data" x="136"/>
        <item m="1" sd="1" t="data" x="30"/>
        <item m="1" sd="1" t="data" x="148"/>
        <item m="1" sd="1" t="data" x="98"/>
        <item m="1" sd="1" t="data" x="135"/>
        <item m="1" sd="1" t="data" x="104"/>
        <item m="1" sd="1" t="data" x="31"/>
        <item m="1" sd="1" t="data" x="43"/>
        <item m="1" sd="1" t="data" x="37"/>
        <item m="1" sd="1" t="data" x="114"/>
        <item m="1" sd="1" t="data" x="154"/>
        <item m="1" sd="1" t="data" x="86"/>
        <item m="1" sd="1" t="data" x="60"/>
        <item m="1" sd="1" t="data" x="40"/>
        <item m="1" sd="1" t="data" x="34"/>
        <item m="1" sd="1" t="data" x="70"/>
        <item m="1" sd="1" t="data" x="99"/>
        <item m="1" sd="1" t="data" x="64"/>
        <item m="1" sd="1" t="data" x="125"/>
        <item m="1" sd="1" t="data" x="158"/>
        <item m="1" sd="1" t="data" x="78"/>
        <item m="1" sd="1" t="data" x="103"/>
        <item m="1" sd="1" t="data" x="146"/>
        <item m="1" sd="1" t="data" x="96"/>
        <item m="1" sd="1" t="data" x="119"/>
        <item m="1" sd="1" t="data" x="82"/>
        <item m="1" sd="1" t="data" x="68"/>
        <item m="1" sd="1" t="data" x="111"/>
        <item m="1" sd="1" t="data" x="61"/>
        <item m="1" sd="1" t="data" x="130"/>
        <item m="1" sd="1" t="data" x="122"/>
        <item m="1" sd="1" t="data" x="89"/>
        <item m="1" sd="1" t="data" x="129"/>
        <item m="1" sd="1" t="data" x="131"/>
        <item m="1" sd="1" t="data" x="155"/>
        <item m="1" sd="1" t="data" x="133"/>
        <item m="1" sd="1" t="data" x="63"/>
        <item m="1" sd="1" t="data" x="33"/>
        <item m="1" sd="1" t="data" x="127"/>
        <item m="1" sd="1" t="data" x="94"/>
        <item m="1" sd="1" t="data" x="58"/>
        <item m="1" sd="1" t="data" x="28"/>
        <item m="1" sd="1" t="data" x="128"/>
        <item m="1" sd="1" t="data" x="32"/>
        <item m="1" sd="1" t="data" x="62"/>
        <item m="1" sd="1" t="data" x="97"/>
        <item m="1" sd="1" t="data" x="132"/>
        <item m="1" sd="1" t="data" x="35"/>
        <item m="1" sd="1" t="data" x="65"/>
        <item m="1" sd="1" t="data" x="100"/>
        <item m="1" sd="1" t="data" x="134"/>
        <item m="1" sd="1" t="data" x="95"/>
        <item m="1" sd="1" t="data" x="59"/>
        <item m="1" sd="1" t="data" x="29"/>
        <item m="1" sd="1" t="data" x="126"/>
        <item m="1" sd="1" t="data" x="93"/>
        <item m="1" sd="1" t="data" x="57"/>
        <item m="1" sd="1" t="data" x="27"/>
        <item m="1" sd="1" t="data" x="124"/>
        <item m="1" sd="1" t="data" x="91"/>
        <item m="1" sd="1" t="data" x="55"/>
        <item m="1" sd="1" t="data" x="26"/>
        <item m="1" sd="1" t="data" x="120"/>
        <item m="1" sd="1" t="data" x="88"/>
        <item m="1" sd="1" t="data" x="54"/>
        <item m="1" sd="1" t="data" x="117"/>
        <item m="1" sd="1" t="data" x="81"/>
        <item m="1" sd="1" t="data" x="51"/>
        <item m="1" sd="1" t="data" x="115"/>
        <item m="1" sd="1" t="data" x="152"/>
        <item m="1" sd="1" t="data" x="84"/>
        <item m="1" sd="1" t="data" x="121"/>
        <item m="1" sd="1" t="data" x="90"/>
        <item m="1" sd="1" t="data" x="49"/>
        <item m="1" sd="1" t="data" x="147"/>
        <item m="1" sd="1" t="data" x="77"/>
        <item m="1" sd="1" t="data" x="47"/>
        <item m="1" sd="1" t="data" x="145"/>
        <item m="1" sd="1" t="data" x="109"/>
        <item m="1" sd="1" t="data" x="74"/>
        <item m="1" sd="1" t="data" x="139"/>
        <item m="1" sd="1" t="data" x="41"/>
        <item m="1" sd="1" t="data" x="72"/>
        <item m="1" sd="1" t="data" x="107"/>
        <item m="1" sd="1" t="data" x="142"/>
        <item m="1" sd="1" t="data" x="45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4"/>
        <item sd="1" t="data" x="13"/>
        <item sd="1" t="data" x="15"/>
        <item sd="1" t="data" x="16"/>
        <item sd="1" t="data" x="18"/>
        <item sd="1" t="data" x="17"/>
        <item sd="1" t="data" x="19"/>
        <item sd="1" t="data" x="20"/>
        <item sd="1" t="data" x="21"/>
        <item sd="1" t="data" x="22"/>
        <item sd="1" t="data" x="23"/>
        <item sd="1" t="data" x="2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2"/>
        <item sd="1" t="data" x="0"/>
        <item m="1" sd="1" t="data" x="5"/>
        <item sd="1" t="data" x="1"/>
        <item m="1" sd="1" t="data" x="6"/>
        <item sd="1" t="data" x="3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5">
    <i i="0" r="0" t="data"/>
    <i i="0" r="0" t="data">
      <x v="1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71">
      <pivotArea dataOnly="0" fieldPosition="0" outline="0" type="all"/>
    </format>
    <format dxfId="70">
      <pivotArea collapsedLevelsAreSubtotals="1" dataOnly="1" fieldPosition="0" outline="0" type="normal"/>
    </format>
    <format dxfId="69">
      <pivotArea axis="axisRow" dataOnly="0" field="4" fieldPosition="0" labelOnly="1" outline="0" type="button"/>
    </format>
    <format dxfId="68">
      <pivotArea dataOnly="0" fieldPosition="0" labelOnly="1" outline="1" type="normal">
        <references count="1">
          <reference field="4">
            <x v="5"/>
          </reference>
        </references>
      </pivotArea>
    </format>
    <format dxfId="67">
      <pivotArea dataOnly="0" fieldPosition="0" grandRow="1" labelOnly="1" outline="0" type="normal"/>
    </format>
    <format dxfId="66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5:F6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m="1" sd="1" t="data" x="4"/>
        <item h="1" m="1" sd="1" t="data" x="5"/>
        <item h="1" sd="1" t="data" x="3"/>
        <item m="1" sd="1" t="data" x="6"/>
        <item h="1" sd="1" t="data" x="0"/>
        <item h="1" sd="1" t="data" x="1"/>
        <item sd="1" t="data" x="2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101">
      <pivotArea dataOnly="0" fieldPosition="0" outline="0" type="all"/>
    </format>
    <format dxfId="100">
      <pivotArea collapsedLevelsAreSubtotals="1" dataOnly="1" fieldPosition="0" outline="0" type="normal"/>
    </format>
    <format dxfId="9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5:S8" rowPageCount="2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h="1" sd="1" t="data" x="2"/>
        <item sd="1" t="data" x="3"/>
        <item h="1" sd="1" t="data" x="4"/>
        <item h="1"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4">
        <item sd="1" t="data" x="0"/>
        <item sd="1" t="data" x="1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3">
    <i i="0" r="0" t="data"/>
    <i i="0" r="0" t="data">
      <x v="1"/>
    </i>
    <i i="0" r="0" t="grand"/>
  </rowItems>
  <colItems count="1">
    <i i="0" r="0" t="data"/>
  </colItems>
  <pageFields count="2">
    <pageField fld="0" hier="-1"/>
    <pageField fld="1" hier="-1"/>
  </pageFields>
  <dataFields count="1">
    <dataField baseField="0" baseItem="0" fld="7" name="计数项:星级" showDataAs="normal" subtotal="count"/>
  </dataFields>
  <formats count="6">
    <format dxfId="98">
      <pivotArea dataOnly="0" fieldPosition="0" outline="0" type="all"/>
    </format>
    <format dxfId="97">
      <pivotArea collapsedLevelsAreSubtotals="1" dataOnly="1" fieldPosition="0" outline="0" type="normal"/>
    </format>
    <format dxfId="96">
      <pivotArea axis="axisRow" dataOnly="0" field="7" fieldPosition="0" labelOnly="1" outline="0" type="button"/>
    </format>
    <format dxfId="95">
      <pivotArea dataOnly="0" fieldPosition="0" labelOnly="1" outline="1" type="normal">
        <references count="1">
          <reference field="7">
            <x v="1"/>
          </reference>
        </references>
      </pivotArea>
    </format>
    <format dxfId="94">
      <pivotArea dataOnly="0" fieldPosition="0" grandRow="1" labelOnly="1" outline="0" type="normal"/>
    </format>
    <format dxfId="9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h="1" m="1" sd="1" t="data" x="6"/>
        <item h="1" sd="1" t="data" x="3"/>
        <item h="1" m="1" sd="1" t="data" x="4"/>
        <item h="1" m="1" sd="1" t="data" x="5"/>
        <item h="1" m="1" sd="1" t="data" x="8"/>
        <item h="1" sd="1" t="data" x="1"/>
        <item h="1" sd="1" t="data" x="0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54">
        <item m="1" sd="1" t="data" x="43"/>
        <item m="1" sd="1" t="data" x="51"/>
        <item m="1" sd="1" t="data" x="38"/>
        <item m="1" sd="1" t="data" x="30"/>
        <item m="1" sd="1" t="data" x="20"/>
        <item m="1" sd="1" t="data" x="52"/>
        <item m="1" sd="1" t="data" x="41"/>
        <item m="1" sd="1" t="data" x="39"/>
        <item m="1" sd="1" t="data" x="49"/>
        <item sd="1" t="data" x="9"/>
        <item m="1" sd="1" t="data" x="36"/>
        <item m="1" sd="1" t="data" x="47"/>
        <item m="1" sd="1" t="data" x="16"/>
        <item m="1" sd="1" t="data" x="12"/>
        <item m="1" sd="1" t="data" x="24"/>
        <item m="1" sd="1" t="data" x="14"/>
        <item m="1" sd="1" t="data" x="19"/>
        <item m="1" sd="1" t="data" x="29"/>
        <item m="1" sd="1" t="data" x="44"/>
        <item m="1" sd="1" t="data" x="10"/>
        <item m="1" sd="1" t="data" x="22"/>
        <item m="1" sd="1" t="data" x="32"/>
        <item m="1" sd="1" t="data" x="45"/>
        <item m="1" sd="1" t="data" x="11"/>
        <item m="1" sd="1" t="data" x="18"/>
        <item m="1" sd="1" t="data" x="27"/>
        <item m="1" sd="1" t="data" x="40"/>
        <item m="1" sd="1" t="data" x="23"/>
        <item m="1" sd="1" t="data" x="33"/>
        <item m="1" sd="1" t="data" x="46"/>
        <item m="1" sd="1" t="data" x="35"/>
        <item m="1" sd="1" t="data" x="13"/>
        <item m="1" sd="1" t="data" x="34"/>
        <item m="1" sd="1" t="data" x="25"/>
        <item m="1" sd="1" t="data" x="28"/>
        <item m="1" sd="1" t="data" x="50"/>
        <item m="1" sd="1" t="data" x="26"/>
        <item m="1" sd="1" t="data" x="17"/>
        <item m="1" sd="1" t="data" x="42"/>
        <item m="1" sd="1" t="data" x="21"/>
        <item m="1" sd="1" t="data" x="31"/>
        <item m="1" sd="1" t="data" x="15"/>
        <item m="1" sd="1" t="data" x="37"/>
        <item m="1" sd="1" t="data" x="48"/>
        <item sd="1" t="data" x="2"/>
        <item sd="1" t="data" x="1"/>
        <item sd="1" t="data" x="3"/>
        <item sd="1" t="data" x="0"/>
        <item sd="1" t="data" x="7"/>
        <item sd="1" t="data" x="6"/>
        <item sd="1" t="data" x="4"/>
        <item sd="1" t="data" x="5"/>
        <item sd="1" t="data" x="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formats count="3">
    <format dxfId="29">
      <pivotArea dataOnly="0" fieldPosition="0" outline="0" type="all"/>
    </format>
    <format dxfId="28">
      <pivotArea collapsedLevelsAreSubtotals="1" dataOnly="1" fieldPosition="0" outline="0" type="normal"/>
    </format>
    <format dxfId="27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11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h="1" m="1" sd="1" t="data" x="6"/>
        <item h="1" m="1" sd="1" t="data" x="4"/>
        <item h="1" sd="1" t="data" x="3"/>
        <item h="1" m="1" sd="1" t="data" x="5"/>
        <item h="1" m="1" sd="1" t="data" x="8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60">
        <item m="1" sd="1" t="data" x="92"/>
        <item m="1" sd="1" t="data" x="56"/>
        <item m="1" sd="1" t="data" x="123"/>
        <item m="1" sd="1" t="data" x="87"/>
        <item m="1" sd="1" t="data" x="53"/>
        <item m="1" sd="1" t="data" x="156"/>
        <item m="1" sd="1" t="data" x="83"/>
        <item m="1" sd="1" t="data" x="151"/>
        <item m="1" sd="1" t="data" x="113"/>
        <item m="1" sd="1" t="data" x="80"/>
        <item m="1" sd="1" t="data" x="149"/>
        <item m="1" sd="1" t="data" x="157"/>
        <item m="1" sd="1" t="data" x="118"/>
        <item m="1" sd="1" t="data" x="85"/>
        <item m="1" sd="1" t="data" x="52"/>
        <item m="1" sd="1" t="data" x="153"/>
        <item m="1" sd="1" t="data" x="116"/>
        <item m="1" sd="1" t="data" x="50"/>
        <item m="1" sd="1" t="data" x="150"/>
        <item m="1" sd="1" t="data" x="112"/>
        <item m="1" sd="1" t="data" x="79"/>
        <item m="1" sd="1" t="data" x="48"/>
        <item m="1" sd="1" t="data" x="76"/>
        <item m="1" sd="1" t="data" x="144"/>
        <item m="1" sd="1" t="data" x="44"/>
        <item m="1" sd="1" t="data" x="141"/>
        <item m="1" sd="1" t="data" x="71"/>
        <item m="1" sd="1" t="data" x="138"/>
        <item m="1" sd="1" t="data" x="105"/>
        <item m="1" sd="1" t="data" x="110"/>
        <item m="1" sd="1" t="data" x="75"/>
        <item m="1" sd="1" t="data" x="46"/>
        <item m="1" sd="1" t="data" x="143"/>
        <item m="1" sd="1" t="data" x="108"/>
        <item m="1" sd="1" t="data" x="73"/>
        <item m="1" sd="1" t="data" x="42"/>
        <item m="1" sd="1" t="data" x="140"/>
        <item m="1" sd="1" t="data" x="106"/>
        <item m="1" sd="1" t="data" x="69"/>
        <item m="1" sd="1" t="data" x="39"/>
        <item m="1" sd="1" t="data" x="137"/>
        <item m="1" sd="1" t="data" x="102"/>
        <item m="1" sd="1" t="data" x="67"/>
        <item m="1" sd="1" t="data" x="38"/>
        <item sd="1" t="data" x="25"/>
        <item m="1" sd="1" t="data" x="36"/>
        <item m="1" sd="1" t="data" x="66"/>
        <item m="1" sd="1" t="data" x="101"/>
        <item m="1" sd="1" t="data" x="136"/>
        <item m="1" sd="1" t="data" x="30"/>
        <item m="1" sd="1" t="data" x="148"/>
        <item m="1" sd="1" t="data" x="98"/>
        <item m="1" sd="1" t="data" x="135"/>
        <item m="1" sd="1" t="data" x="104"/>
        <item m="1" sd="1" t="data" x="31"/>
        <item m="1" sd="1" t="data" x="43"/>
        <item m="1" sd="1" t="data" x="37"/>
        <item m="1" sd="1" t="data" x="114"/>
        <item m="1" sd="1" t="data" x="154"/>
        <item m="1" sd="1" t="data" x="86"/>
        <item m="1" sd="1" t="data" x="60"/>
        <item m="1" sd="1" t="data" x="40"/>
        <item m="1" sd="1" t="data" x="34"/>
        <item m="1" sd="1" t="data" x="70"/>
        <item m="1" sd="1" t="data" x="99"/>
        <item m="1" sd="1" t="data" x="64"/>
        <item m="1" sd="1" t="data" x="125"/>
        <item m="1" sd="1" t="data" x="158"/>
        <item m="1" sd="1" t="data" x="78"/>
        <item m="1" sd="1" t="data" x="103"/>
        <item m="1" sd="1" t="data" x="146"/>
        <item m="1" sd="1" t="data" x="96"/>
        <item m="1" sd="1" t="data" x="119"/>
        <item m="1" sd="1" t="data" x="82"/>
        <item m="1" sd="1" t="data" x="68"/>
        <item m="1" sd="1" t="data" x="111"/>
        <item m="1" sd="1" t="data" x="61"/>
        <item m="1" sd="1" t="data" x="130"/>
        <item m="1" sd="1" t="data" x="122"/>
        <item m="1" sd="1" t="data" x="89"/>
        <item m="1" sd="1" t="data" x="129"/>
        <item m="1" sd="1" t="data" x="131"/>
        <item m="1" sd="1" t="data" x="155"/>
        <item m="1" sd="1" t="data" x="133"/>
        <item m="1" sd="1" t="data" x="63"/>
        <item m="1" sd="1" t="data" x="33"/>
        <item m="1" sd="1" t="data" x="127"/>
        <item m="1" sd="1" t="data" x="94"/>
        <item m="1" sd="1" t="data" x="58"/>
        <item m="1" sd="1" t="data" x="28"/>
        <item m="1" sd="1" t="data" x="128"/>
        <item m="1" sd="1" t="data" x="32"/>
        <item m="1" sd="1" t="data" x="62"/>
        <item m="1" sd="1" t="data" x="97"/>
        <item m="1" sd="1" t="data" x="132"/>
        <item m="1" sd="1" t="data" x="35"/>
        <item m="1" sd="1" t="data" x="65"/>
        <item m="1" sd="1" t="data" x="100"/>
        <item m="1" sd="1" t="data" x="134"/>
        <item m="1" sd="1" t="data" x="95"/>
        <item m="1" sd="1" t="data" x="59"/>
        <item m="1" sd="1" t="data" x="29"/>
        <item m="1" sd="1" t="data" x="126"/>
        <item m="1" sd="1" t="data" x="93"/>
        <item m="1" sd="1" t="data" x="57"/>
        <item m="1" sd="1" t="data" x="27"/>
        <item m="1" sd="1" t="data" x="124"/>
        <item m="1" sd="1" t="data" x="91"/>
        <item m="1" sd="1" t="data" x="55"/>
        <item m="1" sd="1" t="data" x="26"/>
        <item m="1" sd="1" t="data" x="120"/>
        <item m="1" sd="1" t="data" x="88"/>
        <item m="1" sd="1" t="data" x="54"/>
        <item m="1" sd="1" t="data" x="117"/>
        <item m="1" sd="1" t="data" x="81"/>
        <item m="1" sd="1" t="data" x="51"/>
        <item m="1" sd="1" t="data" x="115"/>
        <item m="1" sd="1" t="data" x="152"/>
        <item m="1" sd="1" t="data" x="84"/>
        <item m="1" sd="1" t="data" x="121"/>
        <item m="1" sd="1" t="data" x="90"/>
        <item m="1" sd="1" t="data" x="49"/>
        <item m="1" sd="1" t="data" x="147"/>
        <item m="1" sd="1" t="data" x="77"/>
        <item m="1" sd="1" t="data" x="47"/>
        <item m="1" sd="1" t="data" x="145"/>
        <item m="1" sd="1" t="data" x="109"/>
        <item m="1" sd="1" t="data" x="74"/>
        <item m="1" sd="1" t="data" x="139"/>
        <item m="1" sd="1" t="data" x="41"/>
        <item m="1" sd="1" t="data" x="72"/>
        <item m="1" sd="1" t="data" x="107"/>
        <item m="1" sd="1" t="data" x="142"/>
        <item m="1" sd="1" t="data" x="45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4"/>
        <item sd="1" t="data" x="13"/>
        <item sd="1" t="data" x="15"/>
        <item sd="1" t="data" x="16"/>
        <item sd="1" t="data" x="18"/>
        <item sd="1" t="data" x="17"/>
        <item sd="1" t="data" x="19"/>
        <item sd="1" t="data" x="20"/>
        <item sd="1" t="data" x="21"/>
        <item sd="1" t="data" x="22"/>
        <item sd="1" t="data" x="23"/>
        <item sd="1" t="data" x="2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2"/>
        <item sd="1" t="data" x="0"/>
        <item m="1" sd="1" t="data" x="5"/>
        <item sd="1" t="data" x="1"/>
        <item m="1" sd="1" t="data" x="6"/>
        <item sd="1" t="data" x="3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5">
    <i i="0" r="0" t="data"/>
    <i i="0" r="0" t="data">
      <x v="1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56">
      <pivotArea dataOnly="0" fieldPosition="0" outline="0" type="all"/>
    </format>
    <format dxfId="55">
      <pivotArea collapsedLevelsAreSubtotals="1" dataOnly="1" fieldPosition="0" outline="0" type="normal"/>
    </format>
    <format dxfId="54">
      <pivotArea axis="axisRow" dataOnly="0" field="4" fieldPosition="0" labelOnly="1" outline="0" type="button"/>
    </format>
    <format dxfId="53">
      <pivotArea dataOnly="0" fieldPosition="0" labelOnly="1" outline="1" type="normal">
        <references count="1">
          <reference field="4">
            <x v="5"/>
          </reference>
        </references>
      </pivotArea>
    </format>
    <format dxfId="52">
      <pivotArea dataOnly="0" fieldPosition="0" grandRow="1" labelOnly="1" outline="0" type="normal"/>
    </format>
    <format dxfId="51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L2:AP7"/>
  <pivotFields count="6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4">
        <item sd="1" t="data" x="0"/>
        <item h="1" sd="1" t="data" x="2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3"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3"/>
  </rowFields>
  <rowItems count="3">
    <i i="0" r="0" t="data"/>
    <i i="0" r="0" t="data">
      <x v="1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3" baseItem="0" fld="5" name="计数项:金额" showDataAs="normal" subtotal="count"/>
    <dataField baseField="0" baseItem="0" fld="5" name="求和项:金额2" showDataAs="normal" subtotal="sum"/>
  </dataFields>
  <formats count="12">
    <format dxfId="92">
      <pivotArea dataOnly="0" fieldPosition="0" outline="0" type="all"/>
    </format>
    <format dxfId="91">
      <pivotArea collapsedLevelsAreSubtotals="1" dataOnly="1" fieldPosition="0" outline="0" type="normal"/>
    </format>
    <format dxfId="90">
      <pivotArea dataOnly="0" fieldPosition="0" labelOnly="1" outline="0" type="origin"/>
    </format>
    <format dxfId="89">
      <pivotArea axis="axisCol" dataOnly="0" field="1" fieldPosition="0" labelOnly="1" outline="0" type="button"/>
    </format>
    <format dxfId="88">
      <pivotArea axis="axisCol" dataOnly="0" field="-2" fieldPosition="1" labelOnly="1" outline="0" type="button"/>
    </format>
    <format dxfId="87">
      <pivotArea dataOnly="0" fieldPosition="0" labelOnly="1" outline="0" type="topRight"/>
    </format>
    <format dxfId="86">
      <pivotArea axis="axisRow" dataOnly="0" field="3" fieldPosition="0" labelOnly="1" outline="0" type="button"/>
    </format>
    <format dxfId="85">
      <pivotArea dataOnly="0" fieldPosition="0" labelOnly="1" outline="1" type="normal">
        <references count="1">
          <reference field="3"/>
        </references>
      </pivotArea>
    </format>
    <format dxfId="84">
      <pivotArea dataOnly="0" fieldPosition="0" grandRow="1" labelOnly="1" outline="0" type="normal"/>
    </format>
    <format dxfId="83">
      <pivotArea dataOnly="0" fieldPosition="0" labelOnly="1" outline="1" type="normal">
        <references count="1">
          <reference field="1"/>
        </references>
      </pivotArea>
    </format>
    <format dxfId="82">
      <pivotArea dataOnly="0" fieldPosition="0" labelOnly="1" outline="0" type="normal">
        <references count="2">
          <reference field="4294967294">
            <x v="1"/>
          </reference>
          <reference field="1" selected="0">
            <x v="0"/>
          </reference>
        </references>
      </pivotArea>
    </format>
    <format dxfId="81">
      <pivotArea dataOnly="0" fieldPosition="0" labelOnly="1" outline="0" type="normal">
        <references count="2">
          <reference field="4294967294">
            <x v="1"/>
          </reference>
          <reference field="1" selected="0">
            <x v="2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5:U16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m="1" sd="1" t="data" x="6"/>
        <item h="1" sd="1" t="data" x="3"/>
        <item h="1" m="1" sd="1" t="data" x="4"/>
        <item m="1" sd="1" t="data" x="5"/>
        <item h="1" m="1" sd="1" t="data" x="8"/>
        <item h="1" sd="1" t="data" x="1"/>
        <item sd="1" t="data" x="0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54">
        <item m="1" sd="1" t="data" x="43"/>
        <item m="1" sd="1" t="data" x="51"/>
        <item m="1" sd="1" t="data" x="38"/>
        <item m="1" sd="1" t="data" x="30"/>
        <item m="1" sd="1" t="data" x="20"/>
        <item m="1" sd="1" t="data" x="52"/>
        <item m="1" sd="1" t="data" x="41"/>
        <item m="1" sd="1" t="data" x="39"/>
        <item m="1" sd="1" t="data" x="49"/>
        <item sd="1" t="data" x="9"/>
        <item m="1" sd="1" t="data" x="36"/>
        <item m="1" sd="1" t="data" x="47"/>
        <item m="1" sd="1" t="data" x="16"/>
        <item m="1" sd="1" t="data" x="12"/>
        <item m="1" sd="1" t="data" x="24"/>
        <item m="1" sd="1" t="data" x="14"/>
        <item m="1" sd="1" t="data" x="19"/>
        <item m="1" sd="1" t="data" x="29"/>
        <item m="1" sd="1" t="data" x="44"/>
        <item m="1" sd="1" t="data" x="10"/>
        <item m="1" sd="1" t="data" x="22"/>
        <item m="1" sd="1" t="data" x="32"/>
        <item m="1" sd="1" t="data" x="45"/>
        <item m="1" sd="1" t="data" x="11"/>
        <item m="1" sd="1" t="data" x="18"/>
        <item m="1" sd="1" t="data" x="27"/>
        <item m="1" sd="1" t="data" x="40"/>
        <item m="1" sd="1" t="data" x="23"/>
        <item m="1" sd="1" t="data" x="33"/>
        <item m="1" sd="1" t="data" x="46"/>
        <item m="1" sd="1" t="data" x="35"/>
        <item m="1" sd="1" t="data" x="13"/>
        <item m="1" sd="1" t="data" x="34"/>
        <item m="1" sd="1" t="data" x="25"/>
        <item m="1" sd="1" t="data" x="28"/>
        <item m="1" sd="1" t="data" x="50"/>
        <item m="1" sd="1" t="data" x="26"/>
        <item m="1" sd="1" t="data" x="17"/>
        <item m="1" sd="1" t="data" x="42"/>
        <item m="1" sd="1" t="data" x="21"/>
        <item m="1" sd="1" t="data" x="31"/>
        <item m="1" sd="1" t="data" x="15"/>
        <item m="1" sd="1" t="data" x="37"/>
        <item m="1" sd="1" t="data" x="48"/>
        <item sd="1" t="data" x="2"/>
        <item sd="1" t="data" x="1"/>
        <item sd="1" t="data" x="3"/>
        <item sd="1" t="data" x="0"/>
        <item sd="1" t="data" x="7"/>
        <item sd="1" t="data" x="6"/>
        <item sd="1" t="data" x="4"/>
        <item sd="1" t="data" x="5"/>
        <item sd="1" t="data" x="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formats count="3">
    <format dxfId="26">
      <pivotArea dataOnly="0" fieldPosition="0" outline="0" type="all"/>
    </format>
    <format dxfId="25">
      <pivotArea collapsedLevelsAreSubtotals="1" dataOnly="1" fieldPosition="0" outline="0" type="normal"/>
    </format>
    <format dxfId="24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15:AB16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m="1" sd="1" t="data" x="3"/>
        <item h="1" sd="1" t="data" x="2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90">
        <item m="1" sd="1" t="data" x="68"/>
        <item m="1" sd="1" t="data" x="88"/>
        <item m="1" sd="1" t="data" x="81"/>
        <item m="1" sd="1" t="data" x="74"/>
        <item m="1" sd="1" t="data" x="67"/>
        <item m="1" sd="1" t="data" x="87"/>
        <item m="1" sd="1" t="data" x="80"/>
        <item m="1" sd="1" t="data" x="73"/>
        <item m="1" sd="1" t="data" x="66"/>
        <item m="1" sd="1" t="data" x="86"/>
        <item m="1" sd="1" t="data" x="79"/>
        <item m="1" sd="1" t="data" x="72"/>
        <item m="1" sd="1" t="data" x="65"/>
        <item m="1" sd="1" t="data" x="85"/>
        <item m="1" sd="1" t="data" x="78"/>
        <item m="1" sd="1" t="data" x="71"/>
        <item m="1" sd="1" t="data" x="64"/>
        <item m="1" sd="1" t="data" x="84"/>
        <item m="1" sd="1" t="data" x="77"/>
        <item m="1" sd="1" t="data" x="70"/>
        <item m="1" sd="1" t="data" x="63"/>
        <item m="1" sd="1" t="data" x="83"/>
        <item m="1" sd="1" t="data" x="76"/>
        <item m="1" sd="1" t="data" x="69"/>
        <item m="1" sd="1" t="data" x="62"/>
        <item m="1" sd="1" t="data" x="82"/>
        <item m="1" sd="1" t="data" x="75"/>
        <item sd="1" t="data" x="61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3">
    <format dxfId="23">
      <pivotArea dataOnly="0" fieldPosition="0" outline="0" type="all"/>
    </format>
    <format dxfId="22">
      <pivotArea collapsedLevelsAreSubtotals="1" dataOnly="1" fieldPosition="0" outline="0" type="normal"/>
    </format>
    <format dxfId="21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16:D1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7"/>
        <item m="1" sd="1" t="data" x="5"/>
        <item h="1" sd="1" t="data" x="4"/>
        <item m="1" sd="1" t="data" x="6"/>
        <item h="1" sd="1" t="data" x="0"/>
        <item h="1" sd="1" t="data" x="1"/>
        <item sd="1" t="data" x="2"/>
        <item h="1" sd="1" t="data" x="3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6">
        <item m="1" sd="1" t="data" x="157"/>
        <item m="1" sd="1" t="data" x="135"/>
        <item m="1" sd="1" t="data" x="201"/>
        <item m="1" sd="1" t="data" x="179"/>
        <item m="1" sd="1" t="data" x="155"/>
        <item m="1" sd="1" t="data" x="134"/>
        <item m="1" sd="1" t="data" x="200"/>
        <item m="1" sd="1" t="data" x="178"/>
        <item m="1" sd="1" t="data" x="154"/>
        <item m="1" sd="1" t="data" x="133"/>
        <item m="1" sd="1" t="data" x="199"/>
        <item m="1" sd="1" t="data" x="176"/>
        <item m="1" sd="1" t="data" x="152"/>
        <item m="1" sd="1" t="data" x="131"/>
        <item m="1" sd="1" t="data" x="197"/>
        <item m="1" sd="1" t="data" x="174"/>
        <item m="1" sd="1" t="data" x="150"/>
        <item m="1" sd="1" t="data" x="129"/>
        <item m="1" sd="1" t="data" x="195"/>
        <item m="1" sd="1" t="data" x="172"/>
        <item m="1" sd="1" t="data" x="177"/>
        <item m="1" sd="1" t="data" x="153"/>
        <item m="1" sd="1" t="data" x="132"/>
        <item m="1" sd="1" t="data" x="198"/>
        <item m="1" sd="1" t="data" x="175"/>
        <item m="1" sd="1" t="data" x="151"/>
        <item m="1" sd="1" t="data" x="130"/>
        <item m="1" sd="1" t="data" x="196"/>
        <item m="1" sd="1" t="data" x="173"/>
        <item m="1" sd="1" t="data" x="149"/>
        <item m="1" sd="1" t="data" x="128"/>
        <item m="1" sd="1" t="data" x="194"/>
        <item m="1" sd="1" t="data" x="171"/>
        <item m="1" sd="1" t="data" x="148"/>
        <item m="1" sd="1" t="data" x="127"/>
        <item m="1" sd="1" t="data" x="193"/>
        <item m="1" sd="1" t="data" x="170"/>
        <item m="1" sd="1" t="data" x="147"/>
        <item m="1" sd="1" t="data" x="126"/>
        <item sd="1" t="data" x="116"/>
        <item m="1" sd="1" t="data" x="143"/>
        <item m="1" sd="1" t="data" x="166"/>
        <item m="1" sd="1" t="data" x="189"/>
        <item m="1" sd="1" t="data" x="124"/>
        <item m="1" sd="1" t="data" x="145"/>
        <item m="1" sd="1" t="data" x="168"/>
        <item m="1" sd="1" t="data" x="191"/>
        <item m="1" sd="1" t="data" x="120"/>
        <item m="1" sd="1" t="data" x="141"/>
        <item m="1" sd="1" t="data" x="164"/>
        <item m="1" sd="1" t="data" x="187"/>
        <item m="1" sd="1" t="data" x="122"/>
        <item m="1" sd="1" t="data" x="192"/>
        <item m="1" sd="1" t="data" x="169"/>
        <item m="1" sd="1" t="data" x="146"/>
        <item m="1" sd="1" t="data" x="125"/>
        <item m="1" sd="1" t="data" x="190"/>
        <item m="1" sd="1" t="data" x="167"/>
        <item m="1" sd="1" t="data" x="144"/>
        <item m="1" sd="1" t="data" x="123"/>
        <item m="1" sd="1" t="data" x="188"/>
        <item m="1" sd="1" t="data" x="165"/>
        <item m="1" sd="1" t="data" x="142"/>
        <item m="1" sd="1" t="data" x="121"/>
        <item m="1" sd="1" t="data" x="163"/>
        <item m="1" sd="1" t="data" x="186"/>
        <item m="1" sd="1" t="data" x="140"/>
        <item m="1" sd="1" t="data" x="119"/>
        <item m="1" sd="1" t="data" x="185"/>
        <item m="1" sd="1" t="data" x="162"/>
        <item m="1" sd="1" t="data" x="139"/>
        <item m="1" sd="1" t="data" x="117"/>
        <item m="1" sd="1" t="data" x="183"/>
        <item m="1" sd="1" t="data" x="160"/>
        <item m="1" sd="1" t="data" x="137"/>
        <item m="1" sd="1" t="data" x="203"/>
        <item m="1" sd="1" t="data" x="181"/>
        <item m="1" sd="1" t="data" x="158"/>
        <item m="1" sd="1" t="data" x="136"/>
        <item m="1" sd="1" t="data" x="202"/>
        <item m="1" sd="1" t="data" x="180"/>
        <item m="1" sd="1" t="data" x="156"/>
        <item m="1" sd="1" t="data" x="118"/>
        <item m="1" sd="1" t="data" x="184"/>
        <item m="1" sd="1" t="data" x="161"/>
        <item m="1" sd="1" t="data" x="138"/>
        <item m="1" sd="1" t="data" x="204"/>
        <item m="1" sd="1" t="data" x="182"/>
        <item m="1" sd="1" t="data" x="159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3"/>
        <item sd="1" t="data" x="52"/>
        <item sd="1" t="data" x="56"/>
        <item sd="1" t="data" x="55"/>
        <item sd="1" t="data" x="54"/>
        <item sd="1" t="data" x="57"/>
        <item sd="1" t="data" x="58"/>
        <item sd="1" t="data" x="59"/>
        <item sd="1" t="data" x="60"/>
        <item sd="1" t="data" x="61"/>
        <item sd="1" t="data" x="62"/>
        <item sd="1" t="data" x="65"/>
        <item sd="1" t="data" x="64"/>
        <item sd="1" t="data" x="63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5"/>
        <item sd="1" t="data" x="74"/>
        <item sd="1" t="data" x="73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4"/>
        <item sd="1" t="data" x="83"/>
        <item sd="1" t="data" x="86"/>
        <item sd="1" t="data" x="85"/>
        <item sd="1" t="data" x="90"/>
        <item sd="1" t="data" x="89"/>
        <item sd="1" t="data" x="88"/>
        <item sd="1" t="data" x="87"/>
        <item sd="1" t="data" x="91"/>
        <item sd="1" t="data" x="93"/>
        <item sd="1" t="data" x="92"/>
        <item sd="1" t="data" x="95"/>
        <item sd="1" t="data" x="94"/>
        <item sd="1" t="data" x="96"/>
        <item sd="1" t="data" x="97"/>
        <item sd="1" t="data" x="99"/>
        <item sd="1" t="data" x="98"/>
        <item sd="1" t="data" x="100"/>
        <item sd="1" t="data" x="102"/>
        <item sd="1" t="data" x="101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8">
    <format dxfId="50">
      <pivotArea collapsedLevelsAreSubtotals="1" dataOnly="1" fieldPosition="0" outline="0" type="normal"/>
    </format>
    <format dxfId="49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48">
      <pivotArea dataOnly="0" fieldPosition="0" outline="0" type="all"/>
    </format>
    <format dxfId="47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46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45">
      <pivotArea dataOnly="0" fieldPosition="0" outline="0" type="all"/>
    </format>
    <format dxfId="44">
      <pivotArea collapsedLevelsAreSubtotals="1" dataOnly="1" fieldPosition="0" outline="0" type="normal"/>
    </format>
    <format dxfId="43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5:P7" rowPageCount="2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h="1" sd="1" t="data" x="2"/>
        <item h="1" sd="1" t="data" x="3"/>
        <item sd="1" t="data" x="4"/>
        <item h="1"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4">
        <item sd="1" t="data" x="0"/>
        <item sd="1" t="data" x="1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>
      <x v="1"/>
    </i>
    <i i="0" r="0" t="grand"/>
  </rowItems>
  <colItems count="1">
    <i i="0" r="0" t="data"/>
  </colItems>
  <pageFields count="2">
    <pageField fld="0" hier="-1"/>
    <pageField fld="1" hier="-1"/>
  </pageFields>
  <dataFields count="1">
    <dataField baseField="0" baseItem="0" fld="7" name="计数项:星级" showDataAs="normal" subtotal="count"/>
  </dataFields>
  <formats count="6">
    <format dxfId="80">
      <pivotArea dataOnly="0" fieldPosition="0" outline="0" type="all"/>
    </format>
    <format dxfId="79">
      <pivotArea collapsedLevelsAreSubtotals="1" dataOnly="1" fieldPosition="0" outline="0" type="normal"/>
    </format>
    <format dxfId="78">
      <pivotArea axis="axisRow" dataOnly="0" field="7" fieldPosition="0" labelOnly="1" outline="0" type="button"/>
    </format>
    <format dxfId="77">
      <pivotArea dataOnly="0" fieldPosition="0" labelOnly="1" outline="1" type="normal">
        <references count="1">
          <reference field="7">
            <x v="1"/>
          </reference>
        </references>
      </pivotArea>
    </format>
    <format dxfId="76">
      <pivotArea dataOnly="0" fieldPosition="0" grandRow="1" labelOnly="1" outline="0" type="normal"/>
    </format>
    <format dxfId="75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pivotTables/pivotTable1.xml" Type="http://schemas.openxmlformats.org/officeDocument/2006/relationships/pivotTable"/><Relationship Id="rId2" Target="/xl/pivotTables/pivotTable2.xml" Type="http://schemas.openxmlformats.org/officeDocument/2006/relationships/pivotTable"/><Relationship Id="rId3" Target="/xl/pivotTables/pivotTable3.xml" Type="http://schemas.openxmlformats.org/officeDocument/2006/relationships/pivotTable"/><Relationship Id="rId4" Target="/xl/pivotTables/pivotTable4.xml" Type="http://schemas.openxmlformats.org/officeDocument/2006/relationships/pivotTable"/><Relationship Id="rId5" Target="/xl/pivotTables/pivotTable5.xml" Type="http://schemas.openxmlformats.org/officeDocument/2006/relationships/pivotTable"/><Relationship Id="rId6" Target="/xl/pivotTables/pivotTable6.xml" Type="http://schemas.openxmlformats.org/officeDocument/2006/relationships/pivotTable"/><Relationship Id="rId7" Target="/xl/pivotTables/pivotTable7.xml" Type="http://schemas.openxmlformats.org/officeDocument/2006/relationships/pivotTable"/><Relationship Id="rId8" Target="/xl/pivotTables/pivotTable8.xml" Type="http://schemas.openxmlformats.org/officeDocument/2006/relationships/pivotTable"/><Relationship Id="rId9" Target="/xl/pivotTables/pivotTable9.xml" Type="http://schemas.openxmlformats.org/officeDocument/2006/relationships/pivotTable"/><Relationship Id="rId10" Target="/xl/pivotTables/pivotTable10.xml" Type="http://schemas.openxmlformats.org/officeDocument/2006/relationships/pivotTable"/><Relationship Id="rId11" Target="/xl/pivotTables/pivotTable11.xml" Type="http://schemas.openxmlformats.org/officeDocument/2006/relationships/pivotTable"/><Relationship Id="rId12" Target="/xl/pivotTables/pivotTable12.xml" Type="http://schemas.openxmlformats.org/officeDocument/2006/relationships/pivotTable"/><Relationship Id="rId13" Target="/xl/pivotTables/pivotTable13.xml" Type="http://schemas.openxmlformats.org/officeDocument/2006/relationships/pivotTable"/><Relationship Id="rId14" Target="/xl/pivotTables/pivotTable14.xml" Type="http://schemas.openxmlformats.org/officeDocument/2006/relationships/pivotTable"/><Relationship Id="rId15" Target="/xl/pivotTables/pivotTable15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I19"/>
  <sheetViews>
    <sheetView showGridLines="0" workbookViewId="0" zoomScale="90" zoomScaleNormal="90">
      <selection activeCell="B3" sqref="B3:I18"/>
    </sheetView>
  </sheetViews>
  <sheetFormatPr baseColWidth="8" customHeight="1" defaultColWidth="11" defaultRowHeight="31.5" outlineLevelCol="0"/>
  <cols>
    <col customWidth="1" max="1" min="1" style="226" width="4.375"/>
    <col customWidth="1" max="2" min="2" style="226" width="13.125"/>
    <col customWidth="1" max="3" min="3" style="226" width="24.5"/>
    <col customWidth="1" max="4" min="4" style="226" width="15.375"/>
    <col customWidth="1" max="5" min="5" style="226" width="17"/>
    <col customWidth="1" max="6" min="6" style="226" width="13.5"/>
    <col customWidth="1" max="8" min="7" style="226" width="22"/>
    <col customWidth="1" max="10" min="9" style="226" width="11"/>
    <col customWidth="1" max="16384" min="11" style="226" width="11"/>
  </cols>
  <sheetData>
    <row customHeight="1" ht="16.5" r="1" s="235" spans="1:9">
      <c r="B1" s="36">
        <f>"数据截止时间："&amp;透视表!G26</f>
        <v/>
      </c>
      <c r="C1" s="245" t="n"/>
    </row>
    <row customHeight="1" ht="16.5" r="2" s="235" spans="1:9" thickBot="1">
      <c r="B2" s="25" t="s">
        <v>0</v>
      </c>
      <c r="C2" s="24" t="n"/>
    </row>
    <row customHeight="1" ht="22.5" r="3" s="235" spans="1:9">
      <c r="B3" s="227" t="s">
        <v>1</v>
      </c>
      <c r="D3" s="114">
        <f>透视表!$G$22</f>
        <v/>
      </c>
      <c r="E3" s="114">
        <f>透视表!$G$21</f>
        <v/>
      </c>
      <c r="F3" s="114">
        <f>透视表!$G$23</f>
        <v/>
      </c>
      <c r="G3" s="106" t="s">
        <v>2</v>
      </c>
      <c r="H3" s="107" t="s">
        <v>3</v>
      </c>
    </row>
    <row customHeight="1" ht="22.5" r="4" s="235" spans="1:9">
      <c r="B4" s="228" t="s">
        <v>4</v>
      </c>
      <c r="C4" s="111" t="s">
        <v>5</v>
      </c>
      <c r="D4" s="246">
        <f>GETPIVOTDATA("浏览量",透视表!$A$6)</f>
        <v/>
      </c>
      <c r="E4" s="109">
        <f>IFERROR((D4/透视表!$G$24)/(F4/透视表!$G$25)-1,"-")</f>
        <v/>
      </c>
      <c r="F4" s="246">
        <f>GETPIVOTDATA("浏览量",透视表!$A$16)</f>
        <v/>
      </c>
      <c r="G4" s="247">
        <f>IF(E4&gt;=10%,"优",IF(E4&gt;=-10%,"健康",IF(E4&gt;-20%,"关注",IF(E4&lt;=-20%,"重点关注"))))</f>
        <v/>
      </c>
      <c r="H4" s="248" t="n">
        <v>9443</v>
      </c>
      <c r="I4" s="154">
        <f>D4/H4</f>
        <v/>
      </c>
    </row>
    <row customHeight="1" ht="22.5" r="5" s="235" spans="1:9">
      <c r="C5" s="111" t="s">
        <v>6</v>
      </c>
      <c r="D5" s="246">
        <f>GETPIVOTDATA("访客数",透视表!$A$6)</f>
        <v/>
      </c>
      <c r="E5" s="109">
        <f>IFERROR((D5/透视表!$G$24)/(F5/透视表!$G$25)-1,"-")</f>
        <v/>
      </c>
      <c r="F5" s="246">
        <f>GETPIVOTDATA("访客数",透视表!$A$16)</f>
        <v/>
      </c>
      <c r="G5" s="247">
        <f>IF(E5&gt;=10%,"优",IF(E5&gt;=-10%,"健康",IF(E5&gt;-20%,"关注",IF(E5&lt;=-20%,"重点关注"))))</f>
        <v/>
      </c>
      <c r="H5" s="248" t="n">
        <v>3030</v>
      </c>
    </row>
    <row customHeight="1" ht="22.5" r="6" s="235" spans="1:9">
      <c r="C6" s="111" t="s">
        <v>7</v>
      </c>
      <c r="D6" s="109">
        <f>ROUND(GETPIVOTDATA("跳失率",透视表!$A$6)&amp;"%",3)</f>
        <v/>
      </c>
      <c r="E6" s="109">
        <f>D6-F6</f>
        <v/>
      </c>
      <c r="F6" s="109">
        <f>ROUND(GETPIVOTDATA("跳失率",透视表!$A$16)&amp;"%",3)</f>
        <v/>
      </c>
      <c r="G6" s="247">
        <f>IF(E6&lt;0,"优",IF(E6&gt;=2%,"重点关注","健康"))</f>
        <v/>
      </c>
      <c r="H6" s="108" t="n">
        <v>0.37</v>
      </c>
    </row>
    <row customHeight="1" ht="22.5" r="7" s="235" spans="1:9">
      <c r="C7" s="111" t="s">
        <v>8</v>
      </c>
      <c r="D7" s="246">
        <f>GETPIVOTDATA("平均停留时长",透视表!$A$6)</f>
        <v/>
      </c>
      <c r="E7" s="109">
        <f>IFERROR((D7/透视表!$G$24)/(F7/透视表!$G$25)-1,"-")</f>
        <v/>
      </c>
      <c r="F7" s="246">
        <f>GETPIVOTDATA("平均停留时长",透视表!$A$16)</f>
        <v/>
      </c>
      <c r="G7" s="247">
        <f>IF(E7&gt;=10%,"优",IF(E7&gt;=-10%,"健康",IF(E7&gt;-20%,"关注",IF(E7&lt;=-20%,"重点关注"))))</f>
        <v/>
      </c>
      <c r="H7" s="248" t="n">
        <v>27</v>
      </c>
    </row>
    <row customHeight="1" ht="22.5" r="8" s="235" spans="1:9">
      <c r="B8" s="228" t="s">
        <v>9</v>
      </c>
      <c r="C8" s="111" t="s">
        <v>10</v>
      </c>
      <c r="D8" s="246">
        <f>透视表!$K$25</f>
        <v/>
      </c>
      <c r="E8" s="109">
        <f>IFERROR((D8/透视表!$G$24)/(F8/透视表!$G$25)-1,"-")</f>
        <v/>
      </c>
      <c r="F8" s="246">
        <f>透视表!$L$25</f>
        <v/>
      </c>
      <c r="G8" s="247">
        <f>IF(E8&gt;=10%,"优",IF(E8&gt;=-10%,"健康",IF(E8&gt;-20%,"关注",IF(E8&lt;=-20%,"重点关注"))))</f>
        <v/>
      </c>
      <c r="H8" s="248" t="n"/>
    </row>
    <row customHeight="1" ht="22.5" r="9" s="235" spans="1:9">
      <c r="C9" s="111" t="s">
        <v>11</v>
      </c>
      <c r="D9" s="249">
        <f>D8/D5</f>
        <v/>
      </c>
      <c r="E9" s="249">
        <f>D9-F9</f>
        <v/>
      </c>
      <c r="F9" s="249">
        <f>F8/F5</f>
        <v/>
      </c>
      <c r="G9" s="247">
        <f>IF(E9&gt;=10%,"优",IF(E9&gt;=-10%,"健康",IF(E9&gt;-20%,"关注",IF(E9&lt;=-20%,"重点关注"))))</f>
        <v/>
      </c>
      <c r="H9" s="108" t="n">
        <v>0.04</v>
      </c>
    </row>
    <row customHeight="1" ht="22.5" r="10" s="235" spans="1:9">
      <c r="B10" s="228" t="s">
        <v>12</v>
      </c>
      <c r="C10" s="110" t="s">
        <v>13</v>
      </c>
      <c r="D10" s="250" t="n">
        <v>19</v>
      </c>
      <c r="E10" s="46">
        <f>IFERROR((D10/透视表!$G$24)/(F10/透视表!$G$25)-1,"-")</f>
        <v/>
      </c>
      <c r="F10" s="250" t="n">
        <v>4</v>
      </c>
      <c r="G10" s="247">
        <f>IF(E10&gt;=10%,"优",IF(E10&gt;=-10%,"健康",IF(E10&gt;-20%,"关注",IF(E10&lt;=-20%,"重点关注"))))</f>
        <v/>
      </c>
      <c r="H10" s="248" t="n"/>
    </row>
    <row customHeight="1" ht="22.5" r="11" s="235" spans="1:9">
      <c r="C11" s="111" t="s">
        <v>14</v>
      </c>
      <c r="D11" s="109">
        <f>D10/D8</f>
        <v/>
      </c>
      <c r="E11" s="249">
        <f>D11-F11</f>
        <v/>
      </c>
      <c r="F11" s="109">
        <f>F10/F8</f>
        <v/>
      </c>
      <c r="G11" s="247">
        <f>IF(E11&gt;=10%,"优",IF(E11&gt;=-10%,"健康",IF(E11&gt;-20%,"关注",IF(E11&lt;=-20%,"重点关注"))))</f>
        <v/>
      </c>
      <c r="H11" s="248" t="s">
        <v>15</v>
      </c>
    </row>
    <row customHeight="1" ht="22.5" r="12" s="235" spans="1:9">
      <c r="C12" s="110" t="s">
        <v>16</v>
      </c>
      <c r="D12" s="47" t="n">
        <v>19</v>
      </c>
      <c r="E12" s="46">
        <f>IFERROR((D12/透视表!$G$24)/(F12/透视表!$G$25)-1,"-")</f>
        <v/>
      </c>
      <c r="F12" s="47" t="n">
        <v>4</v>
      </c>
      <c r="G12" s="247">
        <f>IF(E12&gt;=10%,"优",IF(E12&gt;=-10%,"健康",IF(E12&gt;-20%,"关注",IF(E12&lt;=-20%,"重点关注"))))</f>
        <v/>
      </c>
      <c r="H12" s="248" t="n"/>
    </row>
    <row customHeight="1" ht="22.5" r="13" s="235" spans="1:9">
      <c r="C13" s="111" t="s">
        <v>17</v>
      </c>
      <c r="D13" s="109">
        <f>D12/D10</f>
        <v/>
      </c>
      <c r="E13" s="249">
        <f>D13-F13</f>
        <v/>
      </c>
      <c r="F13" s="109">
        <f>F12/F10</f>
        <v/>
      </c>
      <c r="G13" s="247">
        <f>IF(E13&gt;=10%,"优",IF(E13&gt;=-10%,"健康",IF(E13&gt;-20%,"关注",IF(E13&lt;=-20%,"重点关注"))))</f>
        <v/>
      </c>
      <c r="H13" s="108" t="n">
        <v>0.8</v>
      </c>
    </row>
    <row customHeight="1" ht="22.5" r="14" s="235" spans="1:9">
      <c r="C14" s="110" t="s">
        <v>18</v>
      </c>
      <c r="D14" s="250" t="n">
        <v>1066</v>
      </c>
      <c r="E14" s="46">
        <f>IFERROR((D14/透视表!$G$24)/(F14/透视表!$G$25)-1,"-")</f>
        <v/>
      </c>
      <c r="F14" s="250" t="n">
        <v>1673</v>
      </c>
      <c r="G14" s="247">
        <f>IF(E14&gt;=10%,"优",IF(E14&gt;=-10%,"健康",IF(E14&gt;-20%,"关注",IF(E14&lt;=-20%,"重点关注"))))</f>
        <v/>
      </c>
      <c r="H14" s="248" t="n"/>
    </row>
    <row customHeight="1" ht="22.5" r="15" s="235" spans="1:9">
      <c r="C15" s="110" t="s">
        <v>19</v>
      </c>
      <c r="D15" s="250" t="n">
        <v>19</v>
      </c>
      <c r="E15" s="46">
        <f>IFERROR((D15/透视表!$G$24)/(F15/透视表!$G$25)-1,"-")</f>
        <v/>
      </c>
      <c r="F15" s="250" t="n">
        <v>5</v>
      </c>
      <c r="G15" s="247">
        <f>IF(E15&gt;=10%,"优",IF(E15&gt;=-10%,"健康",IF(E15&gt;-20%,"关注",IF(E15&lt;=-20%,"重点关注"))))</f>
        <v/>
      </c>
      <c r="H15" s="248" t="n"/>
      <c r="I15" s="226" t="s">
        <v>20</v>
      </c>
    </row>
    <row customHeight="1" ht="22.5" r="16" s="235" spans="1:9">
      <c r="C16" s="111" t="s">
        <v>21</v>
      </c>
      <c r="D16" s="112">
        <f>D14/D12</f>
        <v/>
      </c>
      <c r="E16" s="109">
        <f>IFERROR((D16/透视表!$G$24)/(F16/透视表!$G$25)-1,"-")</f>
        <v/>
      </c>
      <c r="F16" s="112">
        <f>F14/F15</f>
        <v/>
      </c>
      <c r="G16" s="247">
        <f>IF(E16&gt;=10%,"优",IF(E16&gt;=-10%,"健康",IF(E16&gt;-20%,"关注",IF(E16&lt;=-20%,"重点关注"))))</f>
        <v/>
      </c>
      <c r="H16" s="248" t="n"/>
    </row>
    <row customHeight="1" ht="22.5" r="17" s="235" spans="1:9">
      <c r="B17" s="228" t="s">
        <v>22</v>
      </c>
      <c r="C17" s="111" t="s">
        <v>23</v>
      </c>
      <c r="D17" s="246">
        <f>透视表!$P$25</f>
        <v/>
      </c>
      <c r="E17" s="109">
        <f>IFERROR((D17/透视表!$G$24)/(F17/透视表!$G$25)-1,"-")</f>
        <v/>
      </c>
      <c r="F17" s="246">
        <f>透视表!$Q$25</f>
        <v/>
      </c>
      <c r="G17" s="247">
        <f>IF(E17&gt;=10%,"优",IF(E17&gt;=-10%,"健康",IF(E17&gt;-20%,"关注",IF(E17&lt;=-20%,"重点关注"))))</f>
        <v/>
      </c>
      <c r="H17" s="248" t="n"/>
    </row>
    <row customHeight="1" ht="22.5" r="18" s="235" spans="1:9" thickBot="1">
      <c r="C18" s="113" t="s">
        <v>24</v>
      </c>
      <c r="D18" s="251" t="n">
        <v>1</v>
      </c>
      <c r="E18" s="125">
        <f>IFERROR((D18/透视表!$G$24)/(F18/透视表!$G$25)-1,"-")</f>
        <v/>
      </c>
      <c r="F18" s="251">
        <f>'体验报告-案例'!$E$16</f>
        <v/>
      </c>
      <c r="G18" s="252">
        <f>IF(E18&gt;=10%,"优",IF(E18&gt;=-10%,"健康",IF(E18&gt;-20%,"关注",IF(E18&lt;=-20%,"重点关注"))))</f>
        <v/>
      </c>
      <c r="H18" s="253" t="n"/>
    </row>
    <row customHeight="1" ht="138" r="19" s="235" spans="1:9" thickBot="1">
      <c r="B19" s="225" t="s">
        <v>25</v>
      </c>
    </row>
    <row customHeight="1" ht="19.5" r="20" s="235" spans="1:9"/>
    <row customHeight="1" ht="19.5" r="21" s="235" spans="1:9"/>
  </sheetData>
  <mergeCells count="6">
    <mergeCell ref="B19:H19"/>
    <mergeCell ref="B3:C3"/>
    <mergeCell ref="B4:B7"/>
    <mergeCell ref="B17:B18"/>
    <mergeCell ref="B8:B9"/>
    <mergeCell ref="B10:B16"/>
  </mergeCells>
  <conditionalFormatting sqref="E1:E5 E20:E1048576 E7:E18">
    <cfRule dxfId="0" operator="lessThan" priority="4" type="cellIs">
      <formula>0</formula>
    </cfRule>
  </conditionalFormatting>
  <conditionalFormatting sqref="E6">
    <cfRule dxfId="0" operator="greaterThan" priority="1" type="cellIs">
      <formula>0</formula>
    </cfRule>
  </conditionalFormatting>
  <pageMargins bottom="0.75" footer="0.3" header="0.3" left="0.25" right="0.25" top="0.75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33"/>
  <sheetViews>
    <sheetView workbookViewId="0">
      <pane activePane="bottomLeft" state="frozen" topLeftCell="A101" ySplit="1"/>
      <selection activeCell="F129" pane="bottomLeft" sqref="F129"/>
    </sheetView>
  </sheetViews>
  <sheetFormatPr baseColWidth="8" defaultRowHeight="16.5" outlineLevelCol="0"/>
  <cols>
    <col customWidth="1" max="2" min="1" style="99" width="10.5"/>
    <col customWidth="1" max="3" min="3" style="55" width="14.5"/>
    <col customWidth="1" max="5" min="4" style="54" width="12.375"/>
    <col customWidth="1" max="7" min="6" style="54" width="15.875"/>
  </cols>
  <sheetData>
    <row customHeight="1" ht="15.75" r="1" s="235" spans="1:7" thickBot="1">
      <c r="A1" s="98" t="s">
        <v>102</v>
      </c>
      <c r="B1" s="98" t="s">
        <v>105</v>
      </c>
      <c r="C1" s="53" t="s">
        <v>109</v>
      </c>
      <c r="D1" s="52" t="s">
        <v>173</v>
      </c>
      <c r="E1" s="52" t="s">
        <v>174</v>
      </c>
      <c r="F1" s="52" t="s">
        <v>175</v>
      </c>
      <c r="G1" s="52" t="s">
        <v>7</v>
      </c>
    </row>
    <row r="2" spans="1:7">
      <c r="A2" s="99">
        <f>YEAR(C2)</f>
        <v/>
      </c>
      <c r="B2" s="99">
        <f>MONTH(C2)</f>
        <v/>
      </c>
      <c r="C2" s="55" t="n">
        <v>43228</v>
      </c>
      <c r="D2" s="54" t="n">
        <v>0</v>
      </c>
      <c r="E2" s="54" t="n">
        <v>0</v>
      </c>
      <c r="F2" s="54" t="n">
        <v>0</v>
      </c>
      <c r="G2" s="54" t="n">
        <v>0</v>
      </c>
    </row>
    <row r="3" spans="1:7">
      <c r="A3" s="99">
        <f>YEAR(C3)</f>
        <v/>
      </c>
      <c r="B3" s="99">
        <f>MONTH(C3)</f>
        <v/>
      </c>
      <c r="C3" s="55" t="n">
        <v>43229</v>
      </c>
      <c r="D3" s="54" t="n">
        <v>0</v>
      </c>
      <c r="E3" s="54" t="n">
        <v>0</v>
      </c>
      <c r="F3" s="54" t="n">
        <v>0</v>
      </c>
      <c r="G3" s="54" t="n">
        <v>0</v>
      </c>
    </row>
    <row r="4" spans="1:7">
      <c r="A4" s="99">
        <f>YEAR(C4)</f>
        <v/>
      </c>
      <c r="B4" s="99">
        <f>MONTH(C4)</f>
        <v/>
      </c>
      <c r="C4" s="55" t="n">
        <v>43230</v>
      </c>
      <c r="D4" s="54" t="n">
        <v>0</v>
      </c>
      <c r="E4" s="54" t="n">
        <v>0</v>
      </c>
      <c r="F4" s="54" t="n">
        <v>0</v>
      </c>
      <c r="G4" s="54" t="n">
        <v>0</v>
      </c>
    </row>
    <row r="5" spans="1:7">
      <c r="A5" s="99">
        <f>YEAR(C5)</f>
        <v/>
      </c>
      <c r="B5" s="99">
        <f>MONTH(C5)</f>
        <v/>
      </c>
      <c r="C5" s="55" t="n">
        <v>43231</v>
      </c>
      <c r="D5" s="54" t="n">
        <v>0</v>
      </c>
      <c r="E5" s="54" t="n">
        <v>0</v>
      </c>
      <c r="F5" s="54" t="n">
        <v>0</v>
      </c>
      <c r="G5" s="54" t="n">
        <v>0</v>
      </c>
    </row>
    <row r="6" spans="1:7">
      <c r="A6" s="99">
        <f>YEAR(C6)</f>
        <v/>
      </c>
      <c r="B6" s="99">
        <f>MONTH(C6)</f>
        <v/>
      </c>
      <c r="C6" s="55" t="n">
        <v>43232</v>
      </c>
      <c r="D6" s="54" t="n">
        <v>1</v>
      </c>
      <c r="E6" s="54" t="n">
        <v>1</v>
      </c>
      <c r="F6" s="54" t="n">
        <v>0</v>
      </c>
      <c r="G6" s="54" t="n">
        <v>0</v>
      </c>
    </row>
    <row r="7" spans="1:7">
      <c r="A7" s="99">
        <f>YEAR(C7)</f>
        <v/>
      </c>
      <c r="B7" s="99">
        <f>MONTH(C7)</f>
        <v/>
      </c>
      <c r="C7" s="55" t="n">
        <v>43233</v>
      </c>
      <c r="D7" s="54" t="n">
        <v>1</v>
      </c>
      <c r="E7" s="54" t="n">
        <v>1</v>
      </c>
      <c r="F7" s="54" t="n">
        <v>36</v>
      </c>
      <c r="G7" s="54" t="n">
        <v>100</v>
      </c>
    </row>
    <row r="8" spans="1:7">
      <c r="A8" s="99">
        <f>YEAR(C8)</f>
        <v/>
      </c>
      <c r="B8" s="99">
        <f>MONTH(C8)</f>
        <v/>
      </c>
      <c r="C8" s="55" t="n">
        <v>43234</v>
      </c>
      <c r="D8" s="54" t="n">
        <v>5</v>
      </c>
      <c r="E8" s="54" t="n">
        <v>1</v>
      </c>
      <c r="F8" s="54" t="n">
        <v>8</v>
      </c>
      <c r="G8" s="54" t="n">
        <v>0</v>
      </c>
    </row>
    <row r="9" spans="1:7">
      <c r="A9" s="99">
        <f>YEAR(C9)</f>
        <v/>
      </c>
      <c r="B9" s="99">
        <f>MONTH(C9)</f>
        <v/>
      </c>
      <c r="C9" s="55" t="n">
        <v>43235</v>
      </c>
      <c r="D9" s="54" t="n">
        <v>7</v>
      </c>
      <c r="E9" s="54" t="n">
        <v>1</v>
      </c>
      <c r="F9" s="54" t="n">
        <v>63</v>
      </c>
      <c r="G9" s="54" t="n">
        <v>42.86</v>
      </c>
    </row>
    <row r="10" spans="1:7">
      <c r="A10" s="99">
        <f>YEAR(C10)</f>
        <v/>
      </c>
      <c r="B10" s="99">
        <f>MONTH(C10)</f>
        <v/>
      </c>
      <c r="C10" s="55" t="n">
        <v>43236</v>
      </c>
      <c r="D10" s="54" t="n">
        <v>1</v>
      </c>
      <c r="E10" s="54" t="n">
        <v>1</v>
      </c>
      <c r="F10" s="54" t="n">
        <v>14</v>
      </c>
      <c r="G10" s="54" t="n">
        <v>100</v>
      </c>
    </row>
    <row r="11" spans="1:7">
      <c r="A11" s="99">
        <f>YEAR(C11)</f>
        <v/>
      </c>
      <c r="B11" s="99">
        <f>MONTH(C11)</f>
        <v/>
      </c>
      <c r="C11" s="55" t="n">
        <v>43237</v>
      </c>
      <c r="D11" s="54" t="n">
        <v>8</v>
      </c>
      <c r="E11" s="54" t="n">
        <v>2</v>
      </c>
      <c r="F11" s="54" t="n">
        <v>31</v>
      </c>
      <c r="G11" s="54" t="n">
        <v>42.86</v>
      </c>
    </row>
    <row r="12" spans="1:7">
      <c r="A12" s="99">
        <f>YEAR(C12)</f>
        <v/>
      </c>
      <c r="B12" s="99">
        <f>MONTH(C12)</f>
        <v/>
      </c>
      <c r="C12" s="55" t="n">
        <v>43238</v>
      </c>
      <c r="D12" s="54" t="n">
        <v>5</v>
      </c>
      <c r="E12" s="54" t="n">
        <v>3</v>
      </c>
      <c r="F12" s="54" t="n">
        <v>19.8</v>
      </c>
      <c r="G12" s="54" t="n">
        <v>57.14</v>
      </c>
    </row>
    <row r="13" spans="1:7">
      <c r="A13" s="99">
        <f>YEAR(C13)</f>
        <v/>
      </c>
      <c r="B13" s="99">
        <f>MONTH(C13)</f>
        <v/>
      </c>
      <c r="C13" s="55" t="n">
        <v>43239</v>
      </c>
      <c r="D13" s="54" t="n">
        <v>1</v>
      </c>
      <c r="E13" s="54" t="n">
        <v>1</v>
      </c>
      <c r="F13" s="54" t="n">
        <v>13</v>
      </c>
      <c r="G13" s="54" t="n">
        <v>100</v>
      </c>
    </row>
    <row r="14" spans="1:7">
      <c r="A14" s="99">
        <f>YEAR(C14)</f>
        <v/>
      </c>
      <c r="B14" s="99">
        <f>MONTH(C14)</f>
        <v/>
      </c>
      <c r="C14" s="55" t="n">
        <v>43240</v>
      </c>
      <c r="D14" s="54" t="n">
        <v>0</v>
      </c>
      <c r="E14" s="54" t="n">
        <v>0</v>
      </c>
      <c r="F14" s="54" t="n">
        <v>0</v>
      </c>
      <c r="G14" s="54" t="n">
        <v>0</v>
      </c>
    </row>
    <row r="15" spans="1:7">
      <c r="A15" s="99">
        <f>YEAR(C15)</f>
        <v/>
      </c>
      <c r="B15" s="99">
        <f>MONTH(C15)</f>
        <v/>
      </c>
      <c r="C15" s="55" t="n">
        <v>43241</v>
      </c>
      <c r="D15" s="54" t="n">
        <v>6</v>
      </c>
      <c r="E15" s="54" t="n">
        <v>4</v>
      </c>
      <c r="F15" s="54" t="n">
        <v>128.33</v>
      </c>
      <c r="G15" s="54" t="n">
        <v>80</v>
      </c>
    </row>
    <row r="16" spans="1:7">
      <c r="A16" s="99">
        <f>YEAR(C16)</f>
        <v/>
      </c>
      <c r="B16" s="99">
        <f>MONTH(C16)</f>
        <v/>
      </c>
      <c r="C16" s="55" t="n">
        <v>43242</v>
      </c>
      <c r="D16" s="54" t="n">
        <v>4</v>
      </c>
      <c r="E16" s="54" t="n">
        <v>2</v>
      </c>
      <c r="F16" s="54" t="n">
        <v>152.33</v>
      </c>
      <c r="G16" s="54" t="n">
        <v>50</v>
      </c>
    </row>
    <row r="17" spans="1:7">
      <c r="A17" s="99">
        <f>YEAR(C17)</f>
        <v/>
      </c>
      <c r="B17" s="99">
        <f>MONTH(C17)</f>
        <v/>
      </c>
      <c r="C17" s="55" t="n">
        <v>43243</v>
      </c>
      <c r="D17" s="54" t="n">
        <v>3</v>
      </c>
      <c r="E17" s="54" t="n">
        <v>2</v>
      </c>
      <c r="F17" s="54" t="n">
        <v>28.33</v>
      </c>
      <c r="G17" s="54" t="n">
        <v>66.67</v>
      </c>
    </row>
    <row r="18" spans="1:7">
      <c r="A18" s="99">
        <f>YEAR(C18)</f>
        <v/>
      </c>
      <c r="B18" s="99">
        <f>MONTH(C18)</f>
        <v/>
      </c>
      <c r="C18" s="55" t="n">
        <v>43244</v>
      </c>
      <c r="D18" s="54" t="n">
        <v>23</v>
      </c>
      <c r="E18" s="54" t="n">
        <v>5</v>
      </c>
      <c r="F18" s="54" t="n">
        <v>10.2</v>
      </c>
      <c r="G18" s="54" t="n">
        <v>22.41</v>
      </c>
    </row>
    <row r="19" spans="1:7">
      <c r="A19" s="99">
        <f>YEAR(C19)</f>
        <v/>
      </c>
      <c r="B19" s="99">
        <f>MONTH(C19)</f>
        <v/>
      </c>
      <c r="C19" s="55" t="n">
        <v>43245</v>
      </c>
      <c r="D19" s="54" t="n">
        <v>3</v>
      </c>
      <c r="E19" s="54" t="n">
        <v>1</v>
      </c>
      <c r="F19" s="54" t="n">
        <v>12</v>
      </c>
      <c r="G19" s="54" t="n">
        <v>33.33</v>
      </c>
    </row>
    <row r="20" spans="1:7">
      <c r="A20" s="99">
        <f>YEAR(C20)</f>
        <v/>
      </c>
      <c r="B20" s="99">
        <f>MONTH(C20)</f>
        <v/>
      </c>
      <c r="C20" s="55" t="n">
        <v>43246</v>
      </c>
      <c r="D20" s="54" t="n">
        <v>0</v>
      </c>
      <c r="E20" s="54" t="n">
        <v>0</v>
      </c>
      <c r="F20" s="54" t="n">
        <v>0</v>
      </c>
      <c r="G20" s="54" t="n">
        <v>0</v>
      </c>
    </row>
    <row r="21" spans="1:7">
      <c r="A21" s="99">
        <f>YEAR(C21)</f>
        <v/>
      </c>
      <c r="B21" s="99">
        <f>MONTH(C21)</f>
        <v/>
      </c>
      <c r="C21" s="55" t="n">
        <v>43247</v>
      </c>
      <c r="D21" s="54" t="n">
        <v>0</v>
      </c>
      <c r="E21" s="54" t="n">
        <v>0</v>
      </c>
      <c r="F21" s="54" t="n">
        <v>0</v>
      </c>
      <c r="G21" s="54" t="n">
        <v>0</v>
      </c>
    </row>
    <row r="22" spans="1:7">
      <c r="A22" s="99">
        <f>YEAR(C22)</f>
        <v/>
      </c>
      <c r="B22" s="99">
        <f>MONTH(C22)</f>
        <v/>
      </c>
      <c r="C22" s="55" t="n">
        <v>43248</v>
      </c>
      <c r="D22" s="54" t="n">
        <v>1</v>
      </c>
      <c r="E22" s="54" t="n">
        <v>1</v>
      </c>
      <c r="F22" s="54" t="n">
        <v>32</v>
      </c>
      <c r="G22" s="54" t="n">
        <v>100</v>
      </c>
    </row>
    <row r="23" spans="1:7">
      <c r="A23" s="99">
        <f>YEAR(C23)</f>
        <v/>
      </c>
      <c r="B23" s="99">
        <f>MONTH(C23)</f>
        <v/>
      </c>
      <c r="C23" s="55" t="n">
        <v>43249</v>
      </c>
      <c r="D23" s="54" t="n">
        <v>10</v>
      </c>
      <c r="E23" s="54" t="n">
        <v>6</v>
      </c>
      <c r="F23" s="54" t="n">
        <v>70.69</v>
      </c>
      <c r="G23" s="54" t="n">
        <v>46</v>
      </c>
    </row>
    <row r="24" spans="1:7">
      <c r="A24" s="99">
        <f>YEAR(C24)</f>
        <v/>
      </c>
      <c r="B24" s="99">
        <f>MONTH(C24)</f>
        <v/>
      </c>
      <c r="C24" s="55" t="n">
        <v>43250</v>
      </c>
      <c r="D24" s="54" t="n">
        <v>14</v>
      </c>
      <c r="E24" s="54" t="n">
        <v>6</v>
      </c>
      <c r="F24" s="54" t="n">
        <v>9.08</v>
      </c>
      <c r="G24" s="54" t="n">
        <v>14.29</v>
      </c>
    </row>
    <row r="25" spans="1:7">
      <c r="A25" s="99">
        <f>YEAR(C25)</f>
        <v/>
      </c>
      <c r="B25" s="99">
        <f>MONTH(C25)</f>
        <v/>
      </c>
      <c r="C25" s="55" t="n">
        <v>43251</v>
      </c>
      <c r="D25" s="54" t="n">
        <v>12</v>
      </c>
      <c r="E25" s="54" t="n">
        <v>6</v>
      </c>
      <c r="F25" s="54" t="n">
        <v>38.17</v>
      </c>
      <c r="G25" s="54" t="n">
        <v>41.67</v>
      </c>
    </row>
    <row r="26" spans="1:7">
      <c r="A26" s="99">
        <f>YEAR(C26)</f>
        <v/>
      </c>
      <c r="B26" s="99">
        <f>MONTH(C26)</f>
        <v/>
      </c>
      <c r="C26" s="55" t="n">
        <v>43252</v>
      </c>
      <c r="D26" s="54" t="n">
        <v>87</v>
      </c>
      <c r="E26" s="54" t="n">
        <v>9</v>
      </c>
      <c r="F26" s="54" t="n">
        <v>27.89</v>
      </c>
      <c r="G26" s="54" t="n">
        <v>24.05</v>
      </c>
    </row>
    <row r="27" spans="1:7">
      <c r="A27" s="99">
        <f>YEAR(C27)</f>
        <v/>
      </c>
      <c r="B27" s="99">
        <f>MONTH(C27)</f>
        <v/>
      </c>
      <c r="C27" s="55" t="n">
        <v>43253</v>
      </c>
      <c r="D27" s="54" t="n">
        <v>7</v>
      </c>
      <c r="E27" s="54" t="n">
        <v>4</v>
      </c>
      <c r="F27" s="54" t="n">
        <v>30</v>
      </c>
      <c r="G27" s="54" t="n">
        <v>0</v>
      </c>
    </row>
    <row r="28" spans="1:7">
      <c r="A28" s="99">
        <f>YEAR(C28)</f>
        <v/>
      </c>
      <c r="B28" s="99">
        <f>MONTH(C28)</f>
        <v/>
      </c>
      <c r="C28" s="55" t="n">
        <v>43254</v>
      </c>
      <c r="D28" s="54" t="n">
        <v>3</v>
      </c>
      <c r="E28" s="54" t="n">
        <v>2</v>
      </c>
      <c r="F28" s="54" t="n">
        <v>63.5</v>
      </c>
      <c r="G28" s="54" t="n">
        <v>0</v>
      </c>
    </row>
    <row r="29" spans="1:7">
      <c r="A29" s="99">
        <f>YEAR(C29)</f>
        <v/>
      </c>
      <c r="B29" s="99">
        <f>MONTH(C29)</f>
        <v/>
      </c>
      <c r="C29" s="55" t="n">
        <v>43255</v>
      </c>
      <c r="D29" s="54" t="n">
        <v>13</v>
      </c>
      <c r="E29" s="54" t="n">
        <v>7</v>
      </c>
      <c r="F29" s="54" t="n">
        <v>36.8</v>
      </c>
      <c r="G29" s="54" t="n">
        <v>17.95</v>
      </c>
    </row>
    <row r="30" spans="1:7">
      <c r="A30" s="99">
        <f>YEAR(C30)</f>
        <v/>
      </c>
      <c r="B30" s="99">
        <f>MONTH(C30)</f>
        <v/>
      </c>
      <c r="C30" s="55" t="n">
        <v>43256</v>
      </c>
      <c r="D30" s="54" t="n">
        <v>102</v>
      </c>
      <c r="E30" s="54" t="n">
        <v>9</v>
      </c>
      <c r="F30" s="54" t="n">
        <v>594.62</v>
      </c>
      <c r="G30" s="54" t="n">
        <v>27.17</v>
      </c>
    </row>
    <row r="31" spans="1:7">
      <c r="A31" s="99">
        <f>YEAR(C31)</f>
        <v/>
      </c>
      <c r="B31" s="99">
        <f>MONTH(C31)</f>
        <v/>
      </c>
      <c r="C31" s="55" t="n">
        <v>43257</v>
      </c>
      <c r="D31" s="54" t="n">
        <v>78</v>
      </c>
      <c r="E31" s="54" t="n">
        <v>23</v>
      </c>
      <c r="F31" s="54" t="n">
        <v>100.49</v>
      </c>
      <c r="G31" s="54" t="n">
        <v>25.36</v>
      </c>
    </row>
    <row r="32" spans="1:7">
      <c r="A32" s="99">
        <f>YEAR(C32)</f>
        <v/>
      </c>
      <c r="B32" s="99">
        <f>MONTH(C32)</f>
        <v/>
      </c>
      <c r="C32" s="55" t="n">
        <v>43258</v>
      </c>
      <c r="D32" s="54" t="n">
        <v>37</v>
      </c>
      <c r="E32" s="54" t="n">
        <v>13</v>
      </c>
      <c r="F32" s="54" t="n">
        <v>46.77</v>
      </c>
      <c r="G32" s="54" t="n">
        <v>42.41</v>
      </c>
    </row>
    <row r="33" spans="1:7">
      <c r="A33" s="99">
        <f>YEAR(C33)</f>
        <v/>
      </c>
      <c r="B33" s="99">
        <f>MONTH(C33)</f>
        <v/>
      </c>
      <c r="C33" s="55" t="n">
        <v>43259</v>
      </c>
      <c r="D33" s="54" t="n">
        <v>43</v>
      </c>
      <c r="E33" s="54" t="n">
        <v>15</v>
      </c>
      <c r="F33" s="54" t="n">
        <v>41.87</v>
      </c>
      <c r="G33" s="54" t="n">
        <v>27.8</v>
      </c>
    </row>
    <row r="34" spans="1:7">
      <c r="A34" s="99">
        <f>YEAR(C34)</f>
        <v/>
      </c>
      <c r="B34" s="99">
        <f>MONTH(C34)</f>
        <v/>
      </c>
      <c r="C34" s="55" t="n">
        <v>43260</v>
      </c>
      <c r="D34" s="54" t="n">
        <v>22</v>
      </c>
      <c r="E34" s="54" t="n">
        <v>7</v>
      </c>
      <c r="F34" s="54" t="n">
        <v>24.67</v>
      </c>
      <c r="G34" s="54" t="n">
        <v>26.92</v>
      </c>
    </row>
    <row r="35" spans="1:7">
      <c r="A35" s="99">
        <f>YEAR(C35)</f>
        <v/>
      </c>
      <c r="B35" s="99">
        <f>MONTH(C35)</f>
        <v/>
      </c>
      <c r="C35" s="55" t="n">
        <v>43261</v>
      </c>
      <c r="D35" s="54" t="n">
        <v>47</v>
      </c>
      <c r="E35" s="54" t="n">
        <v>16</v>
      </c>
      <c r="F35" s="54" t="n">
        <v>15.44</v>
      </c>
      <c r="G35" s="54" t="n">
        <v>16.5</v>
      </c>
    </row>
    <row r="36" spans="1:7">
      <c r="A36" s="99">
        <f>YEAR(C36)</f>
        <v/>
      </c>
      <c r="B36" s="99">
        <f>MONTH(C36)</f>
        <v/>
      </c>
      <c r="C36" s="55" t="n">
        <v>43262</v>
      </c>
      <c r="D36" s="54" t="n">
        <v>31</v>
      </c>
      <c r="E36" s="54" t="n">
        <v>15</v>
      </c>
      <c r="F36" s="54" t="n">
        <v>463.7</v>
      </c>
      <c r="G36" s="54" t="n">
        <v>31.18</v>
      </c>
    </row>
    <row r="37" spans="1:7">
      <c r="A37" s="99">
        <f>YEAR(C37)</f>
        <v/>
      </c>
      <c r="B37" s="99">
        <f>MONTH(C37)</f>
        <v/>
      </c>
      <c r="C37" s="55" t="n">
        <v>43263</v>
      </c>
      <c r="D37" s="54" t="n">
        <v>43</v>
      </c>
      <c r="E37" s="54" t="n">
        <v>18</v>
      </c>
      <c r="F37" s="54" t="n">
        <v>261.4</v>
      </c>
      <c r="G37" s="54" t="n">
        <v>28.96</v>
      </c>
    </row>
    <row r="38" spans="1:7">
      <c r="A38" s="99">
        <f>YEAR(C38)</f>
        <v/>
      </c>
      <c r="B38" s="99">
        <f>MONTH(C38)</f>
        <v/>
      </c>
      <c r="C38" s="55" t="n">
        <v>43264</v>
      </c>
      <c r="D38" s="54" t="n">
        <v>69</v>
      </c>
      <c r="E38" s="54" t="n">
        <v>21</v>
      </c>
      <c r="F38" s="54" t="n">
        <v>44.6</v>
      </c>
      <c r="G38" s="54" t="n">
        <v>19.34</v>
      </c>
    </row>
    <row r="39" spans="1:7">
      <c r="A39" s="99">
        <f>YEAR(C39)</f>
        <v/>
      </c>
      <c r="B39" s="99">
        <f>MONTH(C39)</f>
        <v/>
      </c>
      <c r="C39" s="55" t="n">
        <v>43265</v>
      </c>
      <c r="D39" s="54" t="n">
        <v>23</v>
      </c>
      <c r="E39" s="54" t="n">
        <v>15</v>
      </c>
      <c r="F39" s="54" t="n">
        <v>60.44</v>
      </c>
      <c r="G39" s="54" t="n">
        <v>49.87</v>
      </c>
    </row>
    <row r="40" spans="1:7">
      <c r="A40" s="99">
        <f>YEAR(C40)</f>
        <v/>
      </c>
      <c r="B40" s="99">
        <f>MONTH(C40)</f>
        <v/>
      </c>
      <c r="C40" s="55" t="n">
        <v>43266</v>
      </c>
      <c r="D40" s="54" t="n">
        <v>17</v>
      </c>
      <c r="E40" s="54" t="n">
        <v>10</v>
      </c>
      <c r="F40" s="54" t="n">
        <v>17.1</v>
      </c>
      <c r="G40" s="54" t="n">
        <v>28.24</v>
      </c>
    </row>
    <row r="41" spans="1:7">
      <c r="A41" s="99">
        <f>YEAR(C41)</f>
        <v/>
      </c>
      <c r="B41" s="99">
        <f>MONTH(C41)</f>
        <v/>
      </c>
      <c r="C41" s="55" t="n">
        <v>43267</v>
      </c>
      <c r="D41" s="54" t="n">
        <v>15</v>
      </c>
      <c r="E41" s="54" t="n">
        <v>8</v>
      </c>
      <c r="F41" s="54" t="n">
        <v>47.88</v>
      </c>
      <c r="G41" s="54" t="n">
        <v>26.67</v>
      </c>
    </row>
    <row r="42" spans="1:7">
      <c r="A42" s="99">
        <f>YEAR(C42)</f>
        <v/>
      </c>
      <c r="B42" s="99">
        <f>MONTH(C42)</f>
        <v/>
      </c>
      <c r="C42" s="55" t="n">
        <v>43268</v>
      </c>
      <c r="D42" s="54" t="n">
        <v>9</v>
      </c>
      <c r="E42" s="54" t="n">
        <v>4</v>
      </c>
      <c r="F42" s="54" t="n">
        <v>16.5</v>
      </c>
      <c r="G42" s="54" t="n">
        <v>11.11</v>
      </c>
    </row>
    <row r="43" spans="1:7">
      <c r="A43" s="99">
        <f>YEAR(C43)</f>
        <v/>
      </c>
      <c r="B43" s="99">
        <f>MONTH(C43)</f>
        <v/>
      </c>
      <c r="C43" s="55" t="n">
        <v>43269</v>
      </c>
      <c r="D43" s="54" t="n">
        <v>34</v>
      </c>
      <c r="E43" s="54" t="n">
        <v>16</v>
      </c>
      <c r="F43" s="54" t="n">
        <v>50.13</v>
      </c>
      <c r="G43" s="54" t="n">
        <v>17.11</v>
      </c>
    </row>
    <row r="44" spans="1:7">
      <c r="A44" s="99">
        <f>YEAR(C44)</f>
        <v/>
      </c>
      <c r="B44" s="99">
        <f>MONTH(C44)</f>
        <v/>
      </c>
      <c r="C44" s="55" t="n">
        <v>43270</v>
      </c>
      <c r="D44" s="54" t="n">
        <v>57</v>
      </c>
      <c r="E44" s="54" t="n">
        <v>17</v>
      </c>
      <c r="F44" s="54" t="n">
        <v>50.49</v>
      </c>
      <c r="G44" s="54" t="n">
        <v>41.64</v>
      </c>
    </row>
    <row r="45" spans="1:7">
      <c r="A45" s="99">
        <f>YEAR(C45)</f>
        <v/>
      </c>
      <c r="B45" s="99">
        <f>MONTH(C45)</f>
        <v/>
      </c>
      <c r="C45" s="55" t="n">
        <v>43271</v>
      </c>
      <c r="D45" s="54" t="n">
        <v>79</v>
      </c>
      <c r="E45" s="54" t="n">
        <v>25</v>
      </c>
      <c r="F45" s="54" t="n">
        <v>145.52</v>
      </c>
      <c r="G45" s="54" t="n">
        <v>25.8</v>
      </c>
    </row>
    <row r="46" spans="1:7">
      <c r="A46" s="99">
        <f>YEAR(C46)</f>
        <v/>
      </c>
      <c r="B46" s="99">
        <f>MONTH(C46)</f>
        <v/>
      </c>
      <c r="C46" s="55" t="n">
        <v>43272</v>
      </c>
      <c r="D46" s="54" t="n">
        <v>47</v>
      </c>
      <c r="E46" s="54" t="n">
        <v>22</v>
      </c>
      <c r="F46" s="54" t="n">
        <v>52.09</v>
      </c>
      <c r="G46" s="54" t="n">
        <v>29.93</v>
      </c>
    </row>
    <row r="47" spans="1:7">
      <c r="A47" s="99">
        <f>YEAR(C47)</f>
        <v/>
      </c>
      <c r="B47" s="99">
        <f>MONTH(C47)</f>
        <v/>
      </c>
      <c r="C47" s="55" t="n">
        <v>43273</v>
      </c>
      <c r="D47" s="54" t="n">
        <v>35</v>
      </c>
      <c r="E47" s="54" t="n">
        <v>16</v>
      </c>
      <c r="F47" s="54" t="n">
        <v>73.70999999999999</v>
      </c>
      <c r="G47" s="54" t="n">
        <v>23.19</v>
      </c>
    </row>
    <row r="48" spans="1:7">
      <c r="A48" s="99">
        <f>YEAR(C48)</f>
        <v/>
      </c>
      <c r="B48" s="99">
        <f>MONTH(C48)</f>
        <v/>
      </c>
      <c r="C48" s="55" t="n">
        <v>43274</v>
      </c>
      <c r="D48" s="54" t="n">
        <v>39</v>
      </c>
      <c r="E48" s="54" t="n">
        <v>13</v>
      </c>
      <c r="F48" s="54" t="n">
        <v>9.859999999999999</v>
      </c>
      <c r="G48" s="54" t="n">
        <v>46.94</v>
      </c>
    </row>
    <row r="49" spans="1:7">
      <c r="A49" s="99">
        <f>YEAR(C49)</f>
        <v/>
      </c>
      <c r="B49" s="99">
        <f>MONTH(C49)</f>
        <v/>
      </c>
      <c r="C49" s="55" t="n">
        <v>43275</v>
      </c>
      <c r="D49" s="54" t="n">
        <v>37</v>
      </c>
      <c r="E49" s="54" t="n">
        <v>13</v>
      </c>
      <c r="F49" s="54" t="n">
        <v>47.65</v>
      </c>
      <c r="G49" s="54" t="n">
        <v>42.77</v>
      </c>
    </row>
    <row r="50" spans="1:7">
      <c r="A50" s="99">
        <f>YEAR(C50)</f>
        <v/>
      </c>
      <c r="B50" s="99">
        <f>MONTH(C50)</f>
        <v/>
      </c>
      <c r="C50" s="55" t="n">
        <v>43276</v>
      </c>
      <c r="D50" s="54" t="n">
        <v>134</v>
      </c>
      <c r="E50" s="54" t="n">
        <v>22</v>
      </c>
      <c r="F50" s="54" t="n">
        <v>53.01</v>
      </c>
      <c r="G50" s="54" t="n">
        <v>28.04</v>
      </c>
    </row>
    <row r="51" spans="1:7">
      <c r="A51" s="99">
        <f>YEAR(C51)</f>
        <v/>
      </c>
      <c r="B51" s="99">
        <f>MONTH(C51)</f>
        <v/>
      </c>
      <c r="C51" s="55" t="n">
        <v>43277</v>
      </c>
      <c r="D51" s="54" t="n">
        <v>110</v>
      </c>
      <c r="E51" s="54" t="n">
        <v>27</v>
      </c>
      <c r="F51" s="54" t="n">
        <v>84.26000000000001</v>
      </c>
      <c r="G51" s="54" t="n">
        <v>27.54</v>
      </c>
    </row>
    <row r="52" spans="1:7">
      <c r="A52" s="99">
        <f>YEAR(C52)</f>
        <v/>
      </c>
      <c r="B52" s="99">
        <f>MONTH(C52)</f>
        <v/>
      </c>
      <c r="C52" s="55" t="n">
        <v>43278</v>
      </c>
      <c r="D52" s="54" t="n">
        <v>58</v>
      </c>
      <c r="E52" s="54" t="n">
        <v>15</v>
      </c>
      <c r="F52" s="54" t="n">
        <v>131.03</v>
      </c>
      <c r="G52" s="54" t="n">
        <v>28.81</v>
      </c>
    </row>
    <row r="53" spans="1:7">
      <c r="A53" s="99">
        <f>YEAR(C53)</f>
        <v/>
      </c>
      <c r="B53" s="99">
        <f>MONTH(C53)</f>
        <v/>
      </c>
      <c r="C53" s="55" t="n">
        <v>43279</v>
      </c>
      <c r="D53" s="54" t="n">
        <v>89</v>
      </c>
      <c r="E53" s="54" t="n">
        <v>21</v>
      </c>
      <c r="F53" s="54" t="n">
        <v>26.25</v>
      </c>
      <c r="G53" s="54" t="n">
        <v>25.42</v>
      </c>
    </row>
    <row r="54" spans="1:7">
      <c r="A54" s="99">
        <f>YEAR(C54)</f>
        <v/>
      </c>
      <c r="B54" s="99">
        <f>MONTH(C54)</f>
        <v/>
      </c>
      <c r="C54" s="55" t="n">
        <v>43280</v>
      </c>
      <c r="D54" s="54" t="n">
        <v>90</v>
      </c>
      <c r="E54" s="54" t="n">
        <v>18</v>
      </c>
      <c r="F54" s="54" t="n">
        <v>56.54</v>
      </c>
      <c r="G54" s="54" t="n">
        <v>26.52</v>
      </c>
    </row>
    <row r="55" spans="1:7">
      <c r="A55" s="99">
        <f>YEAR(C55)</f>
        <v/>
      </c>
      <c r="B55" s="99">
        <f>MONTH(C55)</f>
        <v/>
      </c>
      <c r="C55" s="55" t="n">
        <v>43281</v>
      </c>
      <c r="D55" s="54" t="n">
        <v>42</v>
      </c>
      <c r="E55" s="54" t="n">
        <v>7</v>
      </c>
      <c r="F55" s="54" t="n">
        <v>22.14</v>
      </c>
      <c r="G55" s="54" t="n">
        <v>21.9</v>
      </c>
    </row>
    <row r="56" spans="1:7">
      <c r="A56" s="99">
        <f>YEAR(C56)</f>
        <v/>
      </c>
      <c r="B56" s="99">
        <f>MONTH(C56)</f>
        <v/>
      </c>
      <c r="C56" s="55" t="n">
        <v>43282</v>
      </c>
      <c r="D56" s="54" t="n">
        <v>35</v>
      </c>
      <c r="E56" s="54" t="n">
        <v>11</v>
      </c>
      <c r="F56" s="54" t="n">
        <v>125.36</v>
      </c>
      <c r="G56" s="54" t="n">
        <v>45.31</v>
      </c>
    </row>
    <row r="57" spans="1:7">
      <c r="A57" s="99">
        <f>YEAR(C57)</f>
        <v/>
      </c>
      <c r="B57" s="99">
        <f>MONTH(C57)</f>
        <v/>
      </c>
      <c r="C57" s="55" t="n">
        <v>43283</v>
      </c>
      <c r="D57" s="54" t="n">
        <v>70</v>
      </c>
      <c r="E57" s="54" t="n">
        <v>19</v>
      </c>
      <c r="F57" s="54" t="n">
        <v>38.43</v>
      </c>
      <c r="G57" s="54" t="n">
        <v>32.81</v>
      </c>
    </row>
    <row r="58" spans="1:7">
      <c r="A58" s="99">
        <f>YEAR(C58)</f>
        <v/>
      </c>
      <c r="B58" s="99">
        <f>MONTH(C58)</f>
        <v/>
      </c>
      <c r="C58" s="55" t="n">
        <v>43284</v>
      </c>
      <c r="D58" s="54" t="n">
        <v>74</v>
      </c>
      <c r="E58" s="54" t="n">
        <v>19</v>
      </c>
      <c r="F58" s="54" t="n">
        <v>31.39</v>
      </c>
      <c r="G58" s="54" t="n">
        <v>19.82</v>
      </c>
    </row>
    <row r="59" spans="1:7">
      <c r="A59" s="99">
        <f>YEAR(C59)</f>
        <v/>
      </c>
      <c r="B59" s="99">
        <f>MONTH(C59)</f>
        <v/>
      </c>
      <c r="C59" s="55" t="n">
        <v>43285</v>
      </c>
      <c r="D59" s="54" t="n">
        <v>105</v>
      </c>
      <c r="E59" s="54" t="n">
        <v>23</v>
      </c>
      <c r="F59" s="54" t="n">
        <v>25.08</v>
      </c>
      <c r="G59" s="54" t="n">
        <v>37.99</v>
      </c>
    </row>
    <row r="60" spans="1:7">
      <c r="A60" s="99">
        <f>YEAR(C60)</f>
        <v/>
      </c>
      <c r="B60" s="99">
        <f>MONTH(C60)</f>
        <v/>
      </c>
      <c r="C60" s="55" t="n">
        <v>43286</v>
      </c>
      <c r="D60" s="54" t="n">
        <v>37</v>
      </c>
      <c r="E60" s="54" t="n">
        <v>10</v>
      </c>
      <c r="F60" s="54" t="n">
        <v>36.77</v>
      </c>
      <c r="G60" s="54" t="n">
        <v>27.78</v>
      </c>
    </row>
    <row r="61" spans="1:7">
      <c r="A61" s="99">
        <f>YEAR(C61)</f>
        <v/>
      </c>
      <c r="B61" s="99">
        <f>MONTH(C61)</f>
        <v/>
      </c>
      <c r="C61" s="55" t="n">
        <v>43287</v>
      </c>
      <c r="D61" s="54" t="n">
        <v>80</v>
      </c>
      <c r="E61" s="54" t="n">
        <v>16</v>
      </c>
      <c r="F61" s="54" t="n">
        <v>135.64</v>
      </c>
      <c r="G61" s="54" t="n">
        <v>25.37</v>
      </c>
    </row>
    <row r="62" spans="1:7">
      <c r="A62" s="99">
        <f>YEAR(C62)</f>
        <v/>
      </c>
      <c r="B62" s="99">
        <f>MONTH(C62)</f>
        <v/>
      </c>
      <c r="C62" s="55" t="n">
        <v>43288</v>
      </c>
      <c r="D62" s="54" t="n">
        <v>46</v>
      </c>
      <c r="E62" s="54" t="n">
        <v>15</v>
      </c>
      <c r="F62" s="54" t="n">
        <v>26.78</v>
      </c>
      <c r="G62" s="54" t="n">
        <v>18.88</v>
      </c>
    </row>
    <row r="63" spans="1:7">
      <c r="A63" s="99">
        <f>YEAR(C63)</f>
        <v/>
      </c>
      <c r="B63" s="99">
        <f>MONTH(C63)</f>
        <v/>
      </c>
      <c r="C63" s="55" t="n">
        <v>43289</v>
      </c>
      <c r="D63" s="54" t="n">
        <v>27</v>
      </c>
      <c r="E63" s="54" t="n">
        <v>11</v>
      </c>
      <c r="F63" s="54" t="n">
        <v>13.77</v>
      </c>
      <c r="G63" s="54" t="n">
        <v>28.89</v>
      </c>
    </row>
    <row r="64" spans="1:7">
      <c r="A64" s="99">
        <f>YEAR(C64)</f>
        <v/>
      </c>
      <c r="B64" s="99">
        <f>MONTH(C64)</f>
        <v/>
      </c>
      <c r="C64" s="55" t="n">
        <v>43290</v>
      </c>
      <c r="D64" s="54" t="n">
        <v>72</v>
      </c>
      <c r="E64" s="54" t="n">
        <v>21</v>
      </c>
      <c r="F64" s="54" t="n">
        <v>54.24</v>
      </c>
      <c r="G64" s="54" t="n">
        <v>36.99</v>
      </c>
    </row>
    <row r="65" spans="1:7">
      <c r="A65" s="99">
        <f>YEAR(C65)</f>
        <v/>
      </c>
      <c r="B65" s="99">
        <f>MONTH(C65)</f>
        <v/>
      </c>
      <c r="C65" s="55" t="n">
        <v>43291</v>
      </c>
      <c r="D65" s="54" t="n">
        <v>112</v>
      </c>
      <c r="E65" s="54" t="n">
        <v>24</v>
      </c>
      <c r="F65" s="54" t="n">
        <v>92.63</v>
      </c>
      <c r="G65" s="54" t="n">
        <v>26.26</v>
      </c>
    </row>
    <row r="66" spans="1:7">
      <c r="A66" s="99">
        <f>YEAR(C66)</f>
        <v/>
      </c>
      <c r="B66" s="99">
        <f>MONTH(C66)</f>
        <v/>
      </c>
      <c r="C66" s="55" t="n">
        <v>43292</v>
      </c>
      <c r="D66" s="54" t="n">
        <v>63</v>
      </c>
      <c r="E66" s="54" t="n">
        <v>27</v>
      </c>
      <c r="F66" s="54" t="n">
        <v>21.25</v>
      </c>
      <c r="G66" s="54" t="n">
        <v>28.48</v>
      </c>
    </row>
    <row r="67" spans="1:7">
      <c r="A67" s="99">
        <f>YEAR(C67)</f>
        <v/>
      </c>
      <c r="B67" s="99">
        <f>MONTH(C67)</f>
        <v/>
      </c>
      <c r="C67" s="55" t="n">
        <v>43293</v>
      </c>
      <c r="D67" s="54" t="n">
        <v>110</v>
      </c>
      <c r="E67" s="54" t="n">
        <v>25</v>
      </c>
      <c r="F67" s="54" t="n">
        <v>72.20999999999999</v>
      </c>
      <c r="G67" s="54" t="n">
        <v>39.85</v>
      </c>
    </row>
    <row r="68" spans="1:7">
      <c r="A68" s="99">
        <f>YEAR(C68)</f>
        <v/>
      </c>
      <c r="B68" s="99">
        <f>MONTH(C68)</f>
        <v/>
      </c>
      <c r="C68" s="55" t="n">
        <v>43294</v>
      </c>
      <c r="D68" s="54" t="n">
        <v>132</v>
      </c>
      <c r="E68" s="54" t="n">
        <v>19</v>
      </c>
      <c r="F68" s="54" t="n">
        <v>66.09999999999999</v>
      </c>
      <c r="G68" s="54" t="n">
        <v>21.41</v>
      </c>
    </row>
    <row r="69" spans="1:7">
      <c r="A69" s="99">
        <f>YEAR(C69)</f>
        <v/>
      </c>
      <c r="B69" s="99">
        <f>MONTH(C69)</f>
        <v/>
      </c>
      <c r="C69" s="55" t="n">
        <v>43295</v>
      </c>
      <c r="D69" s="54" t="n">
        <v>143</v>
      </c>
      <c r="E69" s="54" t="n">
        <v>25</v>
      </c>
      <c r="F69" s="54" t="n">
        <v>43.87</v>
      </c>
      <c r="G69" s="54" t="n">
        <v>48.13</v>
      </c>
    </row>
    <row r="70" spans="1:7">
      <c r="A70" s="99">
        <f>YEAR(C70)</f>
        <v/>
      </c>
      <c r="B70" s="99">
        <f>MONTH(C70)</f>
        <v/>
      </c>
      <c r="C70" s="55" t="n">
        <v>43296</v>
      </c>
      <c r="D70" s="54" t="n">
        <v>31</v>
      </c>
      <c r="E70" s="54" t="n">
        <v>10</v>
      </c>
      <c r="F70" s="54" t="n">
        <v>76.79000000000001</v>
      </c>
      <c r="G70" s="54" t="n">
        <v>34.56</v>
      </c>
    </row>
    <row r="71" spans="1:7">
      <c r="A71" s="99">
        <f>YEAR(C71)</f>
        <v/>
      </c>
      <c r="B71" s="99">
        <f>MONTH(C71)</f>
        <v/>
      </c>
      <c r="C71" s="55" t="n">
        <v>43297</v>
      </c>
      <c r="D71" s="54" t="n">
        <v>115</v>
      </c>
      <c r="E71" s="54" t="n">
        <v>26</v>
      </c>
      <c r="F71" s="54" t="n">
        <v>51.45</v>
      </c>
      <c r="G71" s="54" t="n">
        <v>35.6</v>
      </c>
    </row>
    <row r="72" spans="1:7">
      <c r="A72" s="99">
        <f>YEAR(C72)</f>
        <v/>
      </c>
      <c r="B72" s="99">
        <f>MONTH(C72)</f>
        <v/>
      </c>
      <c r="C72" s="55" t="n">
        <v>43298</v>
      </c>
      <c r="D72" s="54" t="n">
        <v>173</v>
      </c>
      <c r="E72" s="54" t="n">
        <v>27</v>
      </c>
      <c r="F72" s="54" t="n">
        <v>38.96</v>
      </c>
      <c r="G72" s="54" t="n">
        <v>21.32</v>
      </c>
    </row>
    <row r="73" spans="1:7">
      <c r="A73" s="99">
        <f>YEAR(C73)</f>
        <v/>
      </c>
      <c r="B73" s="99">
        <f>MONTH(C73)</f>
        <v/>
      </c>
      <c r="C73" s="55" t="n">
        <v>43299</v>
      </c>
      <c r="D73" s="54" t="n">
        <v>171</v>
      </c>
      <c r="E73" s="54" t="n">
        <v>25</v>
      </c>
      <c r="F73" s="54" t="n">
        <v>73.33</v>
      </c>
      <c r="G73" s="54" t="n">
        <v>49.59</v>
      </c>
    </row>
    <row r="74" spans="1:7">
      <c r="A74" s="99">
        <f>YEAR(C74)</f>
        <v/>
      </c>
      <c r="B74" s="99">
        <f>MONTH(C74)</f>
        <v/>
      </c>
      <c r="C74" s="55" t="n">
        <v>43300</v>
      </c>
      <c r="D74" s="54" t="n">
        <v>108</v>
      </c>
      <c r="E74" s="54" t="n">
        <v>25</v>
      </c>
      <c r="F74" s="54" t="n">
        <v>81.42</v>
      </c>
      <c r="G74" s="54" t="n">
        <v>41.53</v>
      </c>
    </row>
    <row r="75" spans="1:7">
      <c r="A75" s="99">
        <f>YEAR(C75)</f>
        <v/>
      </c>
      <c r="B75" s="99">
        <f>MONTH(C75)</f>
        <v/>
      </c>
      <c r="C75" s="55" t="n">
        <v>43301</v>
      </c>
      <c r="D75" s="54" t="n">
        <v>94</v>
      </c>
      <c r="E75" s="54" t="n">
        <v>23</v>
      </c>
      <c r="F75" s="54" t="n">
        <v>23.43</v>
      </c>
      <c r="G75" s="54" t="n">
        <v>34.94</v>
      </c>
    </row>
    <row r="76" spans="1:7">
      <c r="A76" s="99">
        <f>YEAR(C76)</f>
        <v/>
      </c>
      <c r="B76" s="99">
        <f>MONTH(C76)</f>
        <v/>
      </c>
      <c r="C76" s="55" t="n">
        <v>43302</v>
      </c>
      <c r="D76" s="54" t="n">
        <v>36</v>
      </c>
      <c r="E76" s="54" t="n">
        <v>14</v>
      </c>
      <c r="F76" s="54" t="n">
        <v>65</v>
      </c>
      <c r="G76" s="54" t="n">
        <v>35.49</v>
      </c>
    </row>
    <row r="77" spans="1:7">
      <c r="A77" s="99">
        <f>YEAR(C77)</f>
        <v/>
      </c>
      <c r="B77" s="99">
        <f>MONTH(C77)</f>
        <v/>
      </c>
      <c r="C77" s="55" t="n">
        <v>43303</v>
      </c>
      <c r="D77" s="54" t="n">
        <v>80</v>
      </c>
      <c r="E77" s="54" t="n">
        <v>17</v>
      </c>
      <c r="F77" s="54" t="n">
        <v>35.65</v>
      </c>
      <c r="G77" s="54" t="n">
        <v>30.29</v>
      </c>
    </row>
    <row r="78" spans="1:7">
      <c r="A78" s="99">
        <f>YEAR(C78)</f>
        <v/>
      </c>
      <c r="B78" s="99">
        <f>MONTH(C78)</f>
        <v/>
      </c>
      <c r="C78" s="55" t="n">
        <v>43304</v>
      </c>
      <c r="D78" s="54" t="n">
        <v>106</v>
      </c>
      <c r="E78" s="54" t="n">
        <v>19</v>
      </c>
      <c r="F78" s="54" t="n">
        <v>62.2</v>
      </c>
      <c r="G78" s="54" t="n">
        <v>43.34</v>
      </c>
    </row>
    <row r="79" spans="1:7">
      <c r="A79" s="99">
        <f>YEAR(C79)</f>
        <v/>
      </c>
      <c r="B79" s="99">
        <f>MONTH(C79)</f>
        <v/>
      </c>
      <c r="C79" s="55" t="n">
        <v>43305</v>
      </c>
      <c r="D79" s="54" t="n">
        <v>133</v>
      </c>
      <c r="E79" s="54" t="n">
        <v>31</v>
      </c>
      <c r="F79" s="54" t="n">
        <v>21.78</v>
      </c>
      <c r="G79" s="54" t="n">
        <v>45.35</v>
      </c>
    </row>
    <row r="80" spans="1:7">
      <c r="A80" s="99">
        <f>YEAR(C80)</f>
        <v/>
      </c>
      <c r="B80" s="99">
        <f>MONTH(C80)</f>
        <v/>
      </c>
      <c r="C80" s="55" t="n">
        <v>43306</v>
      </c>
      <c r="D80" s="54" t="n">
        <v>278</v>
      </c>
      <c r="E80" s="54" t="n">
        <v>22</v>
      </c>
      <c r="F80" s="54" t="n">
        <v>88.91</v>
      </c>
      <c r="G80" s="54" t="n">
        <v>36.83</v>
      </c>
    </row>
    <row r="81" spans="1:7">
      <c r="A81" s="99">
        <f>YEAR(C81)</f>
        <v/>
      </c>
      <c r="B81" s="99">
        <f>MONTH(C81)</f>
        <v/>
      </c>
      <c r="C81" s="55" t="n">
        <v>43307</v>
      </c>
      <c r="D81" s="54" t="n">
        <v>65</v>
      </c>
      <c r="E81" s="54" t="n">
        <v>18</v>
      </c>
      <c r="F81" s="54" t="n">
        <v>54.94</v>
      </c>
      <c r="G81" s="54" t="n">
        <v>32.5</v>
      </c>
    </row>
    <row r="82" spans="1:7">
      <c r="A82" s="99">
        <f>YEAR(C82)</f>
        <v/>
      </c>
      <c r="B82" s="99">
        <f>MONTH(C82)</f>
        <v/>
      </c>
      <c r="C82" s="55" t="n">
        <v>43308</v>
      </c>
      <c r="D82" s="54" t="n">
        <v>141</v>
      </c>
      <c r="E82" s="54" t="n">
        <v>28</v>
      </c>
      <c r="F82" s="54" t="n">
        <v>58.65</v>
      </c>
      <c r="G82" s="54" t="n">
        <v>24.88</v>
      </c>
    </row>
    <row r="83" spans="1:7">
      <c r="A83" s="99">
        <f>YEAR(C83)</f>
        <v/>
      </c>
      <c r="B83" s="99">
        <f>MONTH(C83)</f>
        <v/>
      </c>
      <c r="C83" s="55" t="n">
        <v>43309</v>
      </c>
      <c r="D83" s="54" t="n">
        <v>45</v>
      </c>
      <c r="E83" s="54" t="n">
        <v>20</v>
      </c>
      <c r="F83" s="54" t="n">
        <v>20</v>
      </c>
      <c r="G83" s="54" t="n">
        <v>39.05</v>
      </c>
    </row>
    <row r="84" spans="1:7">
      <c r="A84" s="99">
        <f>YEAR(C84)</f>
        <v/>
      </c>
      <c r="B84" s="99">
        <f>MONTH(C84)</f>
        <v/>
      </c>
      <c r="C84" s="55" t="n">
        <v>43310</v>
      </c>
      <c r="D84" s="54" t="n">
        <v>68</v>
      </c>
      <c r="E84" s="54" t="n">
        <v>20</v>
      </c>
      <c r="F84" s="54" t="n">
        <v>39.97</v>
      </c>
      <c r="G84" s="54" t="n">
        <v>20.63</v>
      </c>
    </row>
    <row r="85" spans="1:7">
      <c r="A85" s="99">
        <f>YEAR(C85)</f>
        <v/>
      </c>
      <c r="B85" s="99">
        <f>MONTH(C85)</f>
        <v/>
      </c>
      <c r="C85" s="55" t="n">
        <v>43311</v>
      </c>
      <c r="D85" s="54" t="n">
        <v>96</v>
      </c>
      <c r="E85" s="54" t="n">
        <v>29</v>
      </c>
      <c r="F85" s="54" t="n">
        <v>69.14</v>
      </c>
      <c r="G85" s="54" t="n">
        <v>28.97</v>
      </c>
    </row>
    <row r="86" spans="1:7">
      <c r="A86" s="99">
        <f>YEAR(C86)</f>
        <v/>
      </c>
      <c r="B86" s="99">
        <f>MONTH(C86)</f>
        <v/>
      </c>
      <c r="C86" s="55" t="n">
        <v>43312</v>
      </c>
      <c r="D86" s="54" t="n">
        <v>62</v>
      </c>
      <c r="E86" s="54" t="n">
        <v>26</v>
      </c>
      <c r="F86" s="54" t="n">
        <v>48.27</v>
      </c>
      <c r="G86" s="54" t="n">
        <v>19.92</v>
      </c>
    </row>
    <row r="87" spans="1:7">
      <c r="A87" s="99">
        <f>YEAR(C87)</f>
        <v/>
      </c>
      <c r="B87" s="99">
        <f>MONTH(C87)</f>
        <v/>
      </c>
      <c r="C87" s="55" t="n">
        <v>43313</v>
      </c>
      <c r="D87" s="54" t="n">
        <v>110</v>
      </c>
      <c r="E87" s="54" t="n">
        <v>19</v>
      </c>
      <c r="F87" s="54" t="n">
        <v>37.37</v>
      </c>
      <c r="G87" s="54" t="n">
        <v>24.69</v>
      </c>
    </row>
    <row r="88" spans="1:7">
      <c r="A88" s="99">
        <f>YEAR(C88)</f>
        <v/>
      </c>
      <c r="B88" s="99">
        <f>MONTH(C88)</f>
        <v/>
      </c>
      <c r="C88" s="55" t="n">
        <v>43314</v>
      </c>
      <c r="D88" s="54" t="n">
        <v>106</v>
      </c>
      <c r="E88" s="54" t="n">
        <v>23</v>
      </c>
      <c r="F88" s="54" t="n">
        <v>24.87</v>
      </c>
      <c r="G88" s="54" t="n">
        <v>17.76</v>
      </c>
    </row>
    <row r="89" spans="1:7">
      <c r="A89" s="99">
        <f>YEAR(C89)</f>
        <v/>
      </c>
      <c r="B89" s="99">
        <f>MONTH(C89)</f>
        <v/>
      </c>
      <c r="C89" s="55" t="n">
        <v>43315</v>
      </c>
      <c r="D89" s="54" t="n">
        <v>47</v>
      </c>
      <c r="E89" s="54" t="n">
        <v>12</v>
      </c>
      <c r="F89" s="54" t="n">
        <v>12.58</v>
      </c>
      <c r="G89" s="54" t="n">
        <v>34.34</v>
      </c>
    </row>
    <row r="90" spans="1:7">
      <c r="A90" s="99">
        <f>YEAR(C90)</f>
        <v/>
      </c>
      <c r="B90" s="99">
        <f>MONTH(C90)</f>
        <v/>
      </c>
      <c r="C90" s="55" t="n">
        <v>43316</v>
      </c>
      <c r="D90" s="54" t="n">
        <v>29</v>
      </c>
      <c r="E90" s="54" t="n">
        <v>16</v>
      </c>
      <c r="F90" s="54" t="n">
        <v>20.06</v>
      </c>
      <c r="G90" s="54" t="n">
        <v>41.38</v>
      </c>
    </row>
    <row r="91" spans="1:7">
      <c r="A91" s="99">
        <f>YEAR(C91)</f>
        <v/>
      </c>
      <c r="B91" s="99">
        <f>MONTH(C91)</f>
        <v/>
      </c>
      <c r="C91" s="55" t="n">
        <v>43317</v>
      </c>
      <c r="D91" s="54" t="n">
        <v>41</v>
      </c>
      <c r="E91" s="54" t="n">
        <v>12</v>
      </c>
      <c r="F91" s="54" t="n">
        <v>13.48</v>
      </c>
      <c r="G91" s="54" t="n">
        <v>27.69</v>
      </c>
    </row>
    <row r="92" spans="1:7">
      <c r="A92" s="99">
        <f>YEAR(C92)</f>
        <v/>
      </c>
      <c r="B92" s="99">
        <f>MONTH(C92)</f>
        <v/>
      </c>
      <c r="C92" s="55" t="n">
        <v>43318</v>
      </c>
      <c r="D92" s="54" t="n">
        <v>75</v>
      </c>
      <c r="E92" s="54" t="n">
        <v>21</v>
      </c>
      <c r="F92" s="54" t="n">
        <v>87.38</v>
      </c>
      <c r="G92" s="54" t="n">
        <v>33.79</v>
      </c>
    </row>
    <row r="93" spans="1:7">
      <c r="A93" s="99">
        <f>YEAR(C93)</f>
        <v/>
      </c>
      <c r="B93" s="99">
        <f>MONTH(C93)</f>
        <v/>
      </c>
      <c r="C93" s="55" t="n">
        <v>43319</v>
      </c>
      <c r="D93" s="54" t="n">
        <v>39</v>
      </c>
      <c r="E93" s="54" t="n">
        <v>14</v>
      </c>
      <c r="F93" s="54" t="n">
        <v>53.21</v>
      </c>
      <c r="G93" s="54" t="n">
        <v>39.67</v>
      </c>
    </row>
    <row r="94" spans="1:7">
      <c r="A94" s="99">
        <f>YEAR(C94)</f>
        <v/>
      </c>
      <c r="B94" s="99">
        <f>MONTH(C94)</f>
        <v/>
      </c>
      <c r="C94" s="55" t="n">
        <v>43320</v>
      </c>
      <c r="D94" s="54" t="n">
        <v>96</v>
      </c>
      <c r="E94" s="54" t="n">
        <v>22</v>
      </c>
      <c r="F94" s="54" t="n">
        <v>71.73</v>
      </c>
      <c r="G94" s="54" t="n">
        <v>31.85</v>
      </c>
    </row>
    <row r="95" spans="1:7">
      <c r="A95" s="99">
        <f>YEAR(C95)</f>
        <v/>
      </c>
      <c r="B95" s="99">
        <f>MONTH(C95)</f>
        <v/>
      </c>
      <c r="C95" s="55" t="n">
        <v>43321</v>
      </c>
      <c r="D95" s="54" t="n">
        <v>128</v>
      </c>
      <c r="E95" s="54" t="n">
        <v>26</v>
      </c>
      <c r="F95" s="54" t="n">
        <v>32.79</v>
      </c>
      <c r="G95" s="54" t="n">
        <v>34.49</v>
      </c>
    </row>
    <row r="96" spans="1:7">
      <c r="A96" s="99">
        <f>YEAR(C96)</f>
        <v/>
      </c>
      <c r="B96" s="99">
        <f>MONTH(C96)</f>
        <v/>
      </c>
      <c r="C96" s="55" t="n">
        <v>43322</v>
      </c>
      <c r="D96" s="54" t="n">
        <v>67</v>
      </c>
      <c r="E96" s="54" t="n">
        <v>18</v>
      </c>
      <c r="F96" s="54" t="n">
        <v>37.84</v>
      </c>
      <c r="G96" s="54" t="n">
        <v>23.94</v>
      </c>
    </row>
    <row r="97" spans="1:7">
      <c r="A97" s="99">
        <f>YEAR(C97)</f>
        <v/>
      </c>
      <c r="B97" s="99">
        <f>MONTH(C97)</f>
        <v/>
      </c>
      <c r="C97" s="55" t="n">
        <v>43323</v>
      </c>
      <c r="D97" s="54" t="n">
        <v>55</v>
      </c>
      <c r="E97" s="54" t="n">
        <v>22</v>
      </c>
      <c r="F97" s="54" t="n">
        <v>12.37</v>
      </c>
      <c r="G97" s="54" t="n">
        <v>46.37</v>
      </c>
    </row>
    <row r="98" spans="1:7">
      <c r="A98" s="99">
        <f>YEAR(C98)</f>
        <v/>
      </c>
      <c r="B98" s="99">
        <f>MONTH(C98)</f>
        <v/>
      </c>
      <c r="C98" s="55" t="n">
        <v>43324</v>
      </c>
      <c r="D98" s="54" t="n">
        <v>68</v>
      </c>
      <c r="E98" s="54" t="n">
        <v>24</v>
      </c>
      <c r="F98" s="54" t="n">
        <v>12.88</v>
      </c>
      <c r="G98" s="54" t="n">
        <v>22.77</v>
      </c>
    </row>
    <row r="99" spans="1:7">
      <c r="A99" s="99">
        <f>YEAR(C99)</f>
        <v/>
      </c>
      <c r="B99" s="99">
        <f>MONTH(C99)</f>
        <v/>
      </c>
      <c r="C99" s="55" t="n">
        <v>43325</v>
      </c>
      <c r="D99" s="54" t="n">
        <v>77</v>
      </c>
      <c r="E99" s="54" t="n">
        <v>26</v>
      </c>
      <c r="F99" s="54" t="n">
        <v>33.58</v>
      </c>
      <c r="G99" s="54" t="n">
        <v>39.15</v>
      </c>
    </row>
    <row r="100" spans="1:7">
      <c r="A100" s="99">
        <f>YEAR(C100)</f>
        <v/>
      </c>
      <c r="B100" s="99">
        <f>MONTH(C100)</f>
        <v/>
      </c>
      <c r="C100" s="55" t="n">
        <v>43326</v>
      </c>
      <c r="D100" s="54" t="n">
        <v>105</v>
      </c>
      <c r="E100" s="54" t="n">
        <v>25</v>
      </c>
      <c r="F100" s="54" t="n">
        <v>87.3</v>
      </c>
      <c r="G100" s="54" t="n">
        <v>29.95</v>
      </c>
    </row>
    <row r="101" spans="1:7">
      <c r="A101" s="99">
        <f>YEAR(C101)</f>
        <v/>
      </c>
      <c r="B101" s="99">
        <f>MONTH(C101)</f>
        <v/>
      </c>
      <c r="C101" s="55" t="n">
        <v>43327</v>
      </c>
      <c r="D101" s="54" t="n">
        <v>101</v>
      </c>
      <c r="E101" s="54" t="n">
        <v>32</v>
      </c>
      <c r="F101" s="54" t="n">
        <v>48.88</v>
      </c>
      <c r="G101" s="54" t="n">
        <v>36.8</v>
      </c>
    </row>
    <row r="102" spans="1:7">
      <c r="A102" s="99">
        <f>YEAR(C102)</f>
        <v/>
      </c>
      <c r="B102" s="99">
        <f>MONTH(C102)</f>
        <v/>
      </c>
      <c r="C102" s="55" t="n">
        <v>43328</v>
      </c>
      <c r="D102" s="54" t="n">
        <v>206</v>
      </c>
      <c r="E102" s="54" t="n">
        <v>24</v>
      </c>
      <c r="F102" s="54" t="n">
        <v>65.66</v>
      </c>
      <c r="G102" s="54" t="n">
        <v>43.63</v>
      </c>
    </row>
    <row r="103" spans="1:7">
      <c r="A103" s="99">
        <f>YEAR(C103)</f>
        <v/>
      </c>
      <c r="B103" s="99">
        <f>MONTH(C103)</f>
        <v/>
      </c>
      <c r="C103" s="55" t="n">
        <v>43329</v>
      </c>
      <c r="D103" s="54" t="n">
        <v>124</v>
      </c>
      <c r="E103" s="54" t="n">
        <v>19</v>
      </c>
      <c r="F103" s="54" t="n">
        <v>68.28</v>
      </c>
      <c r="G103" s="54" t="n">
        <v>43.9</v>
      </c>
    </row>
    <row r="104" spans="1:7">
      <c r="A104" s="99">
        <f>YEAR(C104)</f>
        <v/>
      </c>
      <c r="B104" s="99">
        <f>MONTH(C104)</f>
        <v/>
      </c>
      <c r="C104" s="55" t="n">
        <v>43330</v>
      </c>
      <c r="D104" s="54" t="n">
        <v>65</v>
      </c>
      <c r="E104" s="54" t="n">
        <v>25</v>
      </c>
      <c r="F104" s="54" t="n">
        <v>51.93</v>
      </c>
      <c r="G104" s="54" t="n">
        <v>41.7</v>
      </c>
    </row>
    <row r="105" spans="1:7">
      <c r="A105" s="99">
        <f>YEAR(C105)</f>
        <v/>
      </c>
      <c r="B105" s="99">
        <f>MONTH(C105)</f>
        <v/>
      </c>
      <c r="C105" s="55" t="n">
        <v>43331</v>
      </c>
      <c r="D105" s="54" t="n">
        <v>75</v>
      </c>
      <c r="E105" s="54" t="n">
        <v>14</v>
      </c>
      <c r="F105" s="54" t="n">
        <v>21.43</v>
      </c>
      <c r="G105" s="54" t="n">
        <v>28</v>
      </c>
    </row>
    <row r="106" spans="1:7">
      <c r="A106" s="99">
        <f>YEAR(C106)</f>
        <v/>
      </c>
      <c r="B106" s="99">
        <f>MONTH(C106)</f>
        <v/>
      </c>
      <c r="C106" s="55" t="n">
        <v>43332</v>
      </c>
      <c r="D106" s="54" t="n">
        <v>109</v>
      </c>
      <c r="E106" s="54" t="n">
        <v>32</v>
      </c>
      <c r="F106" s="54" t="n">
        <v>24.23</v>
      </c>
      <c r="G106" s="54" t="n">
        <v>32.19</v>
      </c>
    </row>
    <row r="107" spans="1:7">
      <c r="A107" s="99">
        <f>YEAR(C107)</f>
        <v/>
      </c>
      <c r="B107" s="99">
        <f>MONTH(C107)</f>
        <v/>
      </c>
      <c r="C107" s="55" t="n">
        <v>43333</v>
      </c>
      <c r="D107" s="54" t="n">
        <v>48</v>
      </c>
      <c r="E107" s="54" t="n">
        <v>21</v>
      </c>
      <c r="F107" s="54" t="n">
        <v>24.62</v>
      </c>
      <c r="G107" s="54" t="n">
        <v>25.42</v>
      </c>
    </row>
    <row customHeight="1" ht="15.95" r="108" s="235" spans="1:7">
      <c r="A108" s="99">
        <f>YEAR(C108)</f>
        <v/>
      </c>
      <c r="B108" s="99">
        <f>MONTH(C108)</f>
        <v/>
      </c>
      <c r="C108" s="55" t="n">
        <v>43334</v>
      </c>
      <c r="D108" s="54" t="n">
        <v>66</v>
      </c>
      <c r="E108" s="54" t="n">
        <v>21</v>
      </c>
      <c r="F108" s="54" t="n">
        <v>12.33</v>
      </c>
      <c r="G108" s="54" t="n">
        <v>27.04</v>
      </c>
    </row>
    <row customHeight="1" ht="15.95" r="109" s="235" spans="1:7">
      <c r="A109" s="99">
        <f>YEAR(C109)</f>
        <v/>
      </c>
      <c r="B109" s="99">
        <f>MONTH(C109)</f>
        <v/>
      </c>
      <c r="C109" s="55" t="n">
        <v>43335</v>
      </c>
      <c r="D109" s="54" t="n">
        <v>45</v>
      </c>
      <c r="E109" s="54" t="n">
        <v>19</v>
      </c>
      <c r="F109" s="54" t="n">
        <v>34.89</v>
      </c>
      <c r="G109" s="54" t="n">
        <v>17.11</v>
      </c>
    </row>
    <row customHeight="1" ht="15.95" r="110" s="235" spans="1:7">
      <c r="A110" s="99">
        <f>YEAR(C110)</f>
        <v/>
      </c>
      <c r="B110" s="99">
        <f>MONTH(C110)</f>
        <v/>
      </c>
      <c r="C110" s="55" t="n">
        <v>43338</v>
      </c>
      <c r="D110" s="54" t="n">
        <v>74</v>
      </c>
      <c r="E110" s="54" t="n">
        <v>22</v>
      </c>
      <c r="F110" s="54" t="n">
        <v>43.88</v>
      </c>
      <c r="G110" s="54" t="n">
        <v>26.08</v>
      </c>
    </row>
    <row customHeight="1" ht="15.95" r="111" s="235" spans="1:7">
      <c r="A111" s="99">
        <f>YEAR(C111)</f>
        <v/>
      </c>
      <c r="B111" s="99">
        <f>MONTH(C111)</f>
        <v/>
      </c>
      <c r="C111" s="55" t="n">
        <v>43337</v>
      </c>
      <c r="D111" s="54" t="n">
        <v>53</v>
      </c>
      <c r="E111" s="54" t="n">
        <v>20</v>
      </c>
      <c r="F111" s="54" t="n">
        <v>13.75</v>
      </c>
      <c r="G111" s="54" t="n">
        <v>36.6</v>
      </c>
    </row>
    <row customHeight="1" ht="15.95" r="112" s="235" spans="1:7">
      <c r="A112" s="99">
        <f>YEAR(C112)</f>
        <v/>
      </c>
      <c r="B112" s="99">
        <f>MONTH(C112)</f>
        <v/>
      </c>
      <c r="C112" s="55" t="n">
        <v>43336</v>
      </c>
      <c r="D112" s="54" t="n">
        <v>95</v>
      </c>
      <c r="E112" s="54" t="n">
        <v>21</v>
      </c>
      <c r="F112" s="54" t="n">
        <v>18.34</v>
      </c>
      <c r="G112" s="54" t="n">
        <v>30.45</v>
      </c>
    </row>
    <row customHeight="1" ht="15.95" r="113" s="235" spans="1:7">
      <c r="A113" s="99">
        <f>YEAR(C113)</f>
        <v/>
      </c>
      <c r="B113" s="99">
        <f>MONTH(C113)</f>
        <v/>
      </c>
      <c r="C113" s="55" t="n">
        <v>43343</v>
      </c>
      <c r="D113" s="54" t="n">
        <v>115</v>
      </c>
      <c r="E113" s="54" t="n">
        <v>25</v>
      </c>
      <c r="F113" s="54" t="n">
        <v>45.93</v>
      </c>
      <c r="G113" s="54" t="n">
        <v>25.73</v>
      </c>
    </row>
    <row customHeight="1" ht="15.95" r="114" s="235" spans="1:7">
      <c r="A114" s="99">
        <f>YEAR(C114)</f>
        <v/>
      </c>
      <c r="B114" s="99">
        <f>MONTH(C114)</f>
        <v/>
      </c>
      <c r="C114" s="55" t="n">
        <v>43342</v>
      </c>
      <c r="D114" s="54" t="n">
        <v>77</v>
      </c>
      <c r="E114" s="54" t="n">
        <v>31</v>
      </c>
      <c r="F114" s="54" t="n">
        <v>21.1</v>
      </c>
      <c r="G114" s="54" t="n">
        <v>38.15</v>
      </c>
    </row>
    <row customHeight="1" ht="15.95" r="115" s="235" spans="1:7">
      <c r="A115" s="99">
        <f>YEAR(C115)</f>
        <v/>
      </c>
      <c r="B115" s="99">
        <f>MONTH(C115)</f>
        <v/>
      </c>
      <c r="C115" s="55" t="n">
        <v>43341</v>
      </c>
      <c r="D115" s="54" t="n">
        <v>73</v>
      </c>
      <c r="E115" s="54" t="n">
        <v>23</v>
      </c>
      <c r="F115" s="54" t="n">
        <v>16.37</v>
      </c>
      <c r="G115" s="54" t="n">
        <v>44.31</v>
      </c>
    </row>
    <row customHeight="1" ht="15.95" r="116" s="235" spans="1:7">
      <c r="A116" s="99">
        <f>YEAR(C116)</f>
        <v/>
      </c>
      <c r="B116" s="99">
        <f>MONTH(C116)</f>
        <v/>
      </c>
      <c r="C116" s="55" t="n">
        <v>43340</v>
      </c>
      <c r="D116" s="54" t="n">
        <v>90</v>
      </c>
      <c r="E116" s="54" t="n">
        <v>26</v>
      </c>
      <c r="F116" s="54" t="n">
        <v>20.78</v>
      </c>
      <c r="G116" s="54" t="n">
        <v>36.02</v>
      </c>
    </row>
    <row customHeight="1" ht="15.95" r="117" s="235" spans="1:7">
      <c r="A117" s="99">
        <f>YEAR(C117)</f>
        <v/>
      </c>
      <c r="B117" s="99">
        <f>MONTH(C117)</f>
        <v/>
      </c>
      <c r="C117" s="55" t="n">
        <v>43339</v>
      </c>
      <c r="D117" s="54" t="n">
        <v>67</v>
      </c>
      <c r="E117" s="54" t="n">
        <v>24</v>
      </c>
      <c r="F117" s="54" t="n">
        <v>21.42</v>
      </c>
      <c r="G117" s="54" t="n">
        <v>32.75</v>
      </c>
    </row>
    <row customHeight="1" ht="13.5" r="118" s="235" spans="1:7">
      <c r="A118" s="99">
        <f>YEAR(C117)</f>
        <v/>
      </c>
      <c r="B118" s="99">
        <f>MONTH(C117)</f>
        <v/>
      </c>
      <c r="C118" s="55" t="n">
        <v>43340</v>
      </c>
      <c r="D118" s="54" t="n">
        <v>90</v>
      </c>
      <c r="E118" s="54" t="n">
        <v>26</v>
      </c>
      <c r="F118" s="54" t="n">
        <v>20.78</v>
      </c>
      <c r="G118" s="54" t="n">
        <v>36.02</v>
      </c>
    </row>
    <row customHeight="1" ht="13.5" r="119" s="235" spans="1:7">
      <c r="A119" s="99">
        <f>YEAR(C117)</f>
        <v/>
      </c>
      <c r="B119" s="99">
        <f>MONTH(C117)</f>
        <v/>
      </c>
      <c r="C119" s="55" t="n">
        <v>43341</v>
      </c>
      <c r="D119" s="54" t="n">
        <v>73</v>
      </c>
      <c r="E119" s="54" t="n">
        <v>23</v>
      </c>
      <c r="F119" s="54" t="n">
        <v>16.37</v>
      </c>
      <c r="G119" s="54" t="n">
        <v>44.31</v>
      </c>
    </row>
    <row customHeight="1" ht="13.5" r="120" s="235" spans="1:7">
      <c r="A120" s="99">
        <f>YEAR(C117)</f>
        <v/>
      </c>
      <c r="B120" s="99">
        <f>MONTH(C117)</f>
        <v/>
      </c>
      <c r="C120" s="55" t="n">
        <v>43342</v>
      </c>
      <c r="D120" s="54" t="n">
        <v>77</v>
      </c>
      <c r="E120" s="54" t="n">
        <v>31</v>
      </c>
      <c r="F120" s="54" t="n">
        <v>21.1</v>
      </c>
      <c r="G120" s="54" t="n">
        <v>38.15</v>
      </c>
    </row>
    <row customHeight="1" ht="13.5" r="121" s="235" spans="1:7">
      <c r="A121" s="99">
        <f>YEAR(C117)</f>
        <v/>
      </c>
      <c r="B121" s="99">
        <f>MONTH(C117)</f>
        <v/>
      </c>
      <c r="C121" s="55" t="n">
        <v>43343</v>
      </c>
      <c r="D121" s="54" t="n">
        <v>115</v>
      </c>
      <c r="E121" s="54" t="n">
        <v>25</v>
      </c>
      <c r="F121" s="54" t="n">
        <v>45.93</v>
      </c>
      <c r="G121" s="54" t="n">
        <v>25.73</v>
      </c>
    </row>
    <row customHeight="1" ht="13.5" r="122" s="235" spans="1:7">
      <c r="A122" s="99">
        <f>YEAR(C117)</f>
        <v/>
      </c>
      <c r="B122" s="99">
        <f>MONTH(C117)</f>
        <v/>
      </c>
      <c r="C122" s="55" t="n">
        <v>43344</v>
      </c>
      <c r="D122" s="54" t="n">
        <v>112</v>
      </c>
      <c r="E122" s="54" t="n">
        <v>34</v>
      </c>
      <c r="F122" s="54" t="n">
        <v>25.49</v>
      </c>
      <c r="G122" s="54" t="n">
        <v>40.66</v>
      </c>
    </row>
    <row customHeight="1" ht="13.5" r="123" s="235" spans="1:7">
      <c r="A123" s="99">
        <f>YEAR(C117)</f>
        <v/>
      </c>
      <c r="B123" s="99">
        <f>MONTH(C117)</f>
        <v/>
      </c>
      <c r="C123" s="55" t="n">
        <v>43345</v>
      </c>
      <c r="D123" s="54" t="n">
        <v>118</v>
      </c>
      <c r="E123" s="54" t="n">
        <v>26</v>
      </c>
      <c r="F123" s="54" t="n">
        <v>23.3</v>
      </c>
      <c r="G123" s="54" t="n">
        <v>32.25</v>
      </c>
    </row>
    <row customHeight="1" ht="13.5" r="124" s="235" spans="1:7">
      <c r="A124" s="99">
        <f>YEAR(C117)</f>
        <v/>
      </c>
      <c r="B124" s="99">
        <f>MONTH(C117)</f>
        <v/>
      </c>
      <c r="C124" s="55" t="n">
        <v>43346</v>
      </c>
      <c r="D124" s="54" t="n">
        <v>51</v>
      </c>
      <c r="E124" s="54" t="n">
        <v>14</v>
      </c>
      <c r="F124" s="54" t="n">
        <v>68.13</v>
      </c>
      <c r="G124" s="54" t="n">
        <v>29.13</v>
      </c>
    </row>
    <row customHeight="1" ht="13.5" r="125" s="235" spans="1:7">
      <c r="A125" s="99">
        <f>YEAR(C117)</f>
        <v/>
      </c>
      <c r="B125" s="99">
        <f>MONTH(C117)</f>
        <v/>
      </c>
      <c r="C125" s="55" t="n">
        <v>43347</v>
      </c>
      <c r="D125" s="54" t="n">
        <v>34</v>
      </c>
      <c r="E125" s="54" t="n">
        <v>17</v>
      </c>
      <c r="F125" s="54" t="n">
        <v>21.1</v>
      </c>
      <c r="G125" s="54" t="n">
        <v>31.47</v>
      </c>
    </row>
    <row customHeight="1" ht="13.5" r="126" s="235" spans="1:7">
      <c r="A126" s="99">
        <f>YEAR(C117)</f>
        <v/>
      </c>
      <c r="B126" s="99">
        <f>MONTH(C117)</f>
        <v/>
      </c>
      <c r="C126" s="55" t="n">
        <v>43348</v>
      </c>
      <c r="D126" s="54" t="n">
        <v>100</v>
      </c>
      <c r="E126" s="54" t="n">
        <v>24</v>
      </c>
      <c r="F126" s="54" t="n">
        <v>48.73</v>
      </c>
      <c r="G126" s="54" t="n">
        <v>45.17</v>
      </c>
    </row>
    <row customHeight="1" ht="13.5" r="127" s="235" spans="1:7">
      <c r="A127" s="99">
        <f>YEAR(C117)</f>
        <v/>
      </c>
      <c r="B127" s="99">
        <f>MONTH(C117)</f>
        <v/>
      </c>
      <c r="C127" s="55" t="n">
        <v>43349</v>
      </c>
      <c r="D127" s="54" t="n">
        <v>59</v>
      </c>
      <c r="E127" s="54" t="n">
        <v>15</v>
      </c>
      <c r="F127" s="54" t="n">
        <v>64.47</v>
      </c>
      <c r="G127" s="54" t="n">
        <v>35.93</v>
      </c>
    </row>
    <row r="128" spans="1:7">
      <c r="A128" s="99" t="n">
        <v>2018</v>
      </c>
      <c r="B128" s="99" t="n">
        <v>9</v>
      </c>
      <c r="C128" s="55" t="n">
        <v>43350</v>
      </c>
      <c r="D128" s="54" t="n">
        <v>52</v>
      </c>
      <c r="E128" s="54" t="n">
        <v>17</v>
      </c>
      <c r="F128" s="54" t="n">
        <v>37.5</v>
      </c>
      <c r="G128" s="54" t="n">
        <v>27.17</v>
      </c>
    </row>
    <row r="129" spans="1:7">
      <c r="A129" s="99" t="n">
        <v>2018</v>
      </c>
      <c r="B129" s="99" t="n">
        <v>9</v>
      </c>
      <c r="C129" s="55" t="n">
        <v>43351</v>
      </c>
      <c r="D129" s="54" t="n">
        <v>67</v>
      </c>
      <c r="E129" s="54" t="n">
        <v>23</v>
      </c>
      <c r="F129" s="54" t="n">
        <v>27.87</v>
      </c>
      <c r="G129" s="54" t="n">
        <v>35.34</v>
      </c>
    </row>
    <row r="130" spans="1:7">
      <c r="A130" s="99" t="n">
        <v>2018</v>
      </c>
      <c r="B130" s="99" t="n">
        <v>9</v>
      </c>
      <c r="C130" s="55" t="n">
        <v>43352</v>
      </c>
      <c r="D130" s="54" t="n">
        <v>58</v>
      </c>
      <c r="E130" s="54" t="n">
        <v>17</v>
      </c>
      <c r="F130" s="54" t="n">
        <v>16.97</v>
      </c>
      <c r="G130" s="54" t="n">
        <v>40.18</v>
      </c>
    </row>
    <row r="131" spans="1:7">
      <c r="A131" s="99" t="n">
        <v>2018</v>
      </c>
      <c r="B131" s="99" t="n">
        <v>9</v>
      </c>
      <c r="C131" s="55" t="n">
        <v>43353</v>
      </c>
      <c r="D131" s="54" t="n">
        <v>67</v>
      </c>
      <c r="E131" s="54" t="n">
        <v>26</v>
      </c>
      <c r="F131" s="54" t="n">
        <v>31.05</v>
      </c>
      <c r="G131" s="54" t="n">
        <v>37.31</v>
      </c>
    </row>
    <row r="132" spans="1:7">
      <c r="A132" s="99" t="n">
        <v>2018</v>
      </c>
      <c r="B132" s="99" t="n">
        <v>9</v>
      </c>
      <c r="C132" s="55" t="n">
        <v>43354</v>
      </c>
      <c r="D132" s="54" t="n">
        <v>51</v>
      </c>
      <c r="E132" s="54" t="n">
        <v>16</v>
      </c>
      <c r="F132" s="54" t="n">
        <v>11.67</v>
      </c>
      <c r="G132" s="54" t="n">
        <v>48.11</v>
      </c>
    </row>
    <row r="133" spans="1:7">
      <c r="A133" s="99" t="n">
        <v>2018</v>
      </c>
      <c r="B133" s="99" t="n">
        <v>9</v>
      </c>
      <c r="C133" s="55" t="n">
        <v>43355</v>
      </c>
      <c r="D133" s="54" t="n">
        <v>36</v>
      </c>
      <c r="E133" s="54" t="n">
        <v>15</v>
      </c>
      <c r="F133" s="54" t="n">
        <v>22.67</v>
      </c>
      <c r="G133" s="54" t="n">
        <v>36.81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71"/>
  <sheetViews>
    <sheetView workbookViewId="0">
      <selection activeCell="A2" sqref="A2:XFD71"/>
    </sheetView>
  </sheetViews>
  <sheetFormatPr baseColWidth="8" defaultColWidth="8.875" defaultRowHeight="16.5" outlineLevelCol="0"/>
  <cols>
    <col customWidth="1" max="2" min="1" style="145" width="7.5"/>
    <col customWidth="1" max="3" min="3" style="146" width="26.125"/>
    <col bestFit="1" customWidth="1" max="5" min="4" style="146" width="18.5"/>
    <col bestFit="1" customWidth="1" max="6" min="6" style="146" width="13.875"/>
    <col bestFit="1" customWidth="1" max="7" min="7" style="146" width="18.375"/>
    <col customWidth="1" max="9" min="8" style="141" width="8.875"/>
    <col customWidth="1" max="16384" min="10" style="141" width="8.875"/>
  </cols>
  <sheetData>
    <row r="1" spans="1:7">
      <c r="A1" s="139" t="s">
        <v>102</v>
      </c>
      <c r="B1" s="139" t="s">
        <v>105</v>
      </c>
      <c r="C1" s="140" t="s">
        <v>176</v>
      </c>
      <c r="D1" s="140" t="s">
        <v>177</v>
      </c>
      <c r="E1" s="140" t="s">
        <v>178</v>
      </c>
      <c r="F1" s="140" t="s">
        <v>179</v>
      </c>
      <c r="G1" s="140" t="s">
        <v>180</v>
      </c>
    </row>
    <row r="2" spans="1:7">
      <c r="A2" s="142" t="n">
        <v>2018</v>
      </c>
      <c r="B2" s="142" t="n">
        <v>9</v>
      </c>
      <c r="C2" s="143" t="s">
        <v>181</v>
      </c>
      <c r="D2" s="144" t="s">
        <v>182</v>
      </c>
      <c r="E2" s="144" t="s">
        <v>183</v>
      </c>
      <c r="F2" s="143" t="s">
        <v>184</v>
      </c>
      <c r="G2" s="143" t="s">
        <v>185</v>
      </c>
    </row>
    <row r="3" spans="1:7">
      <c r="A3" s="142" t="n">
        <v>2018</v>
      </c>
      <c r="B3" s="142" t="n">
        <v>9</v>
      </c>
      <c r="C3" s="143" t="s">
        <v>186</v>
      </c>
      <c r="D3" s="144" t="s">
        <v>187</v>
      </c>
      <c r="E3" s="144" t="s">
        <v>188</v>
      </c>
      <c r="F3" s="143" t="s">
        <v>184</v>
      </c>
      <c r="G3" s="143" t="s">
        <v>185</v>
      </c>
    </row>
    <row r="4" spans="1:7">
      <c r="A4" s="142" t="n">
        <v>2018</v>
      </c>
      <c r="B4" s="142" t="n">
        <v>9</v>
      </c>
      <c r="C4" s="143" t="s">
        <v>189</v>
      </c>
      <c r="D4" s="144" t="s">
        <v>190</v>
      </c>
      <c r="E4" s="144" t="s">
        <v>191</v>
      </c>
      <c r="F4" s="143" t="s">
        <v>184</v>
      </c>
      <c r="G4" s="143" t="s">
        <v>185</v>
      </c>
    </row>
    <row r="5" spans="1:7">
      <c r="A5" s="142" t="n">
        <v>2018</v>
      </c>
      <c r="B5" s="142" t="n">
        <v>9</v>
      </c>
      <c r="C5" s="143" t="s">
        <v>192</v>
      </c>
      <c r="D5" s="144" t="s">
        <v>193</v>
      </c>
      <c r="E5" s="144" t="s">
        <v>194</v>
      </c>
      <c r="F5" s="143" t="s">
        <v>184</v>
      </c>
      <c r="G5" s="143" t="s">
        <v>185</v>
      </c>
    </row>
    <row r="6" spans="1:7">
      <c r="A6" s="142" t="n">
        <v>2018</v>
      </c>
      <c r="B6" s="142" t="n">
        <v>9</v>
      </c>
      <c r="C6" s="143" t="s">
        <v>195</v>
      </c>
      <c r="D6" s="144" t="s">
        <v>196</v>
      </c>
      <c r="E6" s="144" t="s">
        <v>197</v>
      </c>
      <c r="F6" s="143" t="s">
        <v>184</v>
      </c>
      <c r="G6" s="143" t="s">
        <v>185</v>
      </c>
    </row>
    <row r="7" spans="1:7">
      <c r="A7" s="142" t="n">
        <v>2018</v>
      </c>
      <c r="B7" s="142" t="n">
        <v>9</v>
      </c>
      <c r="C7" s="143" t="s">
        <v>198</v>
      </c>
      <c r="D7" s="144" t="s">
        <v>199</v>
      </c>
      <c r="E7" s="144" t="s">
        <v>200</v>
      </c>
      <c r="F7" s="143" t="s">
        <v>184</v>
      </c>
      <c r="G7" s="143" t="s">
        <v>185</v>
      </c>
    </row>
    <row r="8" spans="1:7">
      <c r="A8" s="142" t="n">
        <v>2018</v>
      </c>
      <c r="B8" s="142" t="n">
        <v>9</v>
      </c>
      <c r="C8" s="143" t="s">
        <v>201</v>
      </c>
      <c r="D8" s="144" t="s">
        <v>202</v>
      </c>
      <c r="E8" s="144" t="s">
        <v>203</v>
      </c>
      <c r="F8" s="143" t="s">
        <v>29</v>
      </c>
      <c r="G8" s="143" t="s">
        <v>185</v>
      </c>
    </row>
    <row r="9" spans="1:7">
      <c r="A9" s="142" t="n">
        <v>2018</v>
      </c>
      <c r="B9" s="142" t="n">
        <v>8</v>
      </c>
      <c r="C9" s="143" t="s">
        <v>204</v>
      </c>
      <c r="D9" s="144" t="s">
        <v>205</v>
      </c>
      <c r="E9" s="144" t="s">
        <v>205</v>
      </c>
      <c r="F9" s="143" t="s">
        <v>206</v>
      </c>
      <c r="G9" s="143" t="s">
        <v>185</v>
      </c>
    </row>
    <row r="10" spans="1:7">
      <c r="A10" s="142" t="n">
        <v>2018</v>
      </c>
      <c r="B10" s="142" t="n">
        <v>8</v>
      </c>
      <c r="C10" s="143" t="s">
        <v>207</v>
      </c>
      <c r="D10" s="144" t="s">
        <v>208</v>
      </c>
      <c r="E10" s="144" t="s">
        <v>209</v>
      </c>
      <c r="F10" s="143" t="s">
        <v>31</v>
      </c>
      <c r="G10" s="143" t="s">
        <v>185</v>
      </c>
    </row>
    <row r="11" spans="1:7">
      <c r="A11" s="142" t="n">
        <v>2018</v>
      </c>
      <c r="B11" s="142" t="n">
        <v>8</v>
      </c>
      <c r="C11" s="143" t="s">
        <v>210</v>
      </c>
      <c r="D11" s="144" t="s">
        <v>211</v>
      </c>
      <c r="E11" s="144" t="s">
        <v>212</v>
      </c>
      <c r="F11" s="143" t="s">
        <v>206</v>
      </c>
      <c r="G11" s="143" t="s">
        <v>185</v>
      </c>
    </row>
    <row r="12" spans="1:7">
      <c r="A12" s="142" t="n">
        <v>2018</v>
      </c>
      <c r="B12" s="142" t="n">
        <v>8</v>
      </c>
      <c r="C12" s="143" t="s">
        <v>213</v>
      </c>
      <c r="D12" s="144" t="s">
        <v>214</v>
      </c>
      <c r="E12" s="144" t="s">
        <v>215</v>
      </c>
      <c r="F12" s="143" t="s">
        <v>206</v>
      </c>
      <c r="G12" s="143" t="s">
        <v>185</v>
      </c>
    </row>
    <row r="13" spans="1:7">
      <c r="A13" s="142" t="n">
        <v>2018</v>
      </c>
      <c r="B13" s="142" t="n">
        <v>8</v>
      </c>
      <c r="C13" s="143" t="s">
        <v>216</v>
      </c>
      <c r="D13" s="144" t="s">
        <v>217</v>
      </c>
      <c r="E13" s="144" t="s">
        <v>218</v>
      </c>
      <c r="F13" s="143" t="s">
        <v>206</v>
      </c>
      <c r="G13" s="143" t="s">
        <v>185</v>
      </c>
    </row>
    <row r="14" spans="1:7">
      <c r="A14" s="142" t="n">
        <v>2018</v>
      </c>
      <c r="B14" s="142" t="n">
        <v>8</v>
      </c>
      <c r="C14" s="143" t="s">
        <v>219</v>
      </c>
      <c r="D14" s="144" t="s">
        <v>220</v>
      </c>
      <c r="E14" s="144" t="s">
        <v>221</v>
      </c>
      <c r="F14" s="143" t="s">
        <v>30</v>
      </c>
      <c r="G14" s="143" t="s">
        <v>185</v>
      </c>
    </row>
    <row r="15" spans="1:7">
      <c r="A15" s="142" t="n">
        <v>2018</v>
      </c>
      <c r="B15" s="142" t="n">
        <v>8</v>
      </c>
      <c r="C15" s="143" t="s">
        <v>222</v>
      </c>
      <c r="D15" s="144" t="s">
        <v>223</v>
      </c>
      <c r="E15" s="144" t="s">
        <v>224</v>
      </c>
      <c r="F15" s="143" t="s">
        <v>206</v>
      </c>
      <c r="G15" s="143" t="s">
        <v>185</v>
      </c>
    </row>
    <row r="16" spans="1:7">
      <c r="A16" s="142" t="n">
        <v>2018</v>
      </c>
      <c r="B16" s="142" t="n">
        <v>8</v>
      </c>
      <c r="C16" s="143" t="s">
        <v>225</v>
      </c>
      <c r="D16" s="144" t="s">
        <v>226</v>
      </c>
      <c r="E16" s="144" t="s">
        <v>227</v>
      </c>
      <c r="F16" s="143" t="s">
        <v>30</v>
      </c>
      <c r="G16" s="143" t="s">
        <v>185</v>
      </c>
    </row>
    <row r="17" spans="1:7">
      <c r="A17" s="142" t="n">
        <v>2018</v>
      </c>
      <c r="B17" s="142" t="n">
        <v>8</v>
      </c>
      <c r="C17" s="143" t="s">
        <v>228</v>
      </c>
      <c r="D17" s="144" t="s">
        <v>229</v>
      </c>
      <c r="E17" s="144" t="s">
        <v>230</v>
      </c>
      <c r="F17" s="143" t="s">
        <v>30</v>
      </c>
      <c r="G17" s="143" t="s">
        <v>185</v>
      </c>
    </row>
    <row r="18" spans="1:7">
      <c r="A18" s="142" t="n">
        <v>2018</v>
      </c>
      <c r="B18" s="142" t="n">
        <v>8</v>
      </c>
      <c r="C18" s="143" t="s">
        <v>231</v>
      </c>
      <c r="D18" s="144" t="s">
        <v>232</v>
      </c>
      <c r="E18" s="144" t="s">
        <v>233</v>
      </c>
      <c r="F18" s="143" t="s">
        <v>34</v>
      </c>
      <c r="G18" s="143" t="s">
        <v>185</v>
      </c>
    </row>
    <row r="19" spans="1:7">
      <c r="A19" s="142" t="n">
        <v>2018</v>
      </c>
      <c r="B19" s="142" t="n">
        <v>8</v>
      </c>
      <c r="C19" s="143" t="s">
        <v>234</v>
      </c>
      <c r="D19" s="144" t="s">
        <v>235</v>
      </c>
      <c r="E19" s="144" t="s">
        <v>236</v>
      </c>
      <c r="F19" s="143" t="s">
        <v>30</v>
      </c>
      <c r="G19" s="143" t="s">
        <v>185</v>
      </c>
    </row>
    <row r="20" spans="1:7">
      <c r="A20" s="142" t="n">
        <v>2018</v>
      </c>
      <c r="B20" s="142" t="n">
        <v>8</v>
      </c>
      <c r="C20" s="143" t="s">
        <v>237</v>
      </c>
      <c r="D20" s="144" t="s">
        <v>238</v>
      </c>
      <c r="E20" s="144" t="s">
        <v>239</v>
      </c>
      <c r="F20" s="143" t="s">
        <v>139</v>
      </c>
      <c r="G20" s="143" t="s">
        <v>185</v>
      </c>
    </row>
    <row r="21" spans="1:7">
      <c r="A21" s="142" t="n">
        <v>2018</v>
      </c>
      <c r="B21" s="142" t="n">
        <v>8</v>
      </c>
      <c r="C21" s="143" t="s">
        <v>240</v>
      </c>
      <c r="D21" s="144" t="s">
        <v>241</v>
      </c>
      <c r="E21" s="144" t="s">
        <v>242</v>
      </c>
      <c r="F21" s="143" t="s">
        <v>38</v>
      </c>
      <c r="G21" s="143" t="s">
        <v>185</v>
      </c>
    </row>
    <row r="22" spans="1:7">
      <c r="A22" s="142" t="n">
        <v>2018</v>
      </c>
      <c r="B22" s="142" t="n">
        <v>8</v>
      </c>
      <c r="C22" s="143" t="s">
        <v>243</v>
      </c>
      <c r="D22" s="144" t="s">
        <v>244</v>
      </c>
      <c r="E22" s="144" t="s">
        <v>245</v>
      </c>
      <c r="F22" s="143" t="s">
        <v>38</v>
      </c>
      <c r="G22" s="143" t="s">
        <v>185</v>
      </c>
    </row>
    <row r="23" spans="1:7">
      <c r="A23" s="142" t="n">
        <v>2018</v>
      </c>
      <c r="B23" s="142" t="n">
        <v>8</v>
      </c>
      <c r="C23" s="143" t="s">
        <v>246</v>
      </c>
      <c r="D23" s="144" t="s">
        <v>247</v>
      </c>
      <c r="E23" s="144" t="s">
        <v>248</v>
      </c>
      <c r="F23" s="143" t="s">
        <v>36</v>
      </c>
      <c r="G23" s="143" t="s">
        <v>185</v>
      </c>
    </row>
    <row r="24" spans="1:7">
      <c r="A24" s="142" t="n">
        <v>2018</v>
      </c>
      <c r="B24" s="142" t="n">
        <v>8</v>
      </c>
      <c r="C24" s="143" t="s">
        <v>249</v>
      </c>
      <c r="D24" s="144" t="s">
        <v>250</v>
      </c>
      <c r="E24" s="144" t="s">
        <v>251</v>
      </c>
      <c r="F24" s="143" t="s">
        <v>206</v>
      </c>
      <c r="G24" s="143" t="s">
        <v>185</v>
      </c>
    </row>
    <row r="25" spans="1:7">
      <c r="A25" s="142" t="n">
        <v>2018</v>
      </c>
      <c r="B25" s="142" t="n">
        <v>8</v>
      </c>
      <c r="C25" s="143" t="s">
        <v>252</v>
      </c>
      <c r="D25" s="144" t="s">
        <v>253</v>
      </c>
      <c r="E25" s="144" t="s">
        <v>254</v>
      </c>
      <c r="F25" s="143" t="s">
        <v>206</v>
      </c>
      <c r="G25" s="143" t="s">
        <v>185</v>
      </c>
    </row>
    <row r="26" spans="1:7">
      <c r="A26" s="142" t="n">
        <v>2018</v>
      </c>
      <c r="B26" s="142" t="n">
        <v>8</v>
      </c>
      <c r="C26" s="143" t="s">
        <v>255</v>
      </c>
      <c r="D26" s="144" t="s">
        <v>256</v>
      </c>
      <c r="E26" s="144" t="s">
        <v>257</v>
      </c>
      <c r="F26" s="143" t="s">
        <v>31</v>
      </c>
      <c r="G26" s="143" t="s">
        <v>185</v>
      </c>
    </row>
    <row r="27" spans="1:7">
      <c r="A27" s="142" t="n">
        <v>2018</v>
      </c>
      <c r="B27" s="142" t="n">
        <v>8</v>
      </c>
      <c r="C27" s="143" t="s">
        <v>258</v>
      </c>
      <c r="D27" s="144" t="s">
        <v>259</v>
      </c>
      <c r="E27" s="144" t="s">
        <v>260</v>
      </c>
      <c r="F27" s="143" t="s">
        <v>38</v>
      </c>
      <c r="G27" s="143" t="s">
        <v>185</v>
      </c>
    </row>
    <row r="28" spans="1:7">
      <c r="A28" s="142" t="n">
        <v>2018</v>
      </c>
      <c r="B28" s="142" t="n">
        <v>8</v>
      </c>
      <c r="C28" s="143" t="s">
        <v>261</v>
      </c>
      <c r="D28" s="144" t="s">
        <v>262</v>
      </c>
      <c r="E28" s="144" t="s">
        <v>263</v>
      </c>
      <c r="F28" s="143" t="s">
        <v>29</v>
      </c>
      <c r="G28" s="143" t="s">
        <v>185</v>
      </c>
    </row>
    <row r="29" spans="1:7">
      <c r="A29" s="142" t="n">
        <v>2018</v>
      </c>
      <c r="B29" s="142" t="n">
        <v>8</v>
      </c>
      <c r="C29" s="143" t="s">
        <v>264</v>
      </c>
      <c r="D29" s="144" t="s">
        <v>265</v>
      </c>
      <c r="E29" s="144" t="s">
        <v>266</v>
      </c>
      <c r="F29" s="143" t="s">
        <v>36</v>
      </c>
      <c r="G29" s="143" t="s">
        <v>185</v>
      </c>
    </row>
    <row r="30" spans="1:7">
      <c r="A30" s="142" t="n">
        <v>2018</v>
      </c>
      <c r="B30" s="142" t="n">
        <v>8</v>
      </c>
      <c r="C30" s="143" t="s">
        <v>267</v>
      </c>
      <c r="D30" s="144" t="s">
        <v>268</v>
      </c>
      <c r="E30" s="144" t="s">
        <v>269</v>
      </c>
      <c r="F30" s="143" t="s">
        <v>30</v>
      </c>
      <c r="G30" s="143" t="s">
        <v>185</v>
      </c>
    </row>
    <row r="31" spans="1:7">
      <c r="A31" s="142" t="n">
        <v>2018</v>
      </c>
      <c r="B31" s="142" t="n">
        <v>8</v>
      </c>
      <c r="C31" s="143" t="s">
        <v>270</v>
      </c>
      <c r="D31" s="144" t="s">
        <v>271</v>
      </c>
      <c r="E31" s="144" t="s">
        <v>272</v>
      </c>
      <c r="F31" s="143" t="s">
        <v>29</v>
      </c>
      <c r="G31" s="143" t="s">
        <v>185</v>
      </c>
    </row>
    <row r="32" spans="1:7">
      <c r="A32" s="142" t="n">
        <v>2018</v>
      </c>
      <c r="B32" s="142" t="n">
        <v>8</v>
      </c>
      <c r="C32" s="143" t="s">
        <v>273</v>
      </c>
      <c r="D32" s="144" t="s">
        <v>274</v>
      </c>
      <c r="E32" s="144" t="s">
        <v>275</v>
      </c>
      <c r="F32" s="143" t="s">
        <v>34</v>
      </c>
      <c r="G32" s="143" t="s">
        <v>185</v>
      </c>
    </row>
    <row r="33" spans="1:7">
      <c r="A33" s="142" t="n">
        <v>2018</v>
      </c>
      <c r="B33" s="142" t="n">
        <v>8</v>
      </c>
      <c r="C33" s="143" t="s">
        <v>276</v>
      </c>
      <c r="D33" s="144" t="s">
        <v>277</v>
      </c>
      <c r="E33" s="144" t="s">
        <v>278</v>
      </c>
      <c r="F33" s="143" t="s">
        <v>29</v>
      </c>
      <c r="G33" s="143" t="s">
        <v>185</v>
      </c>
    </row>
    <row r="34" spans="1:7">
      <c r="A34" s="142" t="n">
        <v>2018</v>
      </c>
      <c r="B34" s="142" t="n">
        <v>8</v>
      </c>
      <c r="C34" s="143" t="s">
        <v>279</v>
      </c>
      <c r="D34" s="144" t="s">
        <v>280</v>
      </c>
      <c r="E34" s="144" t="s">
        <v>281</v>
      </c>
      <c r="F34" s="143" t="s">
        <v>206</v>
      </c>
      <c r="G34" s="143" t="s">
        <v>185</v>
      </c>
    </row>
    <row r="35" spans="1:7">
      <c r="A35" s="142" t="n">
        <v>2018</v>
      </c>
      <c r="B35" s="142" t="n">
        <v>8</v>
      </c>
      <c r="C35" s="143" t="s">
        <v>282</v>
      </c>
      <c r="D35" s="144" t="s">
        <v>283</v>
      </c>
      <c r="E35" s="144" t="s">
        <v>284</v>
      </c>
      <c r="F35" s="143" t="s">
        <v>206</v>
      </c>
      <c r="G35" s="143" t="s">
        <v>185</v>
      </c>
    </row>
    <row r="36" spans="1:7">
      <c r="A36" s="142" t="n">
        <v>2018</v>
      </c>
      <c r="B36" s="142" t="n">
        <v>8</v>
      </c>
      <c r="C36" s="143" t="s">
        <v>285</v>
      </c>
      <c r="D36" s="144" t="s">
        <v>286</v>
      </c>
      <c r="E36" s="144" t="s">
        <v>287</v>
      </c>
      <c r="F36" s="143" t="s">
        <v>206</v>
      </c>
      <c r="G36" s="143" t="s">
        <v>185</v>
      </c>
    </row>
    <row r="37" spans="1:7">
      <c r="A37" s="142" t="n">
        <v>2018</v>
      </c>
      <c r="B37" s="142" t="n">
        <v>8</v>
      </c>
      <c r="C37" s="143" t="s">
        <v>288</v>
      </c>
      <c r="D37" s="144" t="s">
        <v>289</v>
      </c>
      <c r="E37" s="144" t="s">
        <v>290</v>
      </c>
      <c r="F37" s="143" t="s">
        <v>291</v>
      </c>
      <c r="G37" s="143" t="s">
        <v>185</v>
      </c>
    </row>
    <row r="38" spans="1:7">
      <c r="A38" s="142" t="n">
        <v>2018</v>
      </c>
      <c r="B38" s="142" t="n">
        <v>8</v>
      </c>
      <c r="C38" s="143" t="s">
        <v>292</v>
      </c>
      <c r="D38" s="144" t="s">
        <v>293</v>
      </c>
      <c r="E38" s="144" t="s">
        <v>294</v>
      </c>
      <c r="F38" s="143" t="s">
        <v>34</v>
      </c>
      <c r="G38" s="143" t="s">
        <v>185</v>
      </c>
    </row>
    <row r="39" spans="1:7">
      <c r="A39" s="142" t="n">
        <v>2018</v>
      </c>
      <c r="B39" s="142" t="n">
        <v>8</v>
      </c>
      <c r="C39" t="s">
        <v>295</v>
      </c>
      <c r="D39" s="184" t="s">
        <v>296</v>
      </c>
      <c r="E39" s="184" t="s">
        <v>297</v>
      </c>
      <c r="F39" t="s">
        <v>30</v>
      </c>
      <c r="G39" t="s">
        <v>185</v>
      </c>
    </row>
    <row r="40" spans="1:7">
      <c r="A40" s="142" t="n">
        <v>2018</v>
      </c>
      <c r="B40" s="142" t="n">
        <v>8</v>
      </c>
      <c r="C40" t="s">
        <v>298</v>
      </c>
      <c r="D40" s="184" t="s">
        <v>299</v>
      </c>
      <c r="E40" s="184" t="s">
        <v>300</v>
      </c>
      <c r="F40" t="s">
        <v>31</v>
      </c>
      <c r="G40" t="s">
        <v>185</v>
      </c>
    </row>
    <row r="41" spans="1:7">
      <c r="A41" s="142" t="n">
        <v>2018</v>
      </c>
      <c r="B41" s="142" t="n">
        <v>8</v>
      </c>
      <c r="C41" s="141" t="s">
        <v>301</v>
      </c>
      <c r="D41" s="184" t="s">
        <v>302</v>
      </c>
      <c r="E41" s="184" t="s">
        <v>303</v>
      </c>
      <c r="F41" s="141" t="s">
        <v>304</v>
      </c>
      <c r="G41" s="141" t="s">
        <v>185</v>
      </c>
    </row>
    <row r="42" spans="1:7">
      <c r="A42" s="142" t="n">
        <v>2018</v>
      </c>
      <c r="B42" s="142" t="n">
        <v>7</v>
      </c>
      <c r="C42" s="141" t="s">
        <v>305</v>
      </c>
      <c r="D42" s="184" t="s">
        <v>306</v>
      </c>
      <c r="E42" s="184" t="s">
        <v>307</v>
      </c>
      <c r="F42" s="141" t="s">
        <v>34</v>
      </c>
      <c r="G42" s="141" t="s">
        <v>185</v>
      </c>
    </row>
    <row r="43" spans="1:7">
      <c r="A43" s="142" t="n">
        <v>2018</v>
      </c>
      <c r="B43" s="142" t="n">
        <v>7</v>
      </c>
      <c r="C43" t="s">
        <v>308</v>
      </c>
      <c r="D43" s="184" t="s">
        <v>309</v>
      </c>
      <c r="E43" s="184" t="s">
        <v>310</v>
      </c>
      <c r="F43" t="s">
        <v>38</v>
      </c>
      <c r="G43" t="s">
        <v>185</v>
      </c>
    </row>
    <row r="44" spans="1:7">
      <c r="A44" s="142" t="n">
        <v>2018</v>
      </c>
      <c r="B44" s="142" t="n">
        <v>7</v>
      </c>
      <c r="C44" t="s">
        <v>311</v>
      </c>
      <c r="D44" s="184" t="s">
        <v>312</v>
      </c>
      <c r="E44" s="184" t="s">
        <v>313</v>
      </c>
      <c r="F44" t="s">
        <v>29</v>
      </c>
      <c r="G44" t="s">
        <v>185</v>
      </c>
    </row>
    <row r="45" spans="1:7">
      <c r="A45" s="142" t="n">
        <v>2018</v>
      </c>
      <c r="B45" s="142" t="n">
        <v>7</v>
      </c>
      <c r="C45" t="s">
        <v>314</v>
      </c>
      <c r="D45" s="184" t="s">
        <v>315</v>
      </c>
      <c r="E45" s="184" t="s">
        <v>316</v>
      </c>
      <c r="F45" t="s">
        <v>38</v>
      </c>
      <c r="G45" t="s">
        <v>185</v>
      </c>
    </row>
    <row r="46" spans="1:7">
      <c r="A46" s="142" t="n">
        <v>2018</v>
      </c>
      <c r="B46" s="142" t="n">
        <v>7</v>
      </c>
      <c r="C46" t="s">
        <v>317</v>
      </c>
      <c r="D46" s="184" t="s">
        <v>318</v>
      </c>
      <c r="E46" s="184" t="s">
        <v>319</v>
      </c>
      <c r="F46" t="s">
        <v>38</v>
      </c>
      <c r="G46" t="s">
        <v>185</v>
      </c>
    </row>
    <row r="47" spans="1:7">
      <c r="A47" s="142" t="n">
        <v>2018</v>
      </c>
      <c r="B47" s="142" t="n">
        <v>7</v>
      </c>
      <c r="C47" t="s">
        <v>320</v>
      </c>
      <c r="D47" s="184" t="s">
        <v>321</v>
      </c>
      <c r="E47" s="184" t="s">
        <v>322</v>
      </c>
      <c r="F47" t="s">
        <v>34</v>
      </c>
      <c r="G47" t="s">
        <v>185</v>
      </c>
    </row>
    <row r="48" spans="1:7">
      <c r="A48" t="n">
        <v>2018</v>
      </c>
      <c r="B48" t="n">
        <v>7</v>
      </c>
      <c r="C48" t="s">
        <v>323</v>
      </c>
      <c r="D48" t="s">
        <v>324</v>
      </c>
      <c r="E48" t="s">
        <v>325</v>
      </c>
      <c r="F48" t="s">
        <v>30</v>
      </c>
      <c r="G48" t="s">
        <v>185</v>
      </c>
    </row>
    <row r="49" spans="1:7">
      <c r="A49" t="n">
        <v>2018</v>
      </c>
      <c r="B49" t="n">
        <v>7</v>
      </c>
      <c r="C49" t="s">
        <v>326</v>
      </c>
      <c r="D49" t="s">
        <v>327</v>
      </c>
      <c r="E49" t="s">
        <v>328</v>
      </c>
      <c r="F49" t="s">
        <v>31</v>
      </c>
      <c r="G49" t="s">
        <v>185</v>
      </c>
    </row>
    <row r="50" spans="1:7">
      <c r="A50" t="n">
        <v>2018</v>
      </c>
      <c r="B50" t="n">
        <v>7</v>
      </c>
      <c r="C50" t="s">
        <v>329</v>
      </c>
      <c r="D50" t="s">
        <v>330</v>
      </c>
      <c r="E50" t="s">
        <v>331</v>
      </c>
      <c r="F50" t="s">
        <v>31</v>
      </c>
      <c r="G50" t="s">
        <v>185</v>
      </c>
    </row>
    <row r="51" spans="1:7">
      <c r="A51" t="n">
        <v>2018</v>
      </c>
      <c r="B51" t="n">
        <v>7</v>
      </c>
      <c r="C51" t="s">
        <v>332</v>
      </c>
      <c r="D51" t="s">
        <v>333</v>
      </c>
      <c r="E51" t="s">
        <v>334</v>
      </c>
      <c r="F51" t="s">
        <v>34</v>
      </c>
      <c r="G51" t="s">
        <v>185</v>
      </c>
    </row>
    <row r="52" spans="1:7">
      <c r="A52" t="n">
        <v>2018</v>
      </c>
      <c r="B52" t="n">
        <v>7</v>
      </c>
      <c r="C52" t="s">
        <v>335</v>
      </c>
      <c r="D52" t="s">
        <v>336</v>
      </c>
      <c r="E52" t="s">
        <v>337</v>
      </c>
      <c r="F52" t="s">
        <v>30</v>
      </c>
      <c r="G52" t="s">
        <v>185</v>
      </c>
    </row>
    <row r="53" spans="1:7">
      <c r="A53" t="n">
        <v>2018</v>
      </c>
      <c r="B53" t="n">
        <v>7</v>
      </c>
      <c r="C53" t="s">
        <v>338</v>
      </c>
      <c r="D53" t="s">
        <v>339</v>
      </c>
      <c r="E53" t="s">
        <v>340</v>
      </c>
      <c r="F53" t="s">
        <v>29</v>
      </c>
      <c r="G53" t="s">
        <v>185</v>
      </c>
    </row>
    <row r="54" spans="1:7">
      <c r="A54" t="n">
        <v>2018</v>
      </c>
      <c r="B54" t="n">
        <v>7</v>
      </c>
      <c r="C54" t="s">
        <v>341</v>
      </c>
      <c r="D54" t="s">
        <v>342</v>
      </c>
      <c r="E54" t="s">
        <v>343</v>
      </c>
      <c r="F54" t="s">
        <v>29</v>
      </c>
      <c r="G54" t="s">
        <v>185</v>
      </c>
    </row>
    <row r="55" spans="1:7">
      <c r="A55" t="n">
        <v>2018</v>
      </c>
      <c r="B55" t="n">
        <v>7</v>
      </c>
      <c r="C55" t="s">
        <v>344</v>
      </c>
      <c r="D55" t="s">
        <v>345</v>
      </c>
      <c r="E55" t="s">
        <v>346</v>
      </c>
      <c r="F55" t="s">
        <v>29</v>
      </c>
      <c r="G55" t="s">
        <v>185</v>
      </c>
    </row>
    <row r="56" spans="1:7">
      <c r="A56" t="n">
        <v>2018</v>
      </c>
      <c r="B56" t="n">
        <v>7</v>
      </c>
      <c r="C56" t="s">
        <v>347</v>
      </c>
      <c r="D56" t="s">
        <v>348</v>
      </c>
      <c r="E56" t="s">
        <v>349</v>
      </c>
      <c r="F56" t="s">
        <v>206</v>
      </c>
      <c r="G56" t="s">
        <v>185</v>
      </c>
    </row>
    <row r="57" spans="1:7">
      <c r="A57" t="n">
        <v>2018</v>
      </c>
      <c r="B57" t="n">
        <v>7</v>
      </c>
      <c r="C57" t="s">
        <v>350</v>
      </c>
      <c r="D57" t="s">
        <v>351</v>
      </c>
      <c r="E57" t="s">
        <v>352</v>
      </c>
      <c r="F57" t="s">
        <v>31</v>
      </c>
      <c r="G57" t="s">
        <v>185</v>
      </c>
    </row>
    <row r="58" spans="1:7">
      <c r="A58" t="n">
        <v>2018</v>
      </c>
      <c r="B58" t="n">
        <v>7</v>
      </c>
      <c r="C58" t="s">
        <v>353</v>
      </c>
      <c r="D58" t="s">
        <v>354</v>
      </c>
      <c r="E58" t="s">
        <v>355</v>
      </c>
      <c r="F58" t="s">
        <v>206</v>
      </c>
      <c r="G58" t="s">
        <v>185</v>
      </c>
    </row>
    <row r="59" spans="1:7">
      <c r="A59" t="n">
        <v>2018</v>
      </c>
      <c r="B59" t="n">
        <v>7</v>
      </c>
      <c r="C59" t="s">
        <v>356</v>
      </c>
      <c r="D59" t="s">
        <v>357</v>
      </c>
      <c r="E59" t="s">
        <v>358</v>
      </c>
      <c r="F59" t="s">
        <v>31</v>
      </c>
      <c r="G59" t="s">
        <v>185</v>
      </c>
    </row>
    <row r="60" spans="1:7">
      <c r="A60" t="n">
        <v>2018</v>
      </c>
      <c r="B60" t="n">
        <v>7</v>
      </c>
      <c r="C60" t="s">
        <v>359</v>
      </c>
      <c r="D60" t="s">
        <v>360</v>
      </c>
      <c r="E60" t="s">
        <v>361</v>
      </c>
      <c r="F60" t="s">
        <v>30</v>
      </c>
      <c r="G60" t="s">
        <v>185</v>
      </c>
    </row>
    <row r="61" spans="1:7">
      <c r="A61" t="n">
        <v>2018</v>
      </c>
      <c r="B61" t="n">
        <v>6</v>
      </c>
      <c r="C61" t="s">
        <v>362</v>
      </c>
      <c r="D61" t="s">
        <v>363</v>
      </c>
      <c r="E61" t="s">
        <v>364</v>
      </c>
      <c r="F61" t="s">
        <v>30</v>
      </c>
      <c r="G61" t="s">
        <v>185</v>
      </c>
    </row>
    <row r="62" spans="1:7">
      <c r="A62" t="n">
        <v>2018</v>
      </c>
      <c r="B62" t="n">
        <v>6</v>
      </c>
      <c r="C62" t="s">
        <v>365</v>
      </c>
      <c r="D62" t="s">
        <v>366</v>
      </c>
      <c r="E62" t="s">
        <v>367</v>
      </c>
      <c r="F62" t="s">
        <v>206</v>
      </c>
      <c r="G62" t="s">
        <v>185</v>
      </c>
    </row>
    <row r="63" spans="1:7">
      <c r="A63" t="n">
        <v>2018</v>
      </c>
      <c r="B63" t="n">
        <v>6</v>
      </c>
      <c r="C63" t="s">
        <v>368</v>
      </c>
      <c r="D63" t="s">
        <v>369</v>
      </c>
      <c r="E63" t="s">
        <v>370</v>
      </c>
      <c r="F63" t="s">
        <v>29</v>
      </c>
      <c r="G63" t="s">
        <v>185</v>
      </c>
    </row>
    <row r="64" spans="1:7">
      <c r="A64" t="n">
        <v>2018</v>
      </c>
      <c r="B64" t="n">
        <v>6</v>
      </c>
      <c r="C64" t="s">
        <v>371</v>
      </c>
      <c r="D64" t="s">
        <v>372</v>
      </c>
      <c r="E64" t="s">
        <v>373</v>
      </c>
      <c r="F64" t="s">
        <v>374</v>
      </c>
      <c r="G64" t="s">
        <v>185</v>
      </c>
    </row>
    <row r="65" spans="1:7">
      <c r="A65" t="n">
        <v>2018</v>
      </c>
      <c r="B65" t="n">
        <v>6</v>
      </c>
      <c r="C65" t="s">
        <v>375</v>
      </c>
      <c r="D65" t="s">
        <v>376</v>
      </c>
      <c r="E65" t="s">
        <v>377</v>
      </c>
      <c r="F65" t="s">
        <v>31</v>
      </c>
      <c r="G65" t="s">
        <v>185</v>
      </c>
    </row>
    <row r="66" spans="1:7">
      <c r="A66" t="n">
        <v>2018</v>
      </c>
      <c r="B66" t="n">
        <v>6</v>
      </c>
      <c r="C66" t="s">
        <v>378</v>
      </c>
      <c r="D66" t="s">
        <v>379</v>
      </c>
      <c r="E66" t="s">
        <v>380</v>
      </c>
      <c r="F66" t="s">
        <v>31</v>
      </c>
      <c r="G66" t="s">
        <v>185</v>
      </c>
    </row>
    <row r="67" spans="1:7">
      <c r="A67" t="n">
        <v>2018</v>
      </c>
      <c r="B67" t="n">
        <v>6</v>
      </c>
      <c r="C67" t="s">
        <v>381</v>
      </c>
      <c r="D67" t="s">
        <v>382</v>
      </c>
      <c r="E67" t="s">
        <v>383</v>
      </c>
      <c r="F67" t="s">
        <v>384</v>
      </c>
      <c r="G67" t="s">
        <v>185</v>
      </c>
    </row>
    <row r="68" spans="1:7">
      <c r="A68" t="n">
        <v>2018</v>
      </c>
      <c r="B68" t="n">
        <v>6</v>
      </c>
      <c r="C68" t="s">
        <v>385</v>
      </c>
      <c r="D68" t="s">
        <v>386</v>
      </c>
      <c r="E68" t="s">
        <v>387</v>
      </c>
      <c r="F68" t="s">
        <v>29</v>
      </c>
      <c r="G68" t="s">
        <v>185</v>
      </c>
    </row>
    <row r="69" spans="1:7">
      <c r="A69" t="n">
        <v>2018</v>
      </c>
      <c r="B69" t="n">
        <v>6</v>
      </c>
      <c r="C69" t="s">
        <v>388</v>
      </c>
      <c r="D69" t="s">
        <v>389</v>
      </c>
      <c r="E69" t="s">
        <v>390</v>
      </c>
      <c r="F69" t="s">
        <v>31</v>
      </c>
      <c r="G69" t="s">
        <v>185</v>
      </c>
    </row>
    <row r="70" spans="1:7">
      <c r="A70" t="n">
        <v>2018</v>
      </c>
      <c r="B70" t="n">
        <v>6</v>
      </c>
      <c r="C70" t="s">
        <v>391</v>
      </c>
      <c r="D70" t="s">
        <v>392</v>
      </c>
      <c r="E70" t="s">
        <v>393</v>
      </c>
      <c r="F70" t="s">
        <v>31</v>
      </c>
      <c r="G70" t="s">
        <v>185</v>
      </c>
    </row>
    <row r="71" spans="1:7">
      <c r="A71" t="n">
        <v>2018</v>
      </c>
      <c r="B71" t="n">
        <v>6</v>
      </c>
      <c r="C71" t="s">
        <v>394</v>
      </c>
      <c r="D71" t="s">
        <v>395</v>
      </c>
      <c r="E71" t="s">
        <v>396</v>
      </c>
      <c r="F71" t="s">
        <v>206</v>
      </c>
      <c r="G71" t="s">
        <v>185</v>
      </c>
    </row>
  </sheetData>
  <conditionalFormatting sqref="F53:F1048576 F1:F47">
    <cfRule dxfId="0" operator="containsText" priority="7" text="广告" type="containsText">
      <formula>NOT(ISERROR(SEARCH("广告",F1)))</formula>
    </cfRule>
  </conditionalFormatting>
  <conditionalFormatting sqref="C53:C1048576 C1:C38 C41:C44">
    <cfRule dxfId="0" priority="8" type="duplicateValues"/>
  </conditionalFormatting>
  <conditionalFormatting sqref="D53:D1048576 D1:D38 D41:D44">
    <cfRule dxfId="0" priority="6" type="duplicateValues"/>
  </conditionalFormatting>
  <conditionalFormatting sqref="E53:E1048576 E1:E38 E41:E44">
    <cfRule dxfId="0" priority="5" type="duplicateValues"/>
  </conditionalFormatting>
  <conditionalFormatting sqref="C45:C47">
    <cfRule dxfId="0" priority="62" type="duplicateValues"/>
  </conditionalFormatting>
  <conditionalFormatting sqref="D45:D47">
    <cfRule dxfId="0" priority="64" type="duplicateValues"/>
  </conditionalFormatting>
  <conditionalFormatting sqref="E45:E47">
    <cfRule dxfId="0" priority="66" type="duplicateValues"/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54"/>
  <sheetViews>
    <sheetView workbookViewId="0">
      <selection activeCell="A2" sqref="A2:XFD54"/>
    </sheetView>
  </sheetViews>
  <sheetFormatPr baseColWidth="8" defaultColWidth="9" defaultRowHeight="16.5" outlineLevelCol="0"/>
  <cols>
    <col customWidth="1" max="2" min="1" style="90" width="9"/>
    <col customWidth="1" max="3" min="3" style="56" width="16.875"/>
    <col customWidth="1" max="4" min="4" style="58" width="16.875"/>
    <col customWidth="1" max="5" min="5" style="58" width="11.625"/>
    <col customWidth="1" max="6" min="6" style="58" width="14.875"/>
    <col customWidth="1" max="7" min="7" style="58" width="14.375"/>
    <col customWidth="1" max="8" min="8" style="58" width="23.5"/>
    <col customWidth="1" max="9" min="9" style="58" width="12.125"/>
    <col customWidth="1" max="11" min="10" style="226" width="9"/>
    <col customWidth="1" max="16384" min="12" style="226" width="9"/>
  </cols>
  <sheetData>
    <row customFormat="1" r="1" s="58" spans="1:10">
      <c r="A1" s="88" t="s">
        <v>102</v>
      </c>
      <c r="B1" s="88" t="s">
        <v>105</v>
      </c>
      <c r="C1" s="60" t="s">
        <v>109</v>
      </c>
      <c r="D1" s="60" t="s">
        <v>397</v>
      </c>
      <c r="E1" s="62" t="s">
        <v>398</v>
      </c>
      <c r="F1" s="62" t="s">
        <v>399</v>
      </c>
      <c r="G1" s="62" t="s">
        <v>400</v>
      </c>
      <c r="H1" s="62" t="s">
        <v>401</v>
      </c>
      <c r="I1" s="62" t="s">
        <v>402</v>
      </c>
    </row>
    <row customFormat="1" customHeight="1" ht="12" r="2" s="58" spans="1:10">
      <c r="A2" s="89" t="n">
        <v>2018</v>
      </c>
      <c r="B2" s="89" t="n">
        <v>9</v>
      </c>
      <c r="C2" s="55" t="s">
        <v>403</v>
      </c>
      <c r="D2" s="115" t="s">
        <v>404</v>
      </c>
      <c r="E2" s="63" t="s">
        <v>135</v>
      </c>
      <c r="F2" s="54" t="s">
        <v>405</v>
      </c>
      <c r="G2" s="54" t="s">
        <v>406</v>
      </c>
      <c r="H2" s="54" t="s">
        <v>184</v>
      </c>
      <c r="I2" s="54" t="s">
        <v>407</v>
      </c>
    </row>
    <row customFormat="1" customHeight="1" ht="12" r="3" s="58" spans="1:10">
      <c r="A3" s="89" t="n">
        <v>2018</v>
      </c>
      <c r="B3" s="89" t="n">
        <v>9</v>
      </c>
      <c r="C3" s="55" t="s">
        <v>408</v>
      </c>
      <c r="D3" s="115" t="s">
        <v>409</v>
      </c>
      <c r="E3" s="63" t="s">
        <v>151</v>
      </c>
      <c r="F3" s="54" t="s"/>
      <c r="G3" s="54" t="s">
        <v>410</v>
      </c>
      <c r="H3" s="54" t="s">
        <v>411</v>
      </c>
      <c r="I3" s="54" t="s">
        <v>412</v>
      </c>
    </row>
    <row customFormat="1" customHeight="1" ht="12.6" r="4" s="58" spans="1:10">
      <c r="A4" s="89" t="n">
        <v>2018</v>
      </c>
      <c r="B4" s="89" t="n">
        <v>9</v>
      </c>
      <c r="C4" s="55" t="s">
        <v>413</v>
      </c>
      <c r="D4" s="115" t="s">
        <v>414</v>
      </c>
      <c r="E4" s="63" t="s">
        <v>9</v>
      </c>
      <c r="F4" s="54" t="s">
        <v>415</v>
      </c>
      <c r="G4" s="54" t="s">
        <v>416</v>
      </c>
      <c r="H4" s="54" t="s">
        <v>417</v>
      </c>
      <c r="I4" s="54" t="s">
        <v>412</v>
      </c>
    </row>
    <row customFormat="1" r="5" s="58" spans="1:10">
      <c r="A5" s="89" t="n">
        <v>2018</v>
      </c>
      <c r="B5" s="89" t="n">
        <v>9</v>
      </c>
      <c r="C5" s="55" t="s">
        <v>418</v>
      </c>
      <c r="D5" s="115" t="s">
        <v>419</v>
      </c>
      <c r="E5" s="63" t="s">
        <v>135</v>
      </c>
      <c r="F5" s="54" t="s">
        <v>405</v>
      </c>
      <c r="G5" s="54" t="s">
        <v>420</v>
      </c>
      <c r="H5" s="54" t="s">
        <v>184</v>
      </c>
      <c r="I5" s="54" t="s">
        <v>407</v>
      </c>
    </row>
    <row customFormat="1" r="6" s="58" spans="1:10">
      <c r="A6" s="89" t="n">
        <v>2018</v>
      </c>
      <c r="B6" s="89" t="n">
        <v>9</v>
      </c>
      <c r="C6" s="55" t="s">
        <v>418</v>
      </c>
      <c r="D6" s="115" t="s">
        <v>421</v>
      </c>
      <c r="E6" s="63" t="s">
        <v>135</v>
      </c>
      <c r="F6" s="54" t="s">
        <v>405</v>
      </c>
      <c r="G6" s="54" t="s">
        <v>420</v>
      </c>
      <c r="H6" s="54" t="s">
        <v>184</v>
      </c>
      <c r="I6" s="54" t="s">
        <v>407</v>
      </c>
    </row>
    <row customFormat="1" r="7" s="58" spans="1:10">
      <c r="A7" s="89" t="n">
        <v>2018</v>
      </c>
      <c r="B7" s="89" t="n">
        <v>9</v>
      </c>
      <c r="C7" s="55" t="s">
        <v>418</v>
      </c>
      <c r="D7" s="115" t="s">
        <v>422</v>
      </c>
      <c r="E7" s="63" t="s">
        <v>135</v>
      </c>
      <c r="F7" s="54" t="s">
        <v>405</v>
      </c>
      <c r="G7" s="54" t="s">
        <v>423</v>
      </c>
      <c r="H7" s="54" t="s">
        <v>184</v>
      </c>
      <c r="I7" s="54" t="s">
        <v>407</v>
      </c>
    </row>
    <row customFormat="1" r="8" s="58" spans="1:10">
      <c r="A8" s="89" t="n">
        <v>2018</v>
      </c>
      <c r="B8" s="89" t="n">
        <v>9</v>
      </c>
      <c r="C8" s="55" t="s">
        <v>424</v>
      </c>
      <c r="D8" s="115" t="s">
        <v>425</v>
      </c>
      <c r="E8" s="63" t="s">
        <v>9</v>
      </c>
      <c r="F8" s="54" t="s">
        <v>415</v>
      </c>
      <c r="G8" s="54" t="s">
        <v>426</v>
      </c>
      <c r="H8" s="54" t="s">
        <v>427</v>
      </c>
      <c r="I8" s="54" t="s">
        <v>412</v>
      </c>
    </row>
    <row customFormat="1" r="9" s="58" spans="1:10">
      <c r="A9" s="89" t="n">
        <v>2018</v>
      </c>
      <c r="B9" s="89" t="n">
        <v>9</v>
      </c>
      <c r="C9" s="55" t="s">
        <v>424</v>
      </c>
      <c r="D9" s="115" t="s">
        <v>428</v>
      </c>
      <c r="E9" s="63" t="s">
        <v>135</v>
      </c>
      <c r="F9" s="54" t="s">
        <v>405</v>
      </c>
      <c r="G9" s="54" t="s">
        <v>420</v>
      </c>
      <c r="H9" s="54" t="s">
        <v>184</v>
      </c>
      <c r="I9" s="54" t="s">
        <v>407</v>
      </c>
    </row>
    <row customFormat="1" r="10" s="58" spans="1:10">
      <c r="A10" s="89" t="n">
        <v>2018</v>
      </c>
      <c r="B10" s="89" t="n">
        <v>9</v>
      </c>
      <c r="C10" s="55" t="s">
        <v>424</v>
      </c>
      <c r="D10" s="115" t="s">
        <v>429</v>
      </c>
      <c r="E10" s="63" t="s">
        <v>9</v>
      </c>
      <c r="F10" s="54" t="s">
        <v>415</v>
      </c>
      <c r="G10" s="54" t="s">
        <v>430</v>
      </c>
      <c r="H10" s="54" t="s">
        <v>431</v>
      </c>
      <c r="I10" s="54" t="s">
        <v>412</v>
      </c>
    </row>
    <row customFormat="1" r="11" s="58" spans="1:10">
      <c r="A11" s="89" t="n">
        <v>2018</v>
      </c>
      <c r="B11" s="89" t="n">
        <v>9</v>
      </c>
      <c r="C11" s="55" t="s">
        <v>432</v>
      </c>
      <c r="D11" s="115" t="s">
        <v>433</v>
      </c>
      <c r="E11" s="63" t="s">
        <v>135</v>
      </c>
      <c r="F11" s="54" t="s">
        <v>405</v>
      </c>
      <c r="G11" s="54" t="s">
        <v>434</v>
      </c>
      <c r="H11" s="54" t="s">
        <v>184</v>
      </c>
      <c r="I11" s="54" t="s">
        <v>407</v>
      </c>
    </row>
    <row customFormat="1" r="12" s="58" spans="1:10">
      <c r="A12" s="89" t="n">
        <v>2018</v>
      </c>
      <c r="B12" s="89" t="n">
        <v>9</v>
      </c>
      <c r="C12" s="55" t="s">
        <v>432</v>
      </c>
      <c r="D12" s="115" t="s">
        <v>435</v>
      </c>
      <c r="E12" s="63" t="s">
        <v>135</v>
      </c>
      <c r="F12" s="54" t="s">
        <v>405</v>
      </c>
      <c r="G12" s="54" t="s">
        <v>436</v>
      </c>
      <c r="H12" s="54" t="s">
        <v>184</v>
      </c>
      <c r="I12" s="54" t="s">
        <v>407</v>
      </c>
    </row>
    <row customFormat="1" r="13" s="58" spans="1:10">
      <c r="A13" s="89" t="n">
        <v>2018</v>
      </c>
      <c r="B13" s="89" t="n">
        <v>9</v>
      </c>
      <c r="C13" s="55" t="s">
        <v>437</v>
      </c>
      <c r="D13" s="115" t="s">
        <v>438</v>
      </c>
      <c r="E13" s="63" t="s">
        <v>135</v>
      </c>
      <c r="F13" s="54" t="s">
        <v>405</v>
      </c>
      <c r="G13" s="54" t="s">
        <v>439</v>
      </c>
      <c r="H13" s="54" t="s">
        <v>184</v>
      </c>
      <c r="I13" s="54" t="s">
        <v>407</v>
      </c>
    </row>
    <row customFormat="1" r="14" s="58" spans="1:10">
      <c r="A14" s="89" t="n">
        <v>2018</v>
      </c>
      <c r="B14" s="89" t="n">
        <v>9</v>
      </c>
      <c r="C14" s="55" t="s">
        <v>440</v>
      </c>
      <c r="D14" s="115" t="s">
        <v>441</v>
      </c>
      <c r="E14" s="115" t="s">
        <v>133</v>
      </c>
      <c r="F14" s="63" t="s">
        <v>405</v>
      </c>
      <c r="G14" s="54" t="s">
        <v>442</v>
      </c>
      <c r="H14" s="54" t="s">
        <v>184</v>
      </c>
      <c r="I14" s="54" t="s">
        <v>412</v>
      </c>
      <c r="J14" s="54" t="n"/>
    </row>
    <row customFormat="1" r="15" s="58" spans="1:10">
      <c r="A15" s="89" t="n">
        <v>2018</v>
      </c>
      <c r="B15" s="89" t="n">
        <v>9</v>
      </c>
      <c r="C15" s="56" t="s">
        <v>440</v>
      </c>
      <c r="D15" s="63" t="s">
        <v>443</v>
      </c>
      <c r="E15" s="115" t="s">
        <v>135</v>
      </c>
      <c r="F15" s="63" t="s">
        <v>405</v>
      </c>
      <c r="G15" s="54" t="s">
        <v>444</v>
      </c>
      <c r="H15" s="54" t="s">
        <v>184</v>
      </c>
      <c r="I15" s="54" t="s">
        <v>407</v>
      </c>
      <c r="J15" s="54" t="n"/>
    </row>
    <row customFormat="1" r="16" s="58" spans="1:10">
      <c r="A16" s="89" t="n">
        <v>2018</v>
      </c>
      <c r="B16" s="89" t="n">
        <v>9</v>
      </c>
      <c r="C16" s="55" t="s">
        <v>445</v>
      </c>
      <c r="D16" s="115" t="s">
        <v>446</v>
      </c>
      <c r="E16" s="63" t="s">
        <v>135</v>
      </c>
      <c r="F16" s="54" t="s">
        <v>405</v>
      </c>
      <c r="G16" s="54" t="s">
        <v>447</v>
      </c>
      <c r="H16" s="54" t="s">
        <v>184</v>
      </c>
      <c r="I16" s="54" t="s">
        <v>407</v>
      </c>
    </row>
    <row customFormat="1" r="17" s="58" spans="1:10">
      <c r="A17" s="89" t="n">
        <v>2018</v>
      </c>
      <c r="B17" s="89" t="n">
        <v>9</v>
      </c>
      <c r="C17" s="55" t="s">
        <v>445</v>
      </c>
      <c r="D17" s="115" t="s">
        <v>448</v>
      </c>
      <c r="E17" s="63" t="s">
        <v>136</v>
      </c>
      <c r="F17" s="54" t="s"/>
      <c r="G17" s="54" t="s">
        <v>449</v>
      </c>
      <c r="H17" s="54" t="s">
        <v>184</v>
      </c>
      <c r="I17" s="54" t="s">
        <v>450</v>
      </c>
    </row>
    <row customFormat="1" r="18" s="58" spans="1:10">
      <c r="A18" s="89" t="n">
        <v>2018</v>
      </c>
      <c r="B18" s="89" t="n">
        <v>9</v>
      </c>
      <c r="C18" s="55" t="s">
        <v>445</v>
      </c>
      <c r="D18" s="115" t="s">
        <v>451</v>
      </c>
      <c r="E18" s="63" t="s">
        <v>135</v>
      </c>
      <c r="F18" s="54" t="s">
        <v>405</v>
      </c>
      <c r="G18" s="54" t="s">
        <v>449</v>
      </c>
      <c r="H18" s="54" t="s">
        <v>184</v>
      </c>
      <c r="I18" s="54" t="s">
        <v>407</v>
      </c>
    </row>
    <row customFormat="1" r="19" s="58" spans="1:10">
      <c r="A19" s="89" t="n">
        <v>2018</v>
      </c>
      <c r="B19" s="89" t="n">
        <v>8</v>
      </c>
      <c r="C19" s="55" t="s">
        <v>452</v>
      </c>
      <c r="D19" s="115" t="s">
        <v>453</v>
      </c>
      <c r="E19" s="63" t="s">
        <v>135</v>
      </c>
      <c r="F19" s="54" t="s">
        <v>405</v>
      </c>
      <c r="G19" s="54" t="s">
        <v>454</v>
      </c>
      <c r="H19" s="66" t="s">
        <v>184</v>
      </c>
      <c r="I19" t="s">
        <v>407</v>
      </c>
    </row>
    <row customFormat="1" r="20" s="58" spans="1:10">
      <c r="A20" s="89" t="n">
        <v>2018</v>
      </c>
      <c r="B20" s="89" t="n">
        <v>8</v>
      </c>
      <c r="C20" s="55" t="s">
        <v>455</v>
      </c>
      <c r="D20" s="115" t="s">
        <v>456</v>
      </c>
      <c r="E20" t="s">
        <v>136</v>
      </c>
      <c r="F20" s="54" t="s"/>
      <c r="G20" s="54" t="s">
        <v>457</v>
      </c>
      <c r="H20" s="66" t="s">
        <v>184</v>
      </c>
      <c r="I20" t="s">
        <v>412</v>
      </c>
    </row>
    <row customFormat="1" r="21" s="58" spans="1:10">
      <c r="A21" s="89" t="n">
        <v>2018</v>
      </c>
      <c r="B21" s="89" t="n">
        <v>8</v>
      </c>
      <c r="C21" s="55" t="s">
        <v>458</v>
      </c>
      <c r="D21" s="115" t="s">
        <v>459</v>
      </c>
      <c r="E21" s="63" t="s">
        <v>135</v>
      </c>
      <c r="F21" s="54" t="s">
        <v>405</v>
      </c>
      <c r="G21" s="54" t="s">
        <v>460</v>
      </c>
      <c r="H21" s="66" t="s">
        <v>184</v>
      </c>
      <c r="I21" t="s">
        <v>407</v>
      </c>
    </row>
    <row customFormat="1" r="22" s="58" spans="1:10">
      <c r="A22" s="89" t="n">
        <v>2018</v>
      </c>
      <c r="B22" s="89" t="n">
        <v>8</v>
      </c>
      <c r="C22" s="56" t="s">
        <v>461</v>
      </c>
      <c r="D22" s="115" t="s">
        <v>462</v>
      </c>
      <c r="E22" s="115" t="s">
        <v>135</v>
      </c>
      <c r="F22" s="63" t="s">
        <v>405</v>
      </c>
      <c r="G22" s="54" t="s">
        <v>463</v>
      </c>
      <c r="H22" s="54" t="s">
        <v>184</v>
      </c>
      <c r="I22" s="66" t="s">
        <v>407</v>
      </c>
      <c r="J22" s="54" t="n"/>
    </row>
    <row customFormat="1" r="23" s="58" spans="1:10">
      <c r="A23" s="89" t="n">
        <v>2018</v>
      </c>
      <c r="B23" s="89" t="n">
        <v>8</v>
      </c>
      <c r="C23" s="55" t="s">
        <v>464</v>
      </c>
      <c r="D23" s="115" t="s">
        <v>465</v>
      </c>
      <c r="E23" s="63" t="s">
        <v>133</v>
      </c>
      <c r="F23" s="54" t="s">
        <v>405</v>
      </c>
      <c r="G23" s="54" t="s">
        <v>466</v>
      </c>
      <c r="H23" s="66" t="s">
        <v>184</v>
      </c>
      <c r="I23" t="s">
        <v>467</v>
      </c>
    </row>
    <row customFormat="1" r="24" s="58" spans="1:10">
      <c r="A24" s="89" t="n">
        <v>2018</v>
      </c>
      <c r="B24" s="89" t="n">
        <v>8</v>
      </c>
      <c r="C24" s="185" t="s">
        <v>468</v>
      </c>
      <c r="D24" s="186" t="s">
        <v>469</v>
      </c>
      <c r="E24" t="s">
        <v>135</v>
      </c>
      <c r="F24" t="s">
        <v>405</v>
      </c>
      <c r="G24" t="s">
        <v>470</v>
      </c>
      <c r="H24" t="s">
        <v>184</v>
      </c>
      <c r="I24" t="s">
        <v>407</v>
      </c>
    </row>
    <row customFormat="1" r="25" s="58" spans="1:10">
      <c r="A25" s="89" t="n">
        <v>2018</v>
      </c>
      <c r="B25" s="89" t="n">
        <v>8</v>
      </c>
      <c r="C25" s="56" t="s">
        <v>471</v>
      </c>
      <c r="D25" s="115" t="s">
        <v>472</v>
      </c>
      <c r="E25" s="115" t="s">
        <v>135</v>
      </c>
      <c r="F25" s="63" t="s">
        <v>405</v>
      </c>
      <c r="G25" s="54" t="s">
        <v>473</v>
      </c>
      <c r="H25" s="54" t="s">
        <v>184</v>
      </c>
      <c r="I25" s="66" t="s">
        <v>407</v>
      </c>
    </row>
    <row customFormat="1" r="26" s="58" spans="1:10">
      <c r="A26" s="89" t="n">
        <v>2018</v>
      </c>
      <c r="B26" s="89" t="n">
        <v>8</v>
      </c>
      <c r="C26" s="56" t="s">
        <v>474</v>
      </c>
      <c r="D26" s="186" t="s">
        <v>475</v>
      </c>
      <c r="E26" s="186" t="s">
        <v>135</v>
      </c>
      <c r="F26" t="s">
        <v>405</v>
      </c>
      <c r="G26" t="s">
        <v>476</v>
      </c>
      <c r="H26" t="s">
        <v>184</v>
      </c>
      <c r="I26" t="s">
        <v>450</v>
      </c>
    </row>
    <row customFormat="1" r="27" s="58" spans="1:10">
      <c r="A27" s="89" t="n">
        <v>2018</v>
      </c>
      <c r="B27" s="89" t="n">
        <v>8</v>
      </c>
      <c r="C27" s="56" t="s">
        <v>474</v>
      </c>
      <c r="D27" s="186" t="s">
        <v>477</v>
      </c>
      <c r="E27" t="s">
        <v>135</v>
      </c>
      <c r="F27" t="s">
        <v>405</v>
      </c>
      <c r="G27" t="s">
        <v>478</v>
      </c>
      <c r="H27" t="s">
        <v>184</v>
      </c>
      <c r="I27" t="s">
        <v>467</v>
      </c>
    </row>
    <row customFormat="1" r="28" s="58" spans="1:10">
      <c r="A28" s="89" t="n">
        <v>2018</v>
      </c>
      <c r="B28" s="89" t="n">
        <v>8</v>
      </c>
      <c r="C28" s="56" t="s">
        <v>479</v>
      </c>
      <c r="D28" s="186" t="s">
        <v>480</v>
      </c>
      <c r="E28" t="s">
        <v>135</v>
      </c>
      <c r="F28" t="s">
        <v>405</v>
      </c>
      <c r="G28" t="s">
        <v>420</v>
      </c>
      <c r="H28" t="s">
        <v>184</v>
      </c>
      <c r="I28" t="s">
        <v>450</v>
      </c>
    </row>
    <row customFormat="1" r="29" s="58" spans="1:10">
      <c r="A29" s="89" t="n">
        <v>2018</v>
      </c>
      <c r="B29" s="89" t="n">
        <v>8</v>
      </c>
      <c r="C29" s="56" t="s">
        <v>479</v>
      </c>
      <c r="D29" s="186" t="s">
        <v>481</v>
      </c>
      <c r="E29" t="s">
        <v>135</v>
      </c>
      <c r="F29" t="s">
        <v>405</v>
      </c>
      <c r="G29" t="s">
        <v>482</v>
      </c>
      <c r="H29" t="s">
        <v>184</v>
      </c>
      <c r="I29" t="s">
        <v>450</v>
      </c>
    </row>
    <row customFormat="1" r="30" s="58" spans="1:10">
      <c r="A30" s="89" t="n">
        <v>2018</v>
      </c>
      <c r="B30" s="89" t="n">
        <v>8</v>
      </c>
      <c r="C30" s="56" t="s">
        <v>483</v>
      </c>
      <c r="D30" s="186" t="s">
        <v>484</v>
      </c>
      <c r="E30" t="s">
        <v>135</v>
      </c>
      <c r="F30" t="s">
        <v>405</v>
      </c>
      <c r="G30" t="s">
        <v>420</v>
      </c>
      <c r="H30" t="s">
        <v>184</v>
      </c>
      <c r="I30" t="s">
        <v>407</v>
      </c>
    </row>
    <row customFormat="1" r="31" s="58" spans="1:10">
      <c r="A31" s="89" t="n">
        <v>2018</v>
      </c>
      <c r="B31" s="89" t="n">
        <v>8</v>
      </c>
      <c r="C31" s="56" t="s">
        <v>483</v>
      </c>
      <c r="D31" s="186" t="s">
        <v>485</v>
      </c>
      <c r="E31" t="s">
        <v>135</v>
      </c>
      <c r="F31" t="s">
        <v>405</v>
      </c>
      <c r="G31" t="s">
        <v>420</v>
      </c>
      <c r="H31" t="s">
        <v>184</v>
      </c>
      <c r="I31" t="s">
        <v>407</v>
      </c>
    </row>
    <row customFormat="1" r="32" s="58" spans="1:10">
      <c r="A32" s="89" t="n">
        <v>2018</v>
      </c>
      <c r="B32" s="89" t="n">
        <v>8</v>
      </c>
      <c r="C32" s="56" t="s">
        <v>483</v>
      </c>
      <c r="D32" s="186" t="s">
        <v>486</v>
      </c>
      <c r="E32" t="s">
        <v>136</v>
      </c>
      <c r="F32" t="s"/>
      <c r="G32" t="s">
        <v>487</v>
      </c>
      <c r="H32" t="s">
        <v>488</v>
      </c>
      <c r="I32" t="s">
        <v>412</v>
      </c>
    </row>
    <row customFormat="1" r="33" s="58" spans="1:10">
      <c r="A33" s="89" t="n">
        <v>2018</v>
      </c>
      <c r="B33" s="89" t="n">
        <v>8</v>
      </c>
      <c r="C33" s="56" t="s">
        <v>483</v>
      </c>
      <c r="D33" s="186" t="s">
        <v>489</v>
      </c>
      <c r="E33" t="s">
        <v>135</v>
      </c>
      <c r="F33" t="s">
        <v>405</v>
      </c>
      <c r="G33" t="s">
        <v>490</v>
      </c>
      <c r="H33" t="s">
        <v>184</v>
      </c>
      <c r="I33" t="s">
        <v>450</v>
      </c>
    </row>
    <row customFormat="1" r="34" s="58" spans="1:10">
      <c r="A34" s="89" t="n">
        <v>2018</v>
      </c>
      <c r="B34" s="89" t="n">
        <v>8</v>
      </c>
      <c r="C34" t="s">
        <v>491</v>
      </c>
      <c r="D34" t="s">
        <v>492</v>
      </c>
      <c r="E34" t="s">
        <v>135</v>
      </c>
      <c r="F34" t="s">
        <v>405</v>
      </c>
      <c r="G34" t="s">
        <v>493</v>
      </c>
      <c r="H34" t="s">
        <v>184</v>
      </c>
      <c r="I34" t="s">
        <v>467</v>
      </c>
    </row>
    <row customFormat="1" r="35" s="58" spans="1:10">
      <c r="A35" t="n">
        <v>2018</v>
      </c>
      <c r="B35" t="n">
        <v>8</v>
      </c>
      <c r="C35" t="s">
        <v>491</v>
      </c>
      <c r="D35" t="s">
        <v>494</v>
      </c>
      <c r="E35" t="s">
        <v>135</v>
      </c>
      <c r="F35" t="s">
        <v>405</v>
      </c>
      <c r="G35" t="s">
        <v>495</v>
      </c>
      <c r="H35" t="s">
        <v>184</v>
      </c>
      <c r="I35" t="s">
        <v>467</v>
      </c>
    </row>
    <row customFormat="1" r="36" s="58" spans="1:10">
      <c r="A36" t="n">
        <v>2018</v>
      </c>
      <c r="B36" t="n">
        <v>8</v>
      </c>
      <c r="C36" t="s">
        <v>496</v>
      </c>
      <c r="D36" t="s">
        <v>497</v>
      </c>
      <c r="E36" t="s">
        <v>135</v>
      </c>
      <c r="F36" t="s">
        <v>405</v>
      </c>
      <c r="G36" t="s">
        <v>498</v>
      </c>
      <c r="H36" t="s">
        <v>184</v>
      </c>
      <c r="I36" t="s">
        <v>450</v>
      </c>
    </row>
    <row customFormat="1" r="37" s="58" spans="1:10">
      <c r="A37" t="n">
        <v>2018</v>
      </c>
      <c r="B37" t="n">
        <v>8</v>
      </c>
      <c r="C37" t="s">
        <v>491</v>
      </c>
      <c r="D37" t="s">
        <v>499</v>
      </c>
      <c r="E37" t="s">
        <v>135</v>
      </c>
      <c r="F37" t="s">
        <v>405</v>
      </c>
      <c r="G37" t="s">
        <v>493</v>
      </c>
      <c r="H37" t="s">
        <v>184</v>
      </c>
      <c r="I37" t="s">
        <v>407</v>
      </c>
    </row>
    <row customFormat="1" r="38" s="58" spans="1:10">
      <c r="A38" t="n">
        <v>2018</v>
      </c>
      <c r="B38" t="n">
        <v>8</v>
      </c>
      <c r="C38" t="s">
        <v>500</v>
      </c>
      <c r="D38" t="s">
        <v>501</v>
      </c>
      <c r="E38" t="s">
        <v>9</v>
      </c>
      <c r="F38" t="s">
        <v>415</v>
      </c>
      <c r="G38" t="s">
        <v>502</v>
      </c>
      <c r="H38" t="s">
        <v>503</v>
      </c>
      <c r="I38" t="s">
        <v>412</v>
      </c>
    </row>
    <row customFormat="1" r="39" s="58" spans="1:10">
      <c r="A39" t="n">
        <v>2018</v>
      </c>
      <c r="B39" t="n">
        <v>8</v>
      </c>
      <c r="C39" t="s">
        <v>500</v>
      </c>
      <c r="D39" t="s">
        <v>504</v>
      </c>
      <c r="E39" t="s">
        <v>9</v>
      </c>
      <c r="F39" t="s">
        <v>415</v>
      </c>
      <c r="G39" t="s">
        <v>505</v>
      </c>
      <c r="H39" t="s">
        <v>506</v>
      </c>
      <c r="I39" t="s">
        <v>412</v>
      </c>
    </row>
    <row customFormat="1" r="40" s="58" spans="1:10">
      <c r="A40" t="n">
        <v>2018</v>
      </c>
      <c r="B40" t="n">
        <v>8</v>
      </c>
      <c r="C40" t="s">
        <v>500</v>
      </c>
      <c r="D40" t="s">
        <v>507</v>
      </c>
      <c r="E40" t="s">
        <v>136</v>
      </c>
      <c r="F40" t="s"/>
      <c r="G40" t="s">
        <v>508</v>
      </c>
      <c r="H40" t="s">
        <v>184</v>
      </c>
      <c r="I40" t="s">
        <v>467</v>
      </c>
    </row>
    <row customFormat="1" r="41" s="58" spans="1:10">
      <c r="A41" t="n">
        <v>2018</v>
      </c>
      <c r="B41" t="n">
        <v>8</v>
      </c>
      <c r="C41" t="s">
        <v>509</v>
      </c>
      <c r="D41" t="s">
        <v>510</v>
      </c>
      <c r="E41" t="s">
        <v>135</v>
      </c>
      <c r="F41" t="s">
        <v>405</v>
      </c>
      <c r="G41" t="s">
        <v>511</v>
      </c>
      <c r="H41" t="s">
        <v>184</v>
      </c>
      <c r="I41" t="s">
        <v>407</v>
      </c>
    </row>
    <row customFormat="1" r="42" s="58" spans="1:10">
      <c r="A42" t="n">
        <v>2018</v>
      </c>
      <c r="B42" t="n">
        <v>8</v>
      </c>
      <c r="C42" t="s">
        <v>512</v>
      </c>
      <c r="D42" t="s">
        <v>513</v>
      </c>
      <c r="E42" t="s">
        <v>135</v>
      </c>
      <c r="F42" t="s">
        <v>405</v>
      </c>
      <c r="G42" t="s">
        <v>498</v>
      </c>
      <c r="H42" t="s">
        <v>184</v>
      </c>
      <c r="I42" t="s">
        <v>450</v>
      </c>
    </row>
    <row customFormat="1" r="43" s="58" spans="1:10"/>
    <row customFormat="1" r="44" s="58" spans="1:10"/>
    <row customFormat="1" r="45" s="58" spans="1:10"/>
    <row customFormat="1" r="46" s="58" spans="1:10"/>
    <row customFormat="1" r="47" s="58" spans="1:10"/>
    <row customFormat="1" r="48" s="58" spans="1:10"/>
    <row customFormat="1" r="49" s="58" spans="1:10"/>
    <row customFormat="1" r="50" s="58" spans="1:10"/>
    <row customFormat="1" r="51" s="58" spans="1:10"/>
    <row customFormat="1" r="52" s="58" spans="1:10"/>
    <row customFormat="1" r="53" s="58" spans="1:10"/>
    <row customFormat="1" r="54" s="58" spans="1:10"/>
    <row customFormat="1" r="55" s="58" spans="1:10"/>
    <row customFormat="1" r="56" s="58" spans="1:10"/>
    <row customFormat="1" r="57" s="58" spans="1:10"/>
    <row customFormat="1" r="58" s="58" spans="1:10"/>
    <row customFormat="1" r="59" s="58" spans="1:10"/>
    <row customFormat="1" r="60" s="58" spans="1:10"/>
  </sheetData>
  <conditionalFormatting sqref="G229:G1048576 G1:G26 H27:H28">
    <cfRule dxfId="0" priority="5" type="duplicateValues"/>
  </conditionalFormatting>
  <conditionalFormatting sqref="H29:H34">
    <cfRule dxfId="0" priority="1" type="duplicateValues"/>
  </conditionalFormatting>
  <conditionalFormatting sqref="G229:H1048576 H25:H26 I27:I28 H23 H19:H21 G1:H10">
    <cfRule dxfId="0" priority="67" type="duplicateValues"/>
  </conditionalFormatting>
  <conditionalFormatting sqref="G11:H13">
    <cfRule dxfId="0" priority="73" type="duplicateValues"/>
  </conditionalFormatting>
  <conditionalFormatting sqref="G229:H1048576 H25:H26 I27:I28 H23 H19:H21 G1:H13">
    <cfRule dxfId="0" priority="74" type="duplicateValues"/>
  </conditionalFormatting>
  <conditionalFormatting sqref="G229:H1048576 H25:H26 I27:I28 H23 G1:H18 H19:H21">
    <cfRule dxfId="0" priority="80" type="duplicateValues"/>
  </conditionalFormatting>
  <conditionalFormatting sqref="I29:I34">
    <cfRule dxfId="0" priority="86" type="duplicateValues"/>
  </conditionalFormatting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849"/>
  <sheetViews>
    <sheetView topLeftCell="A23" workbookViewId="0">
      <pane activePane="topRight" state="frozen" topLeftCell="E1" xSplit="4"/>
      <selection activeCell="A2" pane="topRight" sqref="A2:XFD60"/>
    </sheetView>
  </sheetViews>
  <sheetFormatPr baseColWidth="8" defaultColWidth="8.875" defaultRowHeight="16.5" outlineLevelCol="0"/>
  <cols>
    <col customWidth="1" max="1" min="1" style="99" width="7.625"/>
    <col customWidth="1" max="2" min="2" style="99" width="7.125"/>
    <col customWidth="1" max="3" min="3" style="99" width="9.5"/>
    <col customWidth="1" max="4" min="4" style="132" width="17.125"/>
    <col customWidth="1" max="5" min="5" style="132" width="16.375"/>
    <col customWidth="1" max="6" min="6" style="132" width="12.5"/>
    <col customWidth="1" max="7" min="7" style="132" width="10.875"/>
    <col customWidth="1" max="8" min="8" style="132" width="54.875"/>
    <col customWidth="1" max="9" min="9" style="132" width="10.125"/>
    <col customWidth="1" max="10" min="10" style="132" width="16.375"/>
    <col customWidth="1" max="11" min="11" style="132" width="11"/>
    <col bestFit="1" customWidth="1" max="12" min="12" style="132" width="16.125"/>
    <col bestFit="1" customWidth="1" max="13" min="13" style="132" width="24.875"/>
    <col customWidth="1" max="15" min="14" style="118" width="8.875"/>
    <col customWidth="1" max="16384" min="16" style="118" width="8.875"/>
  </cols>
  <sheetData>
    <row customFormat="1" customHeight="1" ht="15" r="1" s="117" spans="1:13">
      <c r="A1" s="86" t="s">
        <v>102</v>
      </c>
      <c r="B1" s="86" t="s">
        <v>105</v>
      </c>
      <c r="C1" s="86" t="s">
        <v>514</v>
      </c>
      <c r="D1" s="134" t="s">
        <v>515</v>
      </c>
      <c r="E1" s="134" t="s">
        <v>516</v>
      </c>
      <c r="F1" s="134" t="s">
        <v>517</v>
      </c>
      <c r="G1" s="134" t="s">
        <v>518</v>
      </c>
      <c r="H1" s="134" t="s">
        <v>519</v>
      </c>
      <c r="I1" s="134" t="s">
        <v>520</v>
      </c>
      <c r="J1" s="134" t="s">
        <v>521</v>
      </c>
      <c r="K1" s="134" t="s">
        <v>522</v>
      </c>
      <c r="L1" s="134" t="s">
        <v>523</v>
      </c>
      <c r="M1" s="134" t="s">
        <v>524</v>
      </c>
    </row>
    <row customHeight="1" ht="17.25" r="2" s="235" spans="1:13">
      <c r="A2" s="87" t="n">
        <v>2018</v>
      </c>
      <c r="B2" s="87" t="n">
        <v>9</v>
      </c>
      <c r="C2" s="89" t="n">
        <v>38</v>
      </c>
      <c r="D2" s="138" t="n">
        <v>67815798188</v>
      </c>
      <c r="E2" s="138" t="s">
        <v>525</v>
      </c>
      <c r="F2" s="135" t="s">
        <v>526</v>
      </c>
      <c r="G2" s="136" t="s">
        <v>527</v>
      </c>
      <c r="H2" s="138" t="s">
        <v>528</v>
      </c>
      <c r="I2" s="138" t="n">
        <v>38</v>
      </c>
      <c r="J2" s="138" t="n">
        <v>0</v>
      </c>
      <c r="K2" s="138" t="n">
        <v>0</v>
      </c>
      <c r="L2" s="138" t="s">
        <v>185</v>
      </c>
      <c r="M2" s="138" t="s">
        <v>529</v>
      </c>
    </row>
    <row customHeight="1" ht="17.25" r="3" s="235" spans="1:13">
      <c r="A3" s="87" t="n">
        <v>2018</v>
      </c>
      <c r="B3" s="87" t="n">
        <v>9</v>
      </c>
      <c r="C3" s="89" t="n">
        <v>38</v>
      </c>
      <c r="D3" s="138" t="n">
        <v>92974489752</v>
      </c>
      <c r="E3" s="138" t="s">
        <v>530</v>
      </c>
      <c r="F3" s="135" t="s">
        <v>531</v>
      </c>
      <c r="G3" s="136" t="s">
        <v>532</v>
      </c>
      <c r="H3" s="138" t="s">
        <v>528</v>
      </c>
      <c r="I3" s="138" t="n">
        <v>38</v>
      </c>
      <c r="J3" s="138" t="n">
        <v>0</v>
      </c>
      <c r="K3" s="138" t="n">
        <v>0</v>
      </c>
      <c r="L3" s="138" t="s">
        <v>185</v>
      </c>
      <c r="M3" s="138" t="s">
        <v>529</v>
      </c>
    </row>
    <row customHeight="1" ht="17.25" r="4" s="235" spans="1:13">
      <c r="A4" s="87" t="n">
        <v>2018</v>
      </c>
      <c r="B4" s="87" t="n">
        <v>9</v>
      </c>
      <c r="C4" s="89" t="n">
        <v>888</v>
      </c>
      <c r="D4" s="138" t="n">
        <v>82006631268</v>
      </c>
      <c r="E4" s="138" t="s">
        <v>533</v>
      </c>
      <c r="F4" s="135" t="s">
        <v>531</v>
      </c>
      <c r="G4" s="136" t="s">
        <v>534</v>
      </c>
      <c r="H4" s="138" t="s">
        <v>535</v>
      </c>
      <c r="I4" s="138" t="n">
        <v>888</v>
      </c>
      <c r="J4" s="138" t="n">
        <v>0</v>
      </c>
      <c r="K4" s="138" t="n">
        <v>0</v>
      </c>
      <c r="L4" s="138" t="s">
        <v>185</v>
      </c>
      <c r="M4" s="138" t="s">
        <v>529</v>
      </c>
    </row>
    <row r="5" spans="1:13">
      <c r="A5" s="87" t="n">
        <v>2018</v>
      </c>
      <c r="B5" s="87" t="n">
        <v>9</v>
      </c>
      <c r="C5" s="89" t="n">
        <v>1680</v>
      </c>
      <c r="D5" t="n">
        <v>60670010493</v>
      </c>
      <c r="E5" t="s">
        <v>536</v>
      </c>
      <c r="F5" s="133" t="s">
        <v>537</v>
      </c>
      <c r="G5" s="137" t="s">
        <v>538</v>
      </c>
      <c r="H5" t="s">
        <v>539</v>
      </c>
      <c r="I5" t="n">
        <v>1680</v>
      </c>
      <c r="J5" t="n">
        <v>0</v>
      </c>
      <c r="K5" t="n">
        <v>0</v>
      </c>
      <c r="L5" t="s">
        <v>185</v>
      </c>
      <c r="M5" t="s">
        <v>529</v>
      </c>
    </row>
    <row r="6" spans="1:13">
      <c r="A6" s="87" t="n">
        <v>2018</v>
      </c>
      <c r="B6" s="87" t="n">
        <v>9</v>
      </c>
      <c r="C6" s="89" t="n">
        <v>888</v>
      </c>
      <c r="D6" t="n">
        <v>50781993988</v>
      </c>
      <c r="E6" t="s">
        <v>540</v>
      </c>
      <c r="F6" s="133" t="s">
        <v>537</v>
      </c>
      <c r="G6" s="137" t="s">
        <v>541</v>
      </c>
      <c r="H6" t="s">
        <v>535</v>
      </c>
      <c r="I6" t="n">
        <v>888</v>
      </c>
      <c r="J6" t="n">
        <v>0</v>
      </c>
      <c r="K6" t="n">
        <v>0</v>
      </c>
      <c r="L6" t="s">
        <v>185</v>
      </c>
      <c r="M6" t="s">
        <v>529</v>
      </c>
    </row>
    <row r="7" spans="1:13">
      <c r="A7" s="87" t="n">
        <v>2018</v>
      </c>
      <c r="B7" s="87" t="n">
        <v>9</v>
      </c>
      <c r="C7" s="89" t="n">
        <v>1680</v>
      </c>
      <c r="D7" t="n">
        <v>93344715115</v>
      </c>
      <c r="E7" t="s">
        <v>536</v>
      </c>
      <c r="F7" s="133" t="s">
        <v>542</v>
      </c>
      <c r="G7" s="137" t="s">
        <v>543</v>
      </c>
      <c r="H7" t="s">
        <v>539</v>
      </c>
      <c r="I7" t="n">
        <v>1680</v>
      </c>
      <c r="J7" t="n">
        <v>0</v>
      </c>
      <c r="K7" t="n">
        <v>0</v>
      </c>
      <c r="L7" t="s">
        <v>185</v>
      </c>
      <c r="M7" t="s">
        <v>529</v>
      </c>
    </row>
    <row r="8" spans="1:13">
      <c r="A8" s="87" t="n">
        <v>2018</v>
      </c>
      <c r="B8" s="87" t="n">
        <v>9</v>
      </c>
      <c r="C8" s="89" t="n">
        <v>1680</v>
      </c>
      <c r="D8" t="n">
        <v>75268693601</v>
      </c>
      <c r="E8" t="s">
        <v>536</v>
      </c>
      <c r="F8" s="133" t="s">
        <v>542</v>
      </c>
      <c r="G8" s="137" t="s">
        <v>544</v>
      </c>
      <c r="H8" t="s">
        <v>539</v>
      </c>
      <c r="I8" t="n">
        <v>1680</v>
      </c>
      <c r="J8" t="n">
        <v>0</v>
      </c>
      <c r="K8" t="n">
        <v>0</v>
      </c>
      <c r="L8" t="s">
        <v>185</v>
      </c>
      <c r="M8" t="s">
        <v>529</v>
      </c>
    </row>
    <row r="9" spans="1:13">
      <c r="A9" s="87" t="n">
        <v>2018</v>
      </c>
      <c r="B9" s="87" t="n">
        <v>9</v>
      </c>
      <c r="C9" s="89" t="n">
        <v>38</v>
      </c>
      <c r="D9" t="n">
        <v>5392580010</v>
      </c>
      <c r="E9" t="s">
        <v>545</v>
      </c>
      <c r="F9" s="133" t="s">
        <v>542</v>
      </c>
      <c r="G9" s="137" t="s">
        <v>546</v>
      </c>
      <c r="H9" t="s">
        <v>547</v>
      </c>
      <c r="I9" t="n">
        <v>38</v>
      </c>
      <c r="J9" t="n">
        <v>0</v>
      </c>
      <c r="K9" t="n">
        <v>0</v>
      </c>
      <c r="L9" t="s">
        <v>185</v>
      </c>
      <c r="M9" t="s">
        <v>529</v>
      </c>
    </row>
    <row r="10" spans="1:13">
      <c r="A10" s="87" t="n">
        <v>2018</v>
      </c>
      <c r="B10" s="87" t="n">
        <v>9</v>
      </c>
      <c r="C10" s="89" t="n">
        <v>38</v>
      </c>
      <c r="D10" t="n">
        <v>33290352515</v>
      </c>
      <c r="E10" t="s">
        <v>545</v>
      </c>
      <c r="F10" s="133" t="s">
        <v>542</v>
      </c>
      <c r="G10" s="137" t="s">
        <v>548</v>
      </c>
      <c r="H10" t="s">
        <v>547</v>
      </c>
      <c r="I10" t="n">
        <v>38</v>
      </c>
      <c r="J10" t="n">
        <v>0</v>
      </c>
      <c r="K10" t="n">
        <v>0</v>
      </c>
      <c r="L10" t="s">
        <v>185</v>
      </c>
      <c r="M10" t="s">
        <v>529</v>
      </c>
    </row>
    <row r="11" spans="1:13">
      <c r="A11" s="87" t="n">
        <v>2018</v>
      </c>
      <c r="B11" s="87" t="n">
        <v>9</v>
      </c>
      <c r="C11" s="89" t="n">
        <v>299</v>
      </c>
      <c r="D11" t="n">
        <v>69843420817</v>
      </c>
      <c r="E11" t="s">
        <v>549</v>
      </c>
      <c r="F11" s="133" t="s">
        <v>542</v>
      </c>
      <c r="G11" s="137" t="s">
        <v>550</v>
      </c>
      <c r="H11" t="s">
        <v>551</v>
      </c>
      <c r="I11" t="n">
        <v>299</v>
      </c>
      <c r="J11" t="n">
        <v>0</v>
      </c>
      <c r="K11" t="n">
        <v>0</v>
      </c>
      <c r="L11" t="s">
        <v>185</v>
      </c>
      <c r="M11" t="s">
        <v>529</v>
      </c>
    </row>
    <row r="12" spans="1:13">
      <c r="A12" s="87" t="n">
        <v>2018</v>
      </c>
      <c r="B12" s="87" t="n">
        <v>9</v>
      </c>
      <c r="C12" s="89" t="n">
        <v>38</v>
      </c>
      <c r="D12" t="n">
        <v>6407597071</v>
      </c>
      <c r="E12" t="s">
        <v>549</v>
      </c>
      <c r="F12" s="133" t="s">
        <v>542</v>
      </c>
      <c r="G12" s="137" t="s">
        <v>552</v>
      </c>
      <c r="H12" t="s">
        <v>528</v>
      </c>
      <c r="I12" t="n">
        <v>38</v>
      </c>
      <c r="J12" t="n">
        <v>0</v>
      </c>
      <c r="K12" t="n">
        <v>0</v>
      </c>
      <c r="L12" t="s">
        <v>185</v>
      </c>
      <c r="M12" t="s">
        <v>529</v>
      </c>
    </row>
    <row r="13" spans="1:13">
      <c r="A13" s="87" t="n">
        <v>2018</v>
      </c>
      <c r="B13" s="87" t="n">
        <v>9</v>
      </c>
      <c r="C13" s="89" t="n">
        <v>368</v>
      </c>
      <c r="D13" t="n">
        <v>64898647644</v>
      </c>
      <c r="E13" t="s">
        <v>549</v>
      </c>
      <c r="F13" s="133" t="s">
        <v>542</v>
      </c>
      <c r="G13" s="137" t="s">
        <v>553</v>
      </c>
      <c r="H13" t="s">
        <v>554</v>
      </c>
      <c r="I13" t="n">
        <v>368</v>
      </c>
      <c r="J13" t="n">
        <v>0</v>
      </c>
      <c r="K13" t="n">
        <v>0</v>
      </c>
      <c r="L13" t="s">
        <v>185</v>
      </c>
      <c r="M13" t="s">
        <v>529</v>
      </c>
    </row>
    <row r="14" spans="1:13">
      <c r="A14" s="87" t="n">
        <v>2018</v>
      </c>
      <c r="B14" s="87" t="n">
        <v>9</v>
      </c>
      <c r="C14" s="89" t="n">
        <v>38</v>
      </c>
      <c r="D14" t="n">
        <v>61572849718</v>
      </c>
      <c r="E14" t="s">
        <v>555</v>
      </c>
      <c r="F14" s="133" t="s">
        <v>542</v>
      </c>
      <c r="G14" s="137" t="s">
        <v>556</v>
      </c>
      <c r="H14" t="s">
        <v>528</v>
      </c>
      <c r="I14" t="n">
        <v>38</v>
      </c>
      <c r="J14" t="n">
        <v>0</v>
      </c>
      <c r="K14" t="n">
        <v>0</v>
      </c>
      <c r="L14" t="s">
        <v>185</v>
      </c>
      <c r="M14" t="s">
        <v>529</v>
      </c>
    </row>
    <row r="15" spans="1:13">
      <c r="A15" s="87" t="n">
        <v>2018</v>
      </c>
      <c r="B15" s="87" t="n">
        <v>9</v>
      </c>
      <c r="C15" s="89" t="n">
        <v>299</v>
      </c>
      <c r="D15" t="n">
        <v>56519941684</v>
      </c>
      <c r="E15" t="s">
        <v>557</v>
      </c>
      <c r="F15" s="133" t="s">
        <v>558</v>
      </c>
      <c r="G15" s="137" t="s">
        <v>559</v>
      </c>
      <c r="H15" t="s">
        <v>551</v>
      </c>
      <c r="I15" t="n">
        <v>299</v>
      </c>
      <c r="J15" t="n">
        <v>0</v>
      </c>
      <c r="K15" t="n">
        <v>0</v>
      </c>
      <c r="L15" t="s">
        <v>185</v>
      </c>
      <c r="M15" t="s">
        <v>529</v>
      </c>
    </row>
    <row r="16" spans="1:13">
      <c r="A16" s="87" t="n">
        <v>2018</v>
      </c>
      <c r="B16" s="87" t="n">
        <v>9</v>
      </c>
      <c r="C16" s="89" t="n">
        <v>1800</v>
      </c>
      <c r="D16" t="n">
        <v>15428953843</v>
      </c>
      <c r="E16" t="s">
        <v>560</v>
      </c>
      <c r="F16" s="133" t="s">
        <v>561</v>
      </c>
      <c r="G16" s="137" t="s">
        <v>562</v>
      </c>
      <c r="H16" t="s">
        <v>563</v>
      </c>
      <c r="I16" t="n">
        <v>1800</v>
      </c>
      <c r="J16" t="n">
        <v>0</v>
      </c>
      <c r="K16" t="n">
        <v>0</v>
      </c>
      <c r="L16" t="s">
        <v>185</v>
      </c>
      <c r="M16" t="s">
        <v>529</v>
      </c>
    </row>
    <row r="17" spans="1:13">
      <c r="A17" s="87" t="n">
        <v>2018</v>
      </c>
      <c r="B17" s="87" t="n">
        <v>9</v>
      </c>
      <c r="C17" s="89" t="n">
        <v>1680</v>
      </c>
      <c r="D17" t="n">
        <v>80836648057</v>
      </c>
      <c r="E17" t="s">
        <v>564</v>
      </c>
      <c r="F17" s="133" t="s">
        <v>561</v>
      </c>
      <c r="G17" s="137" t="s">
        <v>565</v>
      </c>
      <c r="H17" t="s">
        <v>539</v>
      </c>
      <c r="I17" t="n">
        <v>1680</v>
      </c>
      <c r="J17" t="n">
        <v>0</v>
      </c>
      <c r="K17" t="n">
        <v>0</v>
      </c>
      <c r="L17" t="s">
        <v>185</v>
      </c>
      <c r="M17" t="s">
        <v>529</v>
      </c>
    </row>
    <row r="18" spans="1:13">
      <c r="A18" s="87" t="n">
        <v>2018</v>
      </c>
      <c r="B18" s="87" t="n">
        <v>9</v>
      </c>
      <c r="C18" s="89" t="n">
        <v>1680</v>
      </c>
      <c r="D18" t="n">
        <v>8848997399</v>
      </c>
      <c r="E18" t="s">
        <v>566</v>
      </c>
      <c r="F18" s="133" t="s">
        <v>567</v>
      </c>
      <c r="G18" s="137" t="s">
        <v>568</v>
      </c>
      <c r="H18" t="s">
        <v>539</v>
      </c>
      <c r="I18" t="n">
        <v>1680</v>
      </c>
      <c r="J18" t="n">
        <v>0</v>
      </c>
      <c r="K18" t="n">
        <v>0</v>
      </c>
      <c r="L18" t="s">
        <v>185</v>
      </c>
      <c r="M18" t="s">
        <v>529</v>
      </c>
    </row>
    <row r="19" spans="1:13">
      <c r="A19" s="87" t="n">
        <v>2018</v>
      </c>
      <c r="B19" s="87" t="n">
        <v>9</v>
      </c>
      <c r="C19" s="89" t="n">
        <v>888</v>
      </c>
      <c r="D19" t="n">
        <v>10448549542</v>
      </c>
      <c r="E19" t="s">
        <v>569</v>
      </c>
      <c r="F19" s="133" t="s">
        <v>567</v>
      </c>
      <c r="G19" s="137" t="s">
        <v>570</v>
      </c>
      <c r="H19" t="s">
        <v>535</v>
      </c>
      <c r="I19" t="n">
        <v>888</v>
      </c>
      <c r="J19" t="n">
        <v>0</v>
      </c>
      <c r="K19" t="n">
        <v>0</v>
      </c>
      <c r="L19" t="s">
        <v>185</v>
      </c>
      <c r="M19" t="s">
        <v>529</v>
      </c>
    </row>
    <row r="20" spans="1:13">
      <c r="A20" s="87" t="n">
        <v>2018</v>
      </c>
      <c r="B20" s="87" t="n">
        <v>9</v>
      </c>
      <c r="C20" s="89" t="n">
        <v>38</v>
      </c>
      <c r="D20" t="n">
        <v>30460930320</v>
      </c>
      <c r="E20" t="s">
        <v>571</v>
      </c>
      <c r="F20" s="133" t="s">
        <v>567</v>
      </c>
      <c r="G20" s="137" t="s">
        <v>572</v>
      </c>
      <c r="H20" t="s">
        <v>528</v>
      </c>
      <c r="I20" t="n">
        <v>38</v>
      </c>
      <c r="J20" t="n">
        <v>0</v>
      </c>
      <c r="K20" t="n">
        <v>0</v>
      </c>
      <c r="L20" t="s">
        <v>185</v>
      </c>
      <c r="M20" t="s">
        <v>529</v>
      </c>
    </row>
    <row r="21" spans="1:13">
      <c r="A21" s="87" t="n">
        <v>2018</v>
      </c>
      <c r="B21" s="87" t="n">
        <v>9</v>
      </c>
      <c r="C21" s="89" t="n">
        <v>38</v>
      </c>
      <c r="D21" t="n">
        <v>26444516620</v>
      </c>
      <c r="E21" t="s">
        <v>571</v>
      </c>
      <c r="F21" s="133" t="s">
        <v>567</v>
      </c>
      <c r="G21" s="137" t="s">
        <v>573</v>
      </c>
      <c r="H21" t="s">
        <v>528</v>
      </c>
      <c r="I21" t="n">
        <v>38</v>
      </c>
      <c r="J21" t="n">
        <v>0</v>
      </c>
      <c r="K21" t="n">
        <v>0</v>
      </c>
      <c r="L21" t="s">
        <v>185</v>
      </c>
      <c r="M21" t="s">
        <v>529</v>
      </c>
    </row>
    <row r="22" spans="1:13">
      <c r="A22" s="87" t="n">
        <v>2018</v>
      </c>
      <c r="B22" s="87" t="n">
        <v>9</v>
      </c>
      <c r="C22" s="89" t="n">
        <v>1800</v>
      </c>
      <c r="D22" t="n">
        <v>81978460514</v>
      </c>
      <c r="E22" t="s">
        <v>574</v>
      </c>
      <c r="F22" s="133" t="s">
        <v>575</v>
      </c>
      <c r="G22" s="137" t="s">
        <v>576</v>
      </c>
      <c r="H22" t="s">
        <v>563</v>
      </c>
      <c r="I22" t="n">
        <v>1800</v>
      </c>
      <c r="J22" t="n">
        <v>0</v>
      </c>
      <c r="K22" t="n">
        <v>0</v>
      </c>
      <c r="L22" t="s">
        <v>185</v>
      </c>
      <c r="M22" t="s">
        <v>529</v>
      </c>
    </row>
    <row r="23" spans="1:13">
      <c r="A23" s="87" t="n">
        <v>2018</v>
      </c>
      <c r="B23" s="87" t="n">
        <v>9</v>
      </c>
      <c r="C23" s="89" t="n">
        <v>38</v>
      </c>
      <c r="D23" t="n">
        <v>55430505570</v>
      </c>
      <c r="E23" t="s">
        <v>577</v>
      </c>
      <c r="F23" s="133" t="s">
        <v>578</v>
      </c>
      <c r="G23" s="137" t="s">
        <v>579</v>
      </c>
      <c r="H23" t="s">
        <v>528</v>
      </c>
      <c r="I23" t="n">
        <v>38</v>
      </c>
      <c r="J23" t="n">
        <v>0</v>
      </c>
      <c r="K23" t="n">
        <v>0</v>
      </c>
      <c r="L23" t="s">
        <v>185</v>
      </c>
      <c r="M23" t="s">
        <v>529</v>
      </c>
    </row>
    <row r="24" spans="1:13">
      <c r="A24" s="87" t="n">
        <v>2018</v>
      </c>
      <c r="B24" s="87" t="n">
        <v>9</v>
      </c>
      <c r="C24" s="89" t="n">
        <v>1680</v>
      </c>
      <c r="D24" t="n">
        <v>5854074346</v>
      </c>
      <c r="E24" t="s">
        <v>580</v>
      </c>
      <c r="F24" s="133" t="s">
        <v>578</v>
      </c>
      <c r="G24" s="137" t="s">
        <v>581</v>
      </c>
      <c r="H24" t="s">
        <v>539</v>
      </c>
      <c r="I24" t="n">
        <v>1680</v>
      </c>
      <c r="J24" t="n">
        <v>0</v>
      </c>
      <c r="K24" t="n">
        <v>0</v>
      </c>
      <c r="L24" t="s">
        <v>185</v>
      </c>
      <c r="M24" t="s">
        <v>529</v>
      </c>
    </row>
    <row r="25" spans="1:13">
      <c r="A25" s="87" t="n">
        <v>2018</v>
      </c>
      <c r="B25" s="87" t="n">
        <v>9</v>
      </c>
      <c r="C25" s="89" t="n">
        <v>38</v>
      </c>
      <c r="D25" t="n">
        <v>87968281096</v>
      </c>
      <c r="E25" t="s">
        <v>582</v>
      </c>
      <c r="F25" s="133" t="s">
        <v>578</v>
      </c>
      <c r="G25" s="137" t="s">
        <v>583</v>
      </c>
      <c r="H25" t="s">
        <v>547</v>
      </c>
      <c r="I25" t="n">
        <v>38</v>
      </c>
      <c r="J25" t="n">
        <v>0</v>
      </c>
      <c r="K25" t="n">
        <v>0</v>
      </c>
      <c r="L25" t="s">
        <v>185</v>
      </c>
      <c r="M25" t="s">
        <v>529</v>
      </c>
    </row>
    <row r="26" spans="1:13">
      <c r="A26" s="87" t="n">
        <v>2018</v>
      </c>
      <c r="B26" s="87" t="n">
        <v>9</v>
      </c>
      <c r="C26" s="89" t="n">
        <v>38</v>
      </c>
      <c r="D26" t="n">
        <v>3519527148</v>
      </c>
      <c r="E26" t="s">
        <v>584</v>
      </c>
      <c r="F26" s="133" t="s">
        <v>578</v>
      </c>
      <c r="G26" s="137" t="s">
        <v>585</v>
      </c>
      <c r="H26" t="s">
        <v>547</v>
      </c>
      <c r="I26" t="n">
        <v>38</v>
      </c>
      <c r="J26" t="n">
        <v>0</v>
      </c>
      <c r="K26" t="n">
        <v>0</v>
      </c>
      <c r="L26" t="s">
        <v>185</v>
      </c>
      <c r="M26" t="s">
        <v>529</v>
      </c>
    </row>
    <row r="27" spans="1:13">
      <c r="A27" s="87" t="n">
        <v>2018</v>
      </c>
      <c r="B27" s="87" t="n">
        <v>9</v>
      </c>
      <c r="C27" s="89" t="n">
        <v>368</v>
      </c>
      <c r="D27" t="n">
        <v>83774730864</v>
      </c>
      <c r="E27" t="s">
        <v>584</v>
      </c>
      <c r="F27" s="133" t="s">
        <v>578</v>
      </c>
      <c r="G27" s="137" t="s">
        <v>586</v>
      </c>
      <c r="H27" t="s">
        <v>554</v>
      </c>
      <c r="I27" t="n">
        <v>368</v>
      </c>
      <c r="J27" t="n">
        <v>0</v>
      </c>
      <c r="K27" t="n">
        <v>0</v>
      </c>
      <c r="L27" t="s">
        <v>185</v>
      </c>
      <c r="M27" t="s">
        <v>529</v>
      </c>
    </row>
    <row r="28" spans="1:13">
      <c r="A28" s="87" t="n">
        <v>2018</v>
      </c>
      <c r="B28" s="87" t="n">
        <v>9</v>
      </c>
      <c r="C28" s="89" t="n">
        <v>888</v>
      </c>
      <c r="D28" t="n">
        <v>11881606063</v>
      </c>
      <c r="E28" t="s">
        <v>587</v>
      </c>
      <c r="F28" s="133" t="s">
        <v>578</v>
      </c>
      <c r="G28" s="137" t="s">
        <v>588</v>
      </c>
      <c r="H28" t="s">
        <v>535</v>
      </c>
      <c r="I28" t="n">
        <v>888</v>
      </c>
      <c r="J28" t="n">
        <v>0</v>
      </c>
      <c r="K28" t="n">
        <v>0</v>
      </c>
      <c r="L28" t="s">
        <v>185</v>
      </c>
      <c r="M28" t="s">
        <v>529</v>
      </c>
    </row>
    <row r="29" spans="1:13">
      <c r="A29" s="87" t="n">
        <v>2018</v>
      </c>
      <c r="B29" s="87" t="n">
        <v>8</v>
      </c>
      <c r="C29" s="89" t="n">
        <v>38</v>
      </c>
      <c r="D29" t="n">
        <v>71006511707</v>
      </c>
      <c r="E29" t="s">
        <v>536</v>
      </c>
      <c r="F29" s="133" t="s">
        <v>589</v>
      </c>
      <c r="G29" s="137" t="s">
        <v>590</v>
      </c>
      <c r="H29" t="s">
        <v>528</v>
      </c>
      <c r="I29" t="n">
        <v>38</v>
      </c>
      <c r="J29" t="n">
        <v>0</v>
      </c>
      <c r="K29" t="n">
        <v>0</v>
      </c>
      <c r="L29" t="s">
        <v>185</v>
      </c>
      <c r="M29" t="s">
        <v>529</v>
      </c>
    </row>
    <row r="30" spans="1:13">
      <c r="A30" s="87" t="n">
        <v>2018</v>
      </c>
      <c r="B30" s="87" t="n">
        <v>8</v>
      </c>
      <c r="C30" s="89" t="n">
        <v>368</v>
      </c>
      <c r="D30" t="n">
        <v>921399978</v>
      </c>
      <c r="E30" t="s">
        <v>536</v>
      </c>
      <c r="F30" s="133" t="s">
        <v>589</v>
      </c>
      <c r="G30" s="137" t="s">
        <v>591</v>
      </c>
      <c r="H30" t="s">
        <v>554</v>
      </c>
      <c r="I30" t="n">
        <v>368</v>
      </c>
      <c r="J30" t="n">
        <v>0</v>
      </c>
      <c r="K30" t="n">
        <v>0</v>
      </c>
      <c r="L30" t="s">
        <v>185</v>
      </c>
      <c r="M30" t="s">
        <v>529</v>
      </c>
    </row>
    <row r="31" spans="1:13">
      <c r="A31" s="87" t="n">
        <v>2018</v>
      </c>
      <c r="B31" s="87" t="n">
        <v>8</v>
      </c>
      <c r="C31" s="89" t="n">
        <v>368</v>
      </c>
      <c r="D31" t="n">
        <v>17604737213</v>
      </c>
      <c r="E31" t="s">
        <v>536</v>
      </c>
      <c r="F31" s="133" t="s">
        <v>589</v>
      </c>
      <c r="G31" s="137" t="s">
        <v>592</v>
      </c>
      <c r="H31" t="s">
        <v>554</v>
      </c>
      <c r="I31" t="n">
        <v>368</v>
      </c>
      <c r="J31" t="n">
        <v>0</v>
      </c>
      <c r="K31" t="n">
        <v>0</v>
      </c>
      <c r="L31" t="s">
        <v>185</v>
      </c>
      <c r="M31" t="s">
        <v>529</v>
      </c>
    </row>
    <row r="32" spans="1:13">
      <c r="A32" s="87" t="n">
        <v>2018</v>
      </c>
      <c r="B32" s="87" t="n">
        <v>8</v>
      </c>
      <c r="C32" s="89" t="n">
        <v>38</v>
      </c>
      <c r="D32" t="n">
        <v>30516903917</v>
      </c>
      <c r="E32" t="s">
        <v>593</v>
      </c>
      <c r="F32" s="133" t="s">
        <v>594</v>
      </c>
      <c r="G32" s="137" t="s">
        <v>595</v>
      </c>
      <c r="H32" t="s">
        <v>528</v>
      </c>
      <c r="I32" t="n">
        <v>38</v>
      </c>
      <c r="J32" t="n">
        <v>0</v>
      </c>
      <c r="K32" t="n">
        <v>0</v>
      </c>
      <c r="L32" t="s">
        <v>185</v>
      </c>
      <c r="M32" t="s">
        <v>529</v>
      </c>
    </row>
    <row r="33" spans="1:13">
      <c r="A33" s="87" t="n">
        <v>2018</v>
      </c>
      <c r="B33" s="87" t="n">
        <v>8</v>
      </c>
      <c r="C33" s="89" t="n">
        <v>38</v>
      </c>
      <c r="D33" t="n">
        <v>55262245330</v>
      </c>
      <c r="E33" t="s">
        <v>596</v>
      </c>
      <c r="F33" s="133" t="s">
        <v>594</v>
      </c>
      <c r="G33" s="137" t="s">
        <v>597</v>
      </c>
      <c r="H33" t="s">
        <v>547</v>
      </c>
      <c r="I33" t="n">
        <v>38</v>
      </c>
      <c r="J33" t="n">
        <v>0</v>
      </c>
      <c r="K33" t="n">
        <v>0</v>
      </c>
      <c r="L33" t="s">
        <v>185</v>
      </c>
      <c r="M33" t="s">
        <v>529</v>
      </c>
    </row>
    <row r="34" spans="1:13">
      <c r="A34" s="87" t="n">
        <v>2018</v>
      </c>
      <c r="B34" s="87" t="n">
        <v>8</v>
      </c>
      <c r="C34" s="89" t="n">
        <v>1280</v>
      </c>
      <c r="D34" t="n">
        <v>54872984324</v>
      </c>
      <c r="E34" t="s">
        <v>598</v>
      </c>
      <c r="F34" s="133" t="s">
        <v>594</v>
      </c>
      <c r="G34" s="137" t="s">
        <v>599</v>
      </c>
      <c r="H34" t="s">
        <v>600</v>
      </c>
      <c r="I34" t="n">
        <v>1280</v>
      </c>
      <c r="J34" t="n">
        <v>0</v>
      </c>
      <c r="K34" t="n">
        <v>0</v>
      </c>
      <c r="L34" t="s">
        <v>185</v>
      </c>
      <c r="M34" t="s">
        <v>529</v>
      </c>
    </row>
    <row r="35" spans="1:13">
      <c r="A35" s="87" t="n">
        <v>2018</v>
      </c>
      <c r="B35" s="87" t="n">
        <v>8</v>
      </c>
      <c r="C35" s="89" t="n">
        <v>38</v>
      </c>
      <c r="D35" t="n">
        <v>35164652034</v>
      </c>
      <c r="E35" t="s">
        <v>601</v>
      </c>
      <c r="F35" s="133" t="s">
        <v>602</v>
      </c>
      <c r="G35" s="137" t="s">
        <v>603</v>
      </c>
      <c r="H35" t="s">
        <v>528</v>
      </c>
      <c r="I35" t="n">
        <v>38</v>
      </c>
      <c r="J35" t="n">
        <v>0</v>
      </c>
      <c r="K35" t="n">
        <v>0</v>
      </c>
      <c r="L35" t="s">
        <v>185</v>
      </c>
      <c r="M35" t="s">
        <v>529</v>
      </c>
    </row>
    <row r="36" spans="1:13">
      <c r="A36" s="87" t="n">
        <v>2018</v>
      </c>
      <c r="B36" s="87" t="n">
        <v>8</v>
      </c>
      <c r="C36" s="89" t="n">
        <v>38</v>
      </c>
      <c r="D36" t="n">
        <v>14897655549</v>
      </c>
      <c r="E36" t="s">
        <v>604</v>
      </c>
      <c r="F36" s="133" t="s">
        <v>605</v>
      </c>
      <c r="G36" s="137" t="s">
        <v>606</v>
      </c>
      <c r="H36" t="s">
        <v>547</v>
      </c>
      <c r="I36" t="n">
        <v>38</v>
      </c>
      <c r="J36" t="n">
        <v>0</v>
      </c>
      <c r="K36" t="n">
        <v>0</v>
      </c>
      <c r="L36" t="s">
        <v>185</v>
      </c>
      <c r="M36" t="s">
        <v>529</v>
      </c>
    </row>
    <row r="37" spans="1:13">
      <c r="A37" s="87" t="n">
        <v>2018</v>
      </c>
      <c r="B37" s="87" t="n">
        <v>8</v>
      </c>
      <c r="C37" s="89" t="n">
        <v>38</v>
      </c>
      <c r="D37" t="n">
        <v>40751471597</v>
      </c>
      <c r="E37" t="s">
        <v>607</v>
      </c>
      <c r="F37" s="133" t="s">
        <v>605</v>
      </c>
      <c r="G37" s="137" t="s">
        <v>608</v>
      </c>
      <c r="H37" t="s">
        <v>547</v>
      </c>
      <c r="I37" t="n">
        <v>38</v>
      </c>
      <c r="J37" t="n">
        <v>0</v>
      </c>
      <c r="K37" t="n">
        <v>0</v>
      </c>
      <c r="L37" t="s">
        <v>185</v>
      </c>
      <c r="M37" t="s">
        <v>529</v>
      </c>
    </row>
    <row r="38" spans="1:13">
      <c r="A38" s="87" t="n">
        <v>2018</v>
      </c>
      <c r="B38" s="87" t="n">
        <v>8</v>
      </c>
      <c r="C38" s="89" t="n">
        <v>38</v>
      </c>
      <c r="D38" t="n">
        <v>53136697115</v>
      </c>
      <c r="E38" t="s">
        <v>609</v>
      </c>
      <c r="F38" s="133" t="s">
        <v>605</v>
      </c>
      <c r="G38" s="137" t="s">
        <v>610</v>
      </c>
      <c r="H38" t="s">
        <v>528</v>
      </c>
      <c r="I38" t="n">
        <v>38</v>
      </c>
      <c r="J38" t="n">
        <v>0</v>
      </c>
      <c r="K38" t="n">
        <v>0</v>
      </c>
      <c r="L38" t="s">
        <v>185</v>
      </c>
      <c r="M38" t="s">
        <v>529</v>
      </c>
    </row>
    <row r="39" spans="1:13">
      <c r="A39" s="87" t="n">
        <v>2018</v>
      </c>
      <c r="B39" s="87" t="n">
        <v>8</v>
      </c>
      <c r="C39" s="89" t="n">
        <v>38</v>
      </c>
      <c r="D39" t="n">
        <v>66433841937</v>
      </c>
      <c r="E39" t="s">
        <v>611</v>
      </c>
      <c r="F39" s="133" t="s">
        <v>605</v>
      </c>
      <c r="G39" s="137" t="s">
        <v>612</v>
      </c>
      <c r="H39" t="s">
        <v>528</v>
      </c>
      <c r="I39" t="n">
        <v>38</v>
      </c>
      <c r="J39" t="n">
        <v>0</v>
      </c>
      <c r="K39" t="n">
        <v>0</v>
      </c>
      <c r="L39" t="s">
        <v>185</v>
      </c>
      <c r="M39" t="s">
        <v>529</v>
      </c>
    </row>
    <row customHeight="1" ht="17.25" r="40" s="235" spans="1:13">
      <c r="A40" s="87" t="n">
        <v>2018</v>
      </c>
      <c r="B40" s="87" t="n">
        <v>8</v>
      </c>
      <c r="C40" s="89" t="n">
        <v>38</v>
      </c>
      <c r="D40" s="138" t="n">
        <v>31989322921</v>
      </c>
      <c r="E40" s="138" t="s">
        <v>613</v>
      </c>
      <c r="F40" s="135" t="s">
        <v>614</v>
      </c>
      <c r="G40" s="136" t="s">
        <v>615</v>
      </c>
      <c r="H40" s="138" t="s">
        <v>528</v>
      </c>
      <c r="I40" s="138" t="n">
        <v>38</v>
      </c>
      <c r="J40" s="138" t="n">
        <v>0</v>
      </c>
      <c r="K40" s="138" t="n">
        <v>0</v>
      </c>
      <c r="L40" s="138" t="s">
        <v>185</v>
      </c>
      <c r="M40" s="138" t="s">
        <v>529</v>
      </c>
    </row>
    <row customHeight="1" ht="17.25" r="41" s="235" spans="1:13">
      <c r="A41" s="87" t="n">
        <v>2018</v>
      </c>
      <c r="B41" s="87" t="n">
        <v>8</v>
      </c>
      <c r="C41" s="89" t="n">
        <v>38</v>
      </c>
      <c r="D41" s="138" t="n">
        <v>59684570259</v>
      </c>
      <c r="E41" s="138" t="s">
        <v>616</v>
      </c>
      <c r="F41" s="135" t="s">
        <v>617</v>
      </c>
      <c r="G41" s="136" t="s">
        <v>618</v>
      </c>
      <c r="H41" s="138" t="s">
        <v>547</v>
      </c>
      <c r="I41" s="138" t="n">
        <v>38</v>
      </c>
      <c r="J41" s="138" t="n">
        <v>0</v>
      </c>
      <c r="K41" s="138" t="n">
        <v>0</v>
      </c>
      <c r="L41" s="138" t="s">
        <v>185</v>
      </c>
      <c r="M41" s="138" t="s">
        <v>529</v>
      </c>
    </row>
    <row customHeight="1" ht="17.25" r="42" s="235" spans="1:13">
      <c r="A42" s="87" t="n">
        <v>2018</v>
      </c>
      <c r="B42" s="87" t="n">
        <v>8</v>
      </c>
      <c r="C42" s="89" t="n">
        <v>38</v>
      </c>
      <c r="D42" s="138" t="n">
        <v>3566717596</v>
      </c>
      <c r="E42" s="138" t="s">
        <v>619</v>
      </c>
      <c r="F42" s="135" t="s">
        <v>620</v>
      </c>
      <c r="G42" s="136" t="s">
        <v>621</v>
      </c>
      <c r="H42" s="138" t="s">
        <v>528</v>
      </c>
      <c r="I42" s="138" t="n">
        <v>38</v>
      </c>
      <c r="J42" s="138" t="n">
        <v>0</v>
      </c>
      <c r="K42" s="138" t="n">
        <v>0</v>
      </c>
      <c r="L42" s="138" t="s">
        <v>185</v>
      </c>
      <c r="M42" s="138" t="s">
        <v>529</v>
      </c>
    </row>
    <row customHeight="1" ht="17.25" r="43" s="235" spans="1:13">
      <c r="A43" s="87" t="n">
        <v>2018</v>
      </c>
      <c r="B43" s="87" t="n">
        <v>8</v>
      </c>
      <c r="C43" s="89" t="n">
        <v>38</v>
      </c>
      <c r="D43" s="138" t="n">
        <v>13930114870</v>
      </c>
      <c r="E43" s="138" t="s">
        <v>619</v>
      </c>
      <c r="F43" s="135" t="s">
        <v>620</v>
      </c>
      <c r="G43" s="136" t="s">
        <v>622</v>
      </c>
      <c r="H43" s="138" t="s">
        <v>528</v>
      </c>
      <c r="I43" s="138" t="n">
        <v>38</v>
      </c>
      <c r="J43" s="138" t="n">
        <v>0</v>
      </c>
      <c r="K43" s="138" t="n">
        <v>0</v>
      </c>
      <c r="L43" s="138" t="s">
        <v>185</v>
      </c>
      <c r="M43" s="138" t="s">
        <v>529</v>
      </c>
    </row>
    <row customHeight="1" ht="17.25" r="44" s="235" spans="1:13">
      <c r="A44" s="87" t="n">
        <v>2018</v>
      </c>
      <c r="B44" s="87" t="n">
        <v>8</v>
      </c>
      <c r="C44" s="89" t="n">
        <v>38</v>
      </c>
      <c r="D44" s="138" t="n">
        <v>87334508168</v>
      </c>
      <c r="E44" s="138" t="s">
        <v>623</v>
      </c>
      <c r="F44" s="135" t="s">
        <v>620</v>
      </c>
      <c r="G44" s="136" t="s">
        <v>624</v>
      </c>
      <c r="H44" s="138" t="s">
        <v>528</v>
      </c>
      <c r="I44" s="138" t="n">
        <v>38</v>
      </c>
      <c r="J44" s="138" t="n">
        <v>0</v>
      </c>
      <c r="K44" s="138" t="n">
        <v>0</v>
      </c>
      <c r="L44" s="138" t="s">
        <v>185</v>
      </c>
      <c r="M44" s="138" t="s">
        <v>529</v>
      </c>
    </row>
    <row customHeight="1" ht="17.25" r="45" s="235" spans="1:13">
      <c r="A45" s="87" t="n">
        <v>2018</v>
      </c>
      <c r="B45" s="87" t="n">
        <v>8</v>
      </c>
      <c r="C45" s="89" t="n">
        <v>888</v>
      </c>
      <c r="D45" s="138" t="n">
        <v>33032471767</v>
      </c>
      <c r="E45" s="138" t="s">
        <v>625</v>
      </c>
      <c r="F45" s="135" t="s">
        <v>626</v>
      </c>
      <c r="G45" s="136" t="s">
        <v>627</v>
      </c>
      <c r="H45" s="138" t="s">
        <v>535</v>
      </c>
      <c r="I45" s="138" t="n">
        <v>888</v>
      </c>
      <c r="J45" s="138" t="n">
        <v>0</v>
      </c>
      <c r="K45" s="138" t="n">
        <v>0</v>
      </c>
      <c r="L45" s="138" t="s">
        <v>185</v>
      </c>
      <c r="M45" s="138" t="s">
        <v>529</v>
      </c>
    </row>
    <row customHeight="1" ht="17.25" r="46" s="235" spans="1:13">
      <c r="A46" s="87" t="n">
        <v>2018</v>
      </c>
      <c r="B46" s="87" t="n">
        <v>8</v>
      </c>
      <c r="C46" s="89" t="n">
        <v>38</v>
      </c>
      <c r="D46" s="138" t="n">
        <v>68086373091</v>
      </c>
      <c r="E46" s="138" t="s">
        <v>628</v>
      </c>
      <c r="F46" s="135" t="s">
        <v>626</v>
      </c>
      <c r="G46" s="136" t="s">
        <v>629</v>
      </c>
      <c r="H46" s="138" t="s">
        <v>528</v>
      </c>
      <c r="I46" s="138" t="n">
        <v>38</v>
      </c>
      <c r="J46" s="138" t="n">
        <v>0</v>
      </c>
      <c r="K46" s="138" t="n">
        <v>0</v>
      </c>
      <c r="L46" s="138" t="s">
        <v>185</v>
      </c>
      <c r="M46" s="138" t="s">
        <v>529</v>
      </c>
    </row>
    <row customHeight="1" ht="17.25" r="47" s="235" spans="1:13">
      <c r="A47" s="87" t="n">
        <v>2018</v>
      </c>
      <c r="B47" s="87" t="n">
        <v>8</v>
      </c>
      <c r="C47" s="89" t="n">
        <v>368</v>
      </c>
      <c r="D47" s="138" t="n">
        <v>85788452957</v>
      </c>
      <c r="E47" s="138" t="s">
        <v>630</v>
      </c>
      <c r="F47" s="135" t="s">
        <v>631</v>
      </c>
      <c r="G47" s="136" t="s">
        <v>632</v>
      </c>
      <c r="H47" s="138" t="s">
        <v>554</v>
      </c>
      <c r="I47" s="138" t="n">
        <v>368</v>
      </c>
      <c r="J47" s="138" t="n">
        <v>0</v>
      </c>
      <c r="K47" s="138" t="n">
        <v>0</v>
      </c>
      <c r="L47" s="138" t="s">
        <v>185</v>
      </c>
      <c r="M47" s="138" t="s">
        <v>529</v>
      </c>
    </row>
    <row customHeight="1" ht="17.25" r="48" s="235" spans="1:13">
      <c r="A48" s="87" t="n">
        <v>2018</v>
      </c>
      <c r="B48" s="87" t="n">
        <v>8</v>
      </c>
      <c r="C48" s="89" t="n">
        <v>1680</v>
      </c>
      <c r="D48" s="138" t="n">
        <v>28029261108</v>
      </c>
      <c r="E48" s="138" t="s">
        <v>633</v>
      </c>
      <c r="F48" s="135" t="s">
        <v>634</v>
      </c>
      <c r="G48" s="136" t="s">
        <v>635</v>
      </c>
      <c r="H48" s="138" t="s">
        <v>539</v>
      </c>
      <c r="I48" s="138" t="n">
        <v>1680</v>
      </c>
      <c r="J48" s="138" t="n">
        <v>0</v>
      </c>
      <c r="K48" s="138" t="n">
        <v>0</v>
      </c>
      <c r="L48" s="138" t="s">
        <v>185</v>
      </c>
      <c r="M48" s="138" t="s">
        <v>529</v>
      </c>
    </row>
    <row customHeight="1" ht="17.25" r="49" s="235" spans="1:13">
      <c r="A49" s="87" t="n">
        <v>2018</v>
      </c>
      <c r="B49" s="87" t="n">
        <v>8</v>
      </c>
      <c r="C49" s="89" t="n">
        <v>98</v>
      </c>
      <c r="D49" s="138" t="n">
        <v>94160473125</v>
      </c>
      <c r="E49" s="138" t="s">
        <v>636</v>
      </c>
      <c r="F49" s="135" t="s">
        <v>634</v>
      </c>
      <c r="G49" s="136" t="s">
        <v>637</v>
      </c>
      <c r="H49" s="138" t="s">
        <v>638</v>
      </c>
      <c r="I49" s="138" t="n">
        <v>98</v>
      </c>
      <c r="J49" s="138" t="n">
        <v>0</v>
      </c>
      <c r="K49" s="138" t="n">
        <v>0</v>
      </c>
      <c r="L49" s="138" t="s">
        <v>185</v>
      </c>
      <c r="M49" s="138" t="s">
        <v>529</v>
      </c>
    </row>
    <row customHeight="1" ht="17.25" r="50" s="235" spans="1:13">
      <c r="A50" s="87" t="n">
        <v>2018</v>
      </c>
      <c r="B50" s="87" t="n">
        <v>8</v>
      </c>
      <c r="C50" s="89" t="n">
        <v>38</v>
      </c>
      <c r="D50" s="138" t="n">
        <v>66978592826</v>
      </c>
      <c r="E50" s="138" t="s">
        <v>639</v>
      </c>
      <c r="F50" s="135" t="s">
        <v>640</v>
      </c>
      <c r="G50" s="136" t="s">
        <v>641</v>
      </c>
      <c r="H50" s="138" t="s">
        <v>528</v>
      </c>
      <c r="I50" s="138" t="n">
        <v>38</v>
      </c>
      <c r="J50" s="138" t="n">
        <v>0</v>
      </c>
      <c r="K50" s="138" t="n">
        <v>0</v>
      </c>
      <c r="L50" s="138" t="s">
        <v>185</v>
      </c>
      <c r="M50" s="138" t="s">
        <v>529</v>
      </c>
    </row>
    <row customHeight="1" ht="17.25" r="51" s="235" spans="1:13">
      <c r="A51" s="87" t="n">
        <v>2018</v>
      </c>
      <c r="B51" s="87" t="n">
        <v>8</v>
      </c>
      <c r="C51" s="89" t="n">
        <v>38</v>
      </c>
      <c r="D51" s="138" t="n">
        <v>3245539070</v>
      </c>
      <c r="E51" s="138" t="s">
        <v>642</v>
      </c>
      <c r="F51" s="135" t="s">
        <v>643</v>
      </c>
      <c r="G51" s="136" t="s">
        <v>644</v>
      </c>
      <c r="H51" s="138" t="s">
        <v>528</v>
      </c>
      <c r="I51" s="138" t="n">
        <v>38</v>
      </c>
      <c r="J51" s="138" t="n">
        <v>0</v>
      </c>
      <c r="K51" s="138" t="n">
        <v>0</v>
      </c>
      <c r="L51" s="138" t="s">
        <v>185</v>
      </c>
      <c r="M51" s="138" t="s">
        <v>529</v>
      </c>
    </row>
    <row customHeight="1" ht="17.25" r="52" s="235" spans="1:13">
      <c r="A52" s="87" t="n">
        <v>2018</v>
      </c>
      <c r="B52" s="87" t="n">
        <v>8</v>
      </c>
      <c r="C52" s="89" t="n">
        <v>38</v>
      </c>
      <c r="D52" s="138" t="n">
        <v>22898208026</v>
      </c>
      <c r="E52" s="138" t="s">
        <v>645</v>
      </c>
      <c r="F52" s="135" t="s">
        <v>643</v>
      </c>
      <c r="G52" s="136" t="s">
        <v>646</v>
      </c>
      <c r="H52" s="138" t="s">
        <v>528</v>
      </c>
      <c r="I52" s="138" t="n">
        <v>38</v>
      </c>
      <c r="J52" s="138" t="n">
        <v>0</v>
      </c>
      <c r="K52" s="138" t="n">
        <v>0</v>
      </c>
      <c r="L52" s="138" t="s">
        <v>185</v>
      </c>
      <c r="M52" s="138" t="s">
        <v>529</v>
      </c>
    </row>
    <row customHeight="1" ht="17.25" r="53" s="235" spans="1:13">
      <c r="A53" s="87" t="n">
        <v>2018</v>
      </c>
      <c r="B53" s="87" t="n">
        <v>8</v>
      </c>
      <c r="C53" s="89" t="n">
        <v>38</v>
      </c>
      <c r="D53" s="138" t="n">
        <v>83783917376</v>
      </c>
      <c r="E53" s="138" t="s">
        <v>647</v>
      </c>
      <c r="F53" s="135" t="s">
        <v>648</v>
      </c>
      <c r="G53" s="136" t="s">
        <v>649</v>
      </c>
      <c r="H53" s="138" t="s">
        <v>528</v>
      </c>
      <c r="I53" s="138" t="n">
        <v>38</v>
      </c>
      <c r="J53" s="138" t="n">
        <v>0</v>
      </c>
      <c r="K53" s="138" t="n">
        <v>0</v>
      </c>
      <c r="L53" s="138" t="s">
        <v>185</v>
      </c>
      <c r="M53" s="138" t="s">
        <v>529</v>
      </c>
    </row>
    <row customHeight="1" ht="17.25" r="54" s="235" spans="1:13">
      <c r="A54" s="87" t="n">
        <v>2018</v>
      </c>
      <c r="B54" s="87" t="n">
        <v>8</v>
      </c>
      <c r="C54" s="89" t="n">
        <v>68</v>
      </c>
      <c r="D54" s="138" t="n">
        <v>92532553260</v>
      </c>
      <c r="E54" s="138" t="s">
        <v>650</v>
      </c>
      <c r="F54" s="135" t="s">
        <v>651</v>
      </c>
      <c r="G54" s="136" t="s">
        <v>652</v>
      </c>
      <c r="H54" s="138" t="s">
        <v>653</v>
      </c>
      <c r="I54" s="138" t="n">
        <v>68</v>
      </c>
      <c r="J54" s="138" t="n">
        <v>0</v>
      </c>
      <c r="K54" s="138" t="n">
        <v>0</v>
      </c>
      <c r="L54" s="138" t="s">
        <v>185</v>
      </c>
      <c r="M54" s="138" t="s">
        <v>529</v>
      </c>
    </row>
    <row customHeight="1" ht="17.25" r="55" s="235" spans="1:13">
      <c r="A55" s="87" t="n">
        <v>2018</v>
      </c>
      <c r="B55" s="87" t="n">
        <v>8</v>
      </c>
      <c r="C55" s="89" t="n">
        <v>98</v>
      </c>
      <c r="D55" s="138" t="n">
        <v>79278335079</v>
      </c>
      <c r="E55" s="138" t="s">
        <v>654</v>
      </c>
      <c r="F55" s="135" t="s">
        <v>651</v>
      </c>
      <c r="G55" s="136" t="s">
        <v>655</v>
      </c>
      <c r="H55" s="138" t="s">
        <v>638</v>
      </c>
      <c r="I55" s="138" t="n">
        <v>98</v>
      </c>
      <c r="J55" s="138" t="n">
        <v>0</v>
      </c>
      <c r="K55" s="138" t="n">
        <v>0</v>
      </c>
      <c r="L55" s="138" t="s">
        <v>185</v>
      </c>
      <c r="M55" s="138" t="s">
        <v>529</v>
      </c>
    </row>
    <row customHeight="1" ht="17.25" r="56" s="235" spans="1:13">
      <c r="A56" s="87" t="n">
        <v>2018</v>
      </c>
      <c r="B56" s="87" t="n">
        <v>8</v>
      </c>
      <c r="C56" s="89" t="n">
        <v>98</v>
      </c>
      <c r="D56" s="138" t="n">
        <v>46732937925</v>
      </c>
      <c r="E56" s="138" t="s">
        <v>656</v>
      </c>
      <c r="F56" s="135" t="s">
        <v>657</v>
      </c>
      <c r="G56" s="136" t="s">
        <v>658</v>
      </c>
      <c r="H56" s="138" t="s">
        <v>638</v>
      </c>
      <c r="I56" s="138" t="n">
        <v>98</v>
      </c>
      <c r="J56" s="138" t="n">
        <v>0</v>
      </c>
      <c r="K56" s="138" t="n">
        <v>0</v>
      </c>
      <c r="L56" s="138" t="s">
        <v>185</v>
      </c>
      <c r="M56" s="138" t="s">
        <v>529</v>
      </c>
    </row>
    <row customHeight="1" ht="17.25" r="57" s="235" spans="1:13">
      <c r="A57" s="87" t="n">
        <v>2018</v>
      </c>
      <c r="B57" s="87" t="n">
        <v>8</v>
      </c>
      <c r="C57" s="89" t="n">
        <v>38</v>
      </c>
      <c r="D57" s="138" t="n">
        <v>20237182505</v>
      </c>
      <c r="E57" s="138" t="s">
        <v>656</v>
      </c>
      <c r="F57" s="135" t="s">
        <v>657</v>
      </c>
      <c r="G57" s="136" t="s">
        <v>659</v>
      </c>
      <c r="H57" s="138" t="s">
        <v>528</v>
      </c>
      <c r="I57" s="138" t="n">
        <v>38</v>
      </c>
      <c r="J57" s="138" t="n">
        <v>0</v>
      </c>
      <c r="K57" s="138" t="n">
        <v>0</v>
      </c>
      <c r="L57" s="138" t="s">
        <v>185</v>
      </c>
      <c r="M57" s="138" t="s">
        <v>529</v>
      </c>
    </row>
    <row customHeight="1" ht="17.25" r="58" s="235" spans="1:13">
      <c r="A58" s="87" t="n">
        <v>2018</v>
      </c>
      <c r="B58" s="87" t="n">
        <v>8</v>
      </c>
      <c r="C58" s="89" t="n">
        <v>38</v>
      </c>
      <c r="D58" s="138" t="n">
        <v>398542391</v>
      </c>
      <c r="E58" s="138" t="s">
        <v>660</v>
      </c>
      <c r="F58" s="135" t="s">
        <v>657</v>
      </c>
      <c r="G58" s="136" t="s">
        <v>661</v>
      </c>
      <c r="H58" s="138" t="s">
        <v>528</v>
      </c>
      <c r="I58" s="138" t="n">
        <v>38</v>
      </c>
      <c r="J58" s="138" t="n">
        <v>0</v>
      </c>
      <c r="K58" s="138" t="n">
        <v>0</v>
      </c>
      <c r="L58" s="138" t="s">
        <v>185</v>
      </c>
      <c r="M58" s="138" t="s">
        <v>529</v>
      </c>
    </row>
    <row customHeight="1" ht="17.25" r="59" s="235" spans="1:13">
      <c r="A59" s="87" t="n">
        <v>2018</v>
      </c>
      <c r="B59" s="87" t="n">
        <v>8</v>
      </c>
      <c r="C59" s="89" t="n">
        <v>38</v>
      </c>
      <c r="D59" s="138" t="n">
        <v>72689335246</v>
      </c>
      <c r="E59" s="138" t="s">
        <v>662</v>
      </c>
      <c r="F59" s="135" t="s">
        <v>657</v>
      </c>
      <c r="G59" s="136" t="s">
        <v>663</v>
      </c>
      <c r="H59" s="138" t="s">
        <v>528</v>
      </c>
      <c r="I59" s="138" t="n">
        <v>38</v>
      </c>
      <c r="J59" s="138" t="n">
        <v>0</v>
      </c>
      <c r="K59" s="138" t="n">
        <v>0</v>
      </c>
      <c r="L59" s="138" t="s">
        <v>185</v>
      </c>
      <c r="M59" s="138" t="s">
        <v>529</v>
      </c>
    </row>
    <row customHeight="1" ht="17.25" r="60" s="235" spans="1:13">
      <c r="A60" s="87" t="n">
        <v>2018</v>
      </c>
      <c r="B60" s="87" t="n">
        <v>8</v>
      </c>
      <c r="C60" s="89" t="n">
        <v>38</v>
      </c>
      <c r="D60" s="138" t="n">
        <v>27992255489</v>
      </c>
      <c r="E60" s="138" t="s">
        <v>662</v>
      </c>
      <c r="F60" s="135" t="s">
        <v>657</v>
      </c>
      <c r="G60" s="136" t="s">
        <v>664</v>
      </c>
      <c r="H60" s="138" t="s">
        <v>528</v>
      </c>
      <c r="I60" s="138" t="n">
        <v>38</v>
      </c>
      <c r="J60" s="138" t="n">
        <v>0</v>
      </c>
      <c r="K60" s="138" t="n">
        <v>0</v>
      </c>
      <c r="L60" s="138" t="s">
        <v>185</v>
      </c>
      <c r="M60" s="138" t="s">
        <v>529</v>
      </c>
    </row>
    <row customHeight="1" ht="17.25" r="61" s="235" spans="1:13">
      <c r="A61" s="87" t="n"/>
      <c r="B61" s="87" t="n"/>
      <c r="C61" s="89" t="n"/>
      <c r="D61" s="138" t="n"/>
      <c r="E61" s="138" t="n"/>
      <c r="F61" s="135" t="n"/>
      <c r="G61" s="136" t="n"/>
      <c r="H61" s="138" t="n"/>
      <c r="I61" s="138" t="n"/>
      <c r="J61" s="138" t="n"/>
      <c r="K61" s="138" t="n"/>
      <c r="L61" s="138" t="n"/>
      <c r="M61" s="138" t="n"/>
    </row>
    <row customHeight="1" ht="17.25" r="62" s="235" spans="1:13">
      <c r="A62" s="87" t="n"/>
      <c r="B62" s="87" t="n"/>
      <c r="C62" s="89" t="n"/>
      <c r="D62" s="138" t="n"/>
      <c r="E62" s="138" t="n"/>
      <c r="F62" s="135" t="n"/>
      <c r="G62" s="136" t="n"/>
      <c r="H62" s="138" t="n"/>
      <c r="I62" s="138" t="n"/>
      <c r="J62" s="138" t="n"/>
      <c r="K62" s="138" t="n"/>
      <c r="L62" s="138" t="n"/>
      <c r="M62" s="138" t="n"/>
    </row>
    <row customHeight="1" ht="17.25" r="63" s="235" spans="1:13">
      <c r="A63" s="87" t="n"/>
      <c r="B63" s="87" t="n"/>
      <c r="C63" s="89" t="n"/>
      <c r="D63" s="138" t="n"/>
      <c r="E63" s="138" t="n"/>
      <c r="F63" s="135" t="n"/>
      <c r="G63" s="136" t="n"/>
      <c r="H63" s="138" t="n"/>
      <c r="I63" s="138" t="n"/>
      <c r="J63" s="138" t="n"/>
      <c r="K63" s="138" t="n"/>
      <c r="L63" s="138" t="n"/>
      <c r="M63" s="138" t="n"/>
    </row>
    <row customHeight="1" ht="17.25" r="64" s="235" spans="1:13">
      <c r="A64" s="87" t="n"/>
      <c r="B64" s="87" t="n"/>
      <c r="C64" s="89" t="n"/>
      <c r="D64" s="138" t="n"/>
      <c r="E64" s="138" t="n"/>
      <c r="F64" s="135" t="n"/>
      <c r="G64" s="136" t="n"/>
      <c r="H64" s="138" t="n"/>
      <c r="I64" s="138" t="n"/>
      <c r="J64" s="138" t="n"/>
      <c r="K64" s="138" t="n"/>
      <c r="L64" s="138" t="n"/>
      <c r="M64" s="138" t="n"/>
    </row>
    <row customHeight="1" ht="17.25" r="65" s="235" spans="1:13">
      <c r="A65" s="87" t="n"/>
      <c r="B65" s="87" t="n"/>
      <c r="C65" s="89" t="n"/>
      <c r="D65" s="138" t="n"/>
      <c r="E65" s="138" t="n"/>
      <c r="F65" s="135" t="n"/>
      <c r="G65" s="136" t="n"/>
      <c r="H65" s="138" t="n"/>
      <c r="I65" s="138" t="n"/>
      <c r="J65" s="138" t="n"/>
      <c r="K65" s="138" t="n"/>
      <c r="L65" s="138" t="n"/>
      <c r="M65" s="138" t="n"/>
    </row>
    <row customHeight="1" ht="17.25" r="66" s="235" spans="1:13">
      <c r="A66" s="87" t="n"/>
      <c r="B66" s="87" t="n"/>
      <c r="C66" s="89" t="n"/>
      <c r="D66" s="138" t="n"/>
      <c r="E66" s="138" t="n"/>
      <c r="F66" s="135" t="n"/>
      <c r="G66" s="136" t="n"/>
      <c r="H66" s="138" t="n"/>
      <c r="I66" s="138" t="n"/>
      <c r="J66" s="138" t="n"/>
      <c r="K66" s="138" t="n"/>
      <c r="L66" s="138" t="n"/>
      <c r="M66" s="138" t="n"/>
    </row>
    <row customHeight="1" ht="17.25" r="67" s="235" spans="1:13">
      <c r="A67" s="87" t="n"/>
      <c r="B67" s="87" t="n"/>
      <c r="C67" s="89" t="n"/>
      <c r="D67" s="138" t="n"/>
      <c r="E67" s="138" t="n"/>
      <c r="F67" s="135" t="n"/>
      <c r="G67" s="136" t="n"/>
      <c r="H67" s="138" t="n"/>
      <c r="I67" s="138" t="n"/>
      <c r="J67" s="138" t="n"/>
      <c r="K67" s="138" t="n"/>
      <c r="L67" s="138" t="n"/>
      <c r="M67" s="138" t="n"/>
    </row>
    <row customHeight="1" ht="17.25" r="68" s="235" spans="1:13">
      <c r="A68" s="87" t="n"/>
      <c r="B68" s="87" t="n"/>
      <c r="C68" s="89" t="n"/>
      <c r="D68" s="138" t="n"/>
      <c r="E68" s="138" t="n"/>
      <c r="F68" s="135" t="n"/>
      <c r="G68" s="136" t="n"/>
      <c r="H68" s="138" t="n"/>
      <c r="I68" s="138" t="n"/>
      <c r="J68" s="138" t="n"/>
      <c r="K68" s="138" t="n"/>
      <c r="L68" s="138" t="n"/>
      <c r="M68" s="138" t="n"/>
    </row>
    <row customHeight="1" ht="17.25" r="69" s="235" spans="1:13">
      <c r="A69" s="87" t="n"/>
      <c r="B69" s="87" t="n"/>
      <c r="C69" s="89" t="n"/>
      <c r="D69" s="138" t="n"/>
      <c r="E69" s="138" t="n"/>
      <c r="F69" s="135" t="n"/>
      <c r="G69" s="136" t="n"/>
      <c r="H69" s="138" t="n"/>
      <c r="I69" s="138" t="n"/>
      <c r="J69" s="138" t="n"/>
      <c r="K69" s="138" t="n"/>
      <c r="L69" s="138" t="n"/>
      <c r="M69" s="138" t="n"/>
    </row>
    <row customHeight="1" ht="17.25" r="70" s="235" spans="1:13">
      <c r="A70" s="87" t="n"/>
      <c r="B70" s="87" t="n"/>
      <c r="C70" s="89" t="n"/>
      <c r="D70" s="138" t="n"/>
      <c r="E70" s="138" t="n"/>
      <c r="F70" s="135" t="n"/>
      <c r="G70" s="136" t="n"/>
      <c r="H70" s="138" t="n"/>
      <c r="I70" s="138" t="n"/>
      <c r="J70" s="138" t="n"/>
      <c r="K70" s="138" t="n"/>
      <c r="L70" s="138" t="n"/>
      <c r="M70" s="138" t="n"/>
    </row>
    <row customHeight="1" ht="17.25" r="71" s="235" spans="1:13">
      <c r="A71" s="87" t="n"/>
      <c r="B71" s="87" t="n"/>
      <c r="C71" s="89" t="n"/>
      <c r="D71" s="138" t="n"/>
      <c r="E71" s="138" t="n"/>
      <c r="F71" s="135" t="n"/>
      <c r="G71" s="136" t="n"/>
      <c r="H71" s="138" t="n"/>
      <c r="I71" s="138" t="n"/>
      <c r="J71" s="138" t="n"/>
      <c r="K71" s="138" t="n"/>
      <c r="L71" s="138" t="n"/>
      <c r="M71" s="138" t="n"/>
    </row>
    <row customHeight="1" ht="17.25" r="72" s="235" spans="1:13">
      <c r="A72" s="87" t="n"/>
      <c r="B72" s="87" t="n"/>
      <c r="C72" s="89" t="n"/>
      <c r="D72" s="138" t="n"/>
      <c r="E72" s="138" t="n"/>
      <c r="F72" s="135" t="n"/>
      <c r="G72" s="136" t="n"/>
      <c r="H72" s="138" t="n"/>
      <c r="I72" s="138" t="n"/>
      <c r="J72" s="138" t="n"/>
      <c r="K72" s="138" t="n"/>
      <c r="L72" s="138" t="n"/>
      <c r="M72" s="138" t="n"/>
    </row>
    <row customHeight="1" ht="17.25" r="73" s="235" spans="1:13">
      <c r="A73" s="87" t="n"/>
      <c r="B73" s="87" t="n"/>
      <c r="C73" s="89" t="n"/>
      <c r="D73" s="138" t="n"/>
      <c r="E73" s="138" t="n"/>
      <c r="F73" s="135" t="n"/>
      <c r="G73" s="136" t="n"/>
      <c r="H73" s="138" t="n"/>
      <c r="I73" s="138" t="n"/>
      <c r="J73" s="138" t="n"/>
      <c r="K73" s="138" t="n"/>
      <c r="L73" s="138" t="n"/>
      <c r="M73" s="138" t="n"/>
    </row>
    <row customHeight="1" ht="17.25" r="74" s="235" spans="1:13">
      <c r="A74" s="87" t="n"/>
      <c r="B74" s="87" t="n"/>
      <c r="C74" s="89" t="n"/>
      <c r="D74" s="138" t="n"/>
      <c r="E74" s="138" t="n"/>
      <c r="F74" s="135" t="n"/>
      <c r="G74" s="136" t="n"/>
      <c r="H74" s="138" t="n"/>
      <c r="I74" s="138" t="n"/>
      <c r="J74" s="138" t="n"/>
      <c r="K74" s="138" t="n"/>
      <c r="L74" s="138" t="n"/>
      <c r="M74" s="138" t="n"/>
    </row>
    <row customHeight="1" ht="17.25" r="75" s="235" spans="1:13">
      <c r="A75" s="87" t="n"/>
      <c r="B75" s="87" t="n"/>
      <c r="C75" s="89" t="n"/>
      <c r="D75" s="138" t="n"/>
      <c r="E75" s="138" t="n"/>
      <c r="F75" s="135" t="n"/>
      <c r="G75" s="136" t="n"/>
      <c r="H75" s="138" t="n"/>
      <c r="I75" s="138" t="n"/>
      <c r="J75" s="138" t="n"/>
      <c r="K75" s="138" t="n"/>
      <c r="L75" s="138" t="n"/>
      <c r="M75" s="138" t="n"/>
    </row>
    <row customHeight="1" ht="17.25" r="76" s="235" spans="1:13">
      <c r="A76" s="87" t="n"/>
      <c r="B76" s="87" t="n"/>
      <c r="C76" s="89" t="n"/>
      <c r="D76" s="138" t="n"/>
      <c r="E76" s="138" t="n"/>
      <c r="F76" s="135" t="n"/>
      <c r="G76" s="136" t="n"/>
      <c r="H76" s="138" t="n"/>
      <c r="I76" s="138" t="n"/>
      <c r="J76" s="138" t="n"/>
      <c r="K76" s="138" t="n"/>
      <c r="L76" s="138" t="n"/>
      <c r="M76" s="138" t="n"/>
    </row>
    <row customHeight="1" ht="17.25" r="77" s="235" spans="1:13">
      <c r="A77" s="87" t="n"/>
      <c r="B77" s="87" t="n"/>
      <c r="C77" s="89" t="n"/>
      <c r="D77" s="138" t="n"/>
      <c r="E77" s="138" t="n"/>
      <c r="F77" s="135" t="n"/>
      <c r="G77" s="136" t="n"/>
      <c r="H77" s="138" t="n"/>
      <c r="I77" s="138" t="n"/>
      <c r="J77" s="138" t="n"/>
      <c r="K77" s="138" t="n"/>
      <c r="L77" s="138" t="n"/>
      <c r="M77" s="138" t="n"/>
    </row>
    <row customHeight="1" ht="17.25" r="78" s="235" spans="1:13">
      <c r="A78" s="87" t="n"/>
      <c r="B78" s="87" t="n"/>
      <c r="C78" s="89" t="n"/>
      <c r="D78" s="138" t="n"/>
      <c r="E78" s="138" t="n"/>
      <c r="F78" s="135" t="n"/>
      <c r="G78" s="136" t="n"/>
      <c r="H78" s="138" t="n"/>
      <c r="I78" s="138" t="n"/>
      <c r="J78" s="138" t="n"/>
      <c r="K78" s="138" t="n"/>
      <c r="L78" s="138" t="n"/>
      <c r="M78" s="138" t="n"/>
    </row>
    <row customHeight="1" ht="17.25" r="79" s="235" spans="1:13">
      <c r="A79" s="87" t="n"/>
      <c r="B79" s="87" t="n"/>
      <c r="C79" s="89" t="n"/>
      <c r="D79" s="138" t="n"/>
      <c r="E79" s="138" t="n"/>
      <c r="F79" s="135" t="n"/>
      <c r="G79" s="136" t="n"/>
      <c r="H79" s="138" t="n"/>
      <c r="I79" s="138" t="n"/>
      <c r="J79" s="138" t="n"/>
      <c r="K79" s="138" t="n"/>
      <c r="L79" s="138" t="n"/>
      <c r="M79" s="138" t="n"/>
    </row>
    <row customHeight="1" ht="17.25" r="80" s="235" spans="1:13">
      <c r="A80" s="87" t="n"/>
      <c r="B80" s="87" t="n"/>
      <c r="C80" s="89" t="n"/>
      <c r="D80" s="138" t="n"/>
      <c r="E80" s="138" t="n"/>
      <c r="F80" s="135" t="n"/>
      <c r="G80" s="136" t="n"/>
      <c r="H80" s="138" t="n"/>
      <c r="I80" s="138" t="n"/>
      <c r="J80" s="138" t="n"/>
      <c r="K80" s="138" t="n"/>
      <c r="L80" s="138" t="n"/>
      <c r="M80" s="138" t="n"/>
    </row>
    <row customHeight="1" ht="17.25" r="81" s="235" spans="1:13">
      <c r="A81" s="87" t="n"/>
      <c r="B81" s="87" t="n"/>
      <c r="C81" s="89" t="n"/>
      <c r="D81" s="138" t="n"/>
      <c r="E81" s="138" t="n"/>
      <c r="F81" s="135" t="n"/>
      <c r="G81" s="136" t="n"/>
      <c r="H81" s="138" t="n"/>
      <c r="I81" s="138" t="n"/>
      <c r="J81" s="138" t="n"/>
      <c r="K81" s="138" t="n"/>
      <c r="L81" s="138" t="n"/>
      <c r="M81" s="138" t="n"/>
    </row>
    <row customHeight="1" ht="17.25" r="82" s="235" spans="1:13">
      <c r="A82" s="87" t="n"/>
      <c r="B82" s="87" t="n"/>
      <c r="C82" s="89" t="n"/>
      <c r="D82" s="138" t="n"/>
      <c r="E82" s="138" t="n"/>
      <c r="F82" s="135" t="n"/>
      <c r="G82" s="136" t="n"/>
      <c r="H82" s="138" t="n"/>
      <c r="I82" s="138" t="n"/>
      <c r="J82" s="138" t="n"/>
      <c r="K82" s="138" t="n"/>
      <c r="L82" s="138" t="n"/>
      <c r="M82" s="138" t="n"/>
    </row>
    <row customHeight="1" ht="17.25" r="83" s="235" spans="1:13">
      <c r="A83" s="87" t="n"/>
      <c r="B83" s="87" t="n"/>
      <c r="C83" s="89" t="n"/>
      <c r="D83" s="138" t="n"/>
      <c r="E83" s="138" t="n"/>
      <c r="F83" s="135" t="n"/>
      <c r="G83" s="136" t="n"/>
      <c r="H83" s="138" t="n"/>
      <c r="I83" s="138" t="n"/>
      <c r="J83" s="138" t="n"/>
      <c r="K83" s="138" t="n"/>
      <c r="L83" s="138" t="n"/>
      <c r="M83" s="138" t="n"/>
    </row>
    <row customHeight="1" ht="17.25" r="84" s="235" spans="1:13">
      <c r="A84" s="87" t="n"/>
      <c r="B84" s="87" t="n"/>
      <c r="C84" s="89" t="n"/>
      <c r="D84" s="138" t="n"/>
      <c r="E84" s="138" t="n"/>
      <c r="F84" s="135" t="n"/>
      <c r="G84" s="136" t="n"/>
      <c r="H84" s="138" t="n"/>
      <c r="I84" s="138" t="n"/>
      <c r="J84" s="138" t="n"/>
      <c r="K84" s="138" t="n"/>
      <c r="L84" s="138" t="n"/>
      <c r="M84" s="138" t="n"/>
    </row>
    <row customHeight="1" ht="17.25" r="85" s="235" spans="1:13">
      <c r="A85" s="87" t="n"/>
      <c r="B85" s="87" t="n"/>
      <c r="C85" s="89" t="n"/>
      <c r="D85" s="138" t="n"/>
      <c r="E85" s="138" t="n"/>
      <c r="F85" s="135" t="n"/>
      <c r="G85" s="136" t="n"/>
      <c r="H85" s="138" t="n"/>
      <c r="I85" s="138" t="n"/>
      <c r="J85" s="138" t="n"/>
      <c r="K85" s="138" t="n"/>
      <c r="L85" s="138" t="n"/>
      <c r="M85" s="138" t="n"/>
    </row>
    <row customHeight="1" ht="17.25" r="86" s="235" spans="1:13">
      <c r="A86" s="87" t="n"/>
      <c r="B86" s="87" t="n"/>
      <c r="C86" s="89" t="n"/>
      <c r="D86" s="138" t="n"/>
      <c r="E86" s="138" t="n"/>
      <c r="F86" s="135" t="n"/>
      <c r="G86" s="136" t="n"/>
      <c r="H86" s="138" t="n"/>
      <c r="I86" s="138" t="n"/>
      <c r="J86" s="138" t="n"/>
      <c r="K86" s="138" t="n"/>
      <c r="L86" s="138" t="n"/>
      <c r="M86" s="138" t="n"/>
    </row>
    <row customHeight="1" ht="17.25" r="87" s="235" spans="1:13">
      <c r="A87" s="87" t="n"/>
      <c r="B87" s="87" t="n"/>
      <c r="C87" s="89" t="n"/>
      <c r="D87" s="138" t="n"/>
      <c r="E87" s="138" t="n"/>
      <c r="F87" s="135" t="n"/>
      <c r="G87" s="136" t="n"/>
      <c r="H87" s="138" t="n"/>
      <c r="I87" s="138" t="n"/>
      <c r="J87" s="138" t="n"/>
      <c r="K87" s="138" t="n"/>
      <c r="L87" s="138" t="n"/>
      <c r="M87" s="138" t="n"/>
    </row>
    <row customHeight="1" ht="17.25" r="88" s="235" spans="1:13">
      <c r="A88" s="87" t="n"/>
      <c r="B88" s="87" t="n"/>
      <c r="C88" s="89" t="n"/>
      <c r="D88" s="138" t="n"/>
      <c r="E88" s="138" t="n"/>
      <c r="F88" s="135" t="n"/>
      <c r="G88" s="136" t="n"/>
      <c r="H88" s="138" t="n"/>
      <c r="I88" s="138" t="n"/>
      <c r="J88" s="138" t="n"/>
      <c r="K88" s="138" t="n"/>
      <c r="L88" s="138" t="n"/>
      <c r="M88" s="138" t="n"/>
    </row>
    <row customHeight="1" ht="17.25" r="89" s="235" spans="1:13">
      <c r="A89" s="87" t="n"/>
      <c r="B89" s="87" t="n"/>
      <c r="C89" s="89" t="n"/>
      <c r="D89" s="138" t="n"/>
      <c r="E89" s="138" t="n"/>
      <c r="F89" s="135" t="n"/>
      <c r="G89" s="136" t="n"/>
      <c r="H89" s="138" t="n"/>
      <c r="I89" s="138" t="n"/>
      <c r="J89" s="138" t="n"/>
      <c r="K89" s="138" t="n"/>
      <c r="L89" s="138" t="n"/>
      <c r="M89" s="138" t="n"/>
    </row>
    <row customHeight="1" ht="17.25" r="90" s="235" spans="1:13">
      <c r="A90" s="87" t="n"/>
      <c r="B90" s="87" t="n"/>
      <c r="C90" s="89" t="n"/>
      <c r="D90" s="138" t="n"/>
      <c r="E90" s="138" t="n"/>
      <c r="F90" s="135" t="n"/>
      <c r="G90" s="136" t="n"/>
      <c r="H90" s="138" t="n"/>
      <c r="I90" s="138" t="n"/>
      <c r="J90" s="138" t="n"/>
      <c r="K90" s="138" t="n"/>
      <c r="L90" s="138" t="n"/>
      <c r="M90" s="138" t="n"/>
    </row>
    <row customHeight="1" ht="17.25" r="91" s="235" spans="1:13">
      <c r="A91" s="87" t="n"/>
      <c r="B91" s="87" t="n"/>
      <c r="C91" s="89" t="n"/>
      <c r="D91" s="138" t="n"/>
      <c r="E91" s="138" t="n"/>
      <c r="F91" s="135" t="n"/>
      <c r="G91" s="136" t="n"/>
      <c r="H91" s="138" t="n"/>
      <c r="I91" s="138" t="n"/>
      <c r="J91" s="138" t="n"/>
      <c r="K91" s="138" t="n"/>
      <c r="L91" s="138" t="n"/>
      <c r="M91" s="138" t="n"/>
    </row>
    <row customHeight="1" ht="17.25" r="92" s="235" spans="1:13">
      <c r="A92" s="87" t="n"/>
      <c r="B92" s="87" t="n"/>
      <c r="C92" s="89" t="n"/>
      <c r="D92" s="138" t="n"/>
      <c r="E92" s="138" t="n"/>
      <c r="F92" s="135" t="n"/>
      <c r="G92" s="136" t="n"/>
      <c r="H92" s="138" t="n"/>
      <c r="I92" s="138" t="n"/>
      <c r="J92" s="138" t="n"/>
      <c r="K92" s="138" t="n"/>
      <c r="L92" s="138" t="n"/>
      <c r="M92" s="138" t="n"/>
    </row>
    <row customHeight="1" ht="17.25" r="93" s="235" spans="1:13">
      <c r="A93" s="87" t="n"/>
      <c r="B93" s="87" t="n"/>
      <c r="C93" s="89" t="n"/>
      <c r="D93" s="138" t="n"/>
      <c r="E93" s="138" t="n"/>
      <c r="F93" s="135" t="n"/>
      <c r="G93" s="136" t="n"/>
      <c r="H93" s="138" t="n"/>
      <c r="I93" s="138" t="n"/>
      <c r="J93" s="138" t="n"/>
      <c r="K93" s="138" t="n"/>
      <c r="L93" s="138" t="n"/>
      <c r="M93" s="138" t="n"/>
    </row>
    <row customHeight="1" ht="17.25" r="94" s="235" spans="1:13">
      <c r="A94" s="87" t="n"/>
      <c r="B94" s="87" t="n"/>
      <c r="C94" s="89" t="n"/>
      <c r="D94" s="138" t="n"/>
      <c r="E94" s="138" t="n"/>
      <c r="F94" s="135" t="n"/>
      <c r="G94" s="136" t="n"/>
      <c r="H94" s="138" t="n"/>
      <c r="I94" s="138" t="n"/>
      <c r="J94" s="138" t="n"/>
      <c r="K94" s="138" t="n"/>
      <c r="L94" s="138" t="n"/>
      <c r="M94" s="138" t="n"/>
    </row>
    <row customHeight="1" ht="17.25" r="95" s="235" spans="1:13">
      <c r="A95" s="87" t="n"/>
      <c r="B95" s="87" t="n"/>
      <c r="C95" s="89" t="n"/>
      <c r="D95" s="138" t="n"/>
      <c r="E95" s="138" t="n"/>
      <c r="F95" s="135" t="n"/>
      <c r="G95" s="136" t="n"/>
      <c r="H95" s="138" t="n"/>
      <c r="I95" s="138" t="n"/>
      <c r="J95" s="138" t="n"/>
      <c r="K95" s="138" t="n"/>
      <c r="L95" s="138" t="n"/>
      <c r="M95" s="138" t="n"/>
    </row>
    <row customHeight="1" ht="17.25" r="96" s="235" spans="1:13">
      <c r="A96" s="87" t="n"/>
      <c r="B96" s="87" t="n"/>
      <c r="C96" s="89" t="n"/>
      <c r="D96" s="138" t="n"/>
      <c r="E96" s="138" t="n"/>
      <c r="F96" s="135" t="n"/>
      <c r="G96" s="136" t="n"/>
      <c r="H96" s="138" t="n"/>
      <c r="I96" s="138" t="n"/>
      <c r="J96" s="138" t="n"/>
      <c r="K96" s="138" t="n"/>
      <c r="L96" s="138" t="n"/>
      <c r="M96" s="138" t="n"/>
    </row>
    <row customHeight="1" ht="17.25" r="97" s="235" spans="1:13">
      <c r="A97" s="87" t="n"/>
      <c r="B97" s="87" t="n"/>
      <c r="C97" s="89" t="n"/>
      <c r="D97" s="138" t="n"/>
      <c r="E97" s="138" t="n"/>
      <c r="F97" s="135" t="n"/>
      <c r="G97" s="136" t="n"/>
      <c r="H97" s="138" t="n"/>
      <c r="I97" s="138" t="n"/>
      <c r="J97" s="138" t="n"/>
      <c r="K97" s="138" t="n"/>
      <c r="L97" s="138" t="n"/>
      <c r="M97" s="138" t="n"/>
    </row>
    <row customHeight="1" ht="17.25" r="98" s="235" spans="1:13">
      <c r="A98" s="87" t="n"/>
      <c r="B98" s="87" t="n"/>
      <c r="C98" s="89" t="n"/>
      <c r="D98" s="138" t="n"/>
      <c r="E98" s="138" t="n"/>
      <c r="F98" s="135" t="n"/>
      <c r="G98" s="136" t="n"/>
      <c r="H98" s="138" t="n"/>
      <c r="I98" s="138" t="n"/>
      <c r="J98" s="138" t="n"/>
      <c r="K98" s="138" t="n"/>
      <c r="L98" s="138" t="n"/>
      <c r="M98" s="138" t="n"/>
    </row>
    <row customHeight="1" ht="17.25" r="99" s="235" spans="1:13">
      <c r="A99" s="87" t="n"/>
      <c r="B99" s="87" t="n"/>
      <c r="C99" s="89" t="n"/>
      <c r="D99" s="138" t="n"/>
      <c r="E99" s="138" t="n"/>
      <c r="F99" s="135" t="n"/>
      <c r="G99" s="136" t="n"/>
      <c r="H99" s="138" t="n"/>
      <c r="I99" s="138" t="n"/>
      <c r="J99" s="138" t="n"/>
      <c r="K99" s="138" t="n"/>
      <c r="L99" s="138" t="n"/>
      <c r="M99" s="138" t="n"/>
    </row>
    <row customHeight="1" ht="17.25" r="100" s="235" spans="1:13">
      <c r="A100" s="87" t="n"/>
      <c r="B100" s="87" t="n"/>
      <c r="C100" s="89" t="n"/>
      <c r="D100" s="138" t="n"/>
      <c r="E100" s="138" t="n"/>
      <c r="F100" s="135" t="n"/>
      <c r="G100" s="136" t="n"/>
      <c r="H100" s="138" t="n"/>
      <c r="I100" s="138" t="n"/>
      <c r="J100" s="138" t="n"/>
      <c r="K100" s="138" t="n"/>
      <c r="L100" s="138" t="n"/>
      <c r="M100" s="138" t="n"/>
    </row>
    <row customHeight="1" ht="17.25" r="101" s="235" spans="1:13">
      <c r="A101" s="87" t="n"/>
      <c r="B101" s="87" t="n"/>
      <c r="C101" s="89" t="n"/>
      <c r="D101" s="138" t="n"/>
      <c r="E101" s="138" t="n"/>
      <c r="F101" s="135" t="n"/>
      <c r="G101" s="136" t="n"/>
      <c r="H101" s="138" t="n"/>
      <c r="I101" s="138" t="n"/>
      <c r="J101" s="138" t="n"/>
      <c r="K101" s="138" t="n"/>
      <c r="L101" s="138" t="n"/>
      <c r="M101" s="138" t="n"/>
    </row>
    <row customHeight="1" ht="17.25" r="102" s="235" spans="1:13">
      <c r="A102" s="87" t="n"/>
      <c r="B102" s="87" t="n"/>
      <c r="C102" s="89" t="n"/>
      <c r="D102" s="138" t="n"/>
      <c r="E102" s="138" t="n"/>
      <c r="F102" s="135" t="n"/>
      <c r="G102" s="136" t="n"/>
      <c r="H102" s="138" t="n"/>
      <c r="I102" s="138" t="n"/>
      <c r="J102" s="138" t="n"/>
      <c r="K102" s="138" t="n"/>
      <c r="L102" s="138" t="n"/>
      <c r="M102" s="138" t="n"/>
    </row>
    <row customHeight="1" ht="17.25" r="103" s="235" spans="1:13">
      <c r="A103" s="87" t="n"/>
      <c r="B103" s="87" t="n"/>
      <c r="C103" s="89" t="n"/>
      <c r="D103" s="138" t="n"/>
      <c r="E103" s="138" t="n"/>
      <c r="F103" s="135" t="n"/>
      <c r="G103" s="136" t="n"/>
      <c r="H103" s="138" t="n"/>
      <c r="I103" s="138" t="n"/>
      <c r="J103" s="138" t="n"/>
      <c r="K103" s="138" t="n"/>
      <c r="L103" s="138" t="n"/>
      <c r="M103" s="138" t="n"/>
    </row>
    <row customHeight="1" ht="17.25" r="104" s="235" spans="1:13">
      <c r="A104" s="87" t="n"/>
      <c r="B104" s="87" t="n"/>
      <c r="C104" s="89" t="n"/>
      <c r="D104" s="138" t="n"/>
      <c r="E104" s="138" t="n"/>
      <c r="F104" s="135" t="n"/>
      <c r="G104" s="136" t="n"/>
      <c r="H104" s="138" t="n"/>
      <c r="I104" s="138" t="n"/>
      <c r="J104" s="138" t="n"/>
      <c r="K104" s="138" t="n"/>
      <c r="L104" s="138" t="n"/>
      <c r="M104" s="138" t="n"/>
    </row>
    <row customHeight="1" ht="17.25" r="105" s="235" spans="1:13">
      <c r="A105" s="87" t="n"/>
      <c r="B105" s="87" t="n"/>
      <c r="C105" s="89" t="n"/>
      <c r="D105" s="138" t="n"/>
      <c r="E105" s="138" t="n"/>
      <c r="F105" s="135" t="n"/>
      <c r="G105" s="136" t="n"/>
      <c r="H105" s="138" t="n"/>
      <c r="I105" s="138" t="n"/>
      <c r="J105" s="138" t="n"/>
      <c r="K105" s="138" t="n"/>
      <c r="L105" s="138" t="n"/>
      <c r="M105" s="138" t="n"/>
    </row>
    <row customHeight="1" ht="17.25" r="106" s="235" spans="1:13">
      <c r="A106" s="87" t="n"/>
      <c r="B106" s="87" t="n"/>
      <c r="C106" s="89" t="n"/>
      <c r="D106" s="138" t="n"/>
      <c r="E106" s="138" t="n"/>
      <c r="F106" s="135" t="n"/>
      <c r="G106" s="136" t="n"/>
      <c r="H106" s="138" t="n"/>
      <c r="I106" s="138" t="n"/>
      <c r="J106" s="138" t="n"/>
      <c r="K106" s="138" t="n"/>
      <c r="L106" s="138" t="n"/>
      <c r="M106" s="138" t="n"/>
    </row>
    <row customHeight="1" ht="17.25" r="107" s="235" spans="1:13">
      <c r="A107" s="87" t="n"/>
      <c r="B107" s="87" t="n"/>
      <c r="C107" s="89" t="n"/>
      <c r="D107" s="138" t="n"/>
      <c r="E107" s="138" t="n"/>
      <c r="F107" s="135" t="n"/>
      <c r="G107" s="136" t="n"/>
      <c r="H107" s="138" t="n"/>
      <c r="I107" s="138" t="n"/>
      <c r="J107" s="138" t="n"/>
      <c r="K107" s="138" t="n"/>
      <c r="L107" s="138" t="n"/>
      <c r="M107" s="138" t="n"/>
    </row>
    <row customHeight="1" ht="17.25" r="108" s="235" spans="1:13">
      <c r="A108" s="87" t="n"/>
      <c r="B108" s="87" t="n"/>
      <c r="C108" s="89" t="n"/>
      <c r="D108" s="138" t="n"/>
      <c r="E108" s="138" t="n"/>
      <c r="F108" s="135" t="n"/>
      <c r="G108" s="136" t="n"/>
      <c r="H108" s="138" t="n"/>
      <c r="I108" s="138" t="n"/>
      <c r="J108" s="138" t="n"/>
      <c r="K108" s="138" t="n"/>
      <c r="L108" s="138" t="n"/>
      <c r="M108" s="138" t="n"/>
    </row>
    <row customHeight="1" ht="17.25" r="109" s="235" spans="1:13">
      <c r="A109" s="87" t="n"/>
      <c r="B109" s="87" t="n"/>
      <c r="C109" s="89" t="n"/>
      <c r="D109" s="138" t="n"/>
      <c r="E109" s="138" t="n"/>
      <c r="F109" s="135" t="n"/>
      <c r="G109" s="136" t="n"/>
      <c r="H109" s="138" t="n"/>
      <c r="I109" s="138" t="n"/>
      <c r="J109" s="138" t="n"/>
      <c r="K109" s="138" t="n"/>
      <c r="L109" s="138" t="n"/>
      <c r="M109" s="138" t="n"/>
    </row>
    <row customHeight="1" ht="17.25" r="110" s="235" spans="1:13">
      <c r="A110" s="87" t="n"/>
      <c r="B110" s="87" t="n"/>
      <c r="C110" s="89" t="n"/>
      <c r="D110" s="138" t="n"/>
      <c r="E110" s="138" t="n"/>
      <c r="F110" s="135" t="n"/>
      <c r="G110" s="136" t="n"/>
      <c r="H110" s="138" t="n"/>
      <c r="I110" s="138" t="n"/>
      <c r="J110" s="138" t="n"/>
      <c r="K110" s="138" t="n"/>
      <c r="L110" s="138" t="n"/>
      <c r="M110" s="138" t="n"/>
    </row>
    <row customHeight="1" ht="17.25" r="111" s="235" spans="1:13">
      <c r="A111" s="87" t="n"/>
      <c r="B111" s="87" t="n"/>
      <c r="C111" s="89" t="n"/>
      <c r="D111" s="138" t="n"/>
      <c r="E111" s="138" t="n"/>
      <c r="F111" s="135" t="n"/>
      <c r="G111" s="136" t="n"/>
      <c r="H111" s="138" t="n"/>
      <c r="I111" s="138" t="n"/>
      <c r="J111" s="138" t="n"/>
      <c r="K111" s="138" t="n"/>
      <c r="L111" s="138" t="n"/>
      <c r="M111" s="138" t="n"/>
    </row>
    <row customHeight="1" ht="17.25" r="112" s="235" spans="1:13">
      <c r="A112" s="87" t="n"/>
      <c r="B112" s="87" t="n"/>
      <c r="C112" s="89" t="n"/>
      <c r="D112" s="138" t="n"/>
      <c r="E112" s="138" t="n"/>
      <c r="F112" s="135" t="n"/>
      <c r="G112" s="136" t="n"/>
      <c r="H112" s="138" t="n"/>
      <c r="I112" s="138" t="n"/>
      <c r="J112" s="138" t="n"/>
      <c r="K112" s="138" t="n"/>
      <c r="L112" s="138" t="n"/>
      <c r="M112" s="138" t="n"/>
    </row>
    <row customHeight="1" ht="17.25" r="113" s="235" spans="1:13">
      <c r="A113" s="87" t="n"/>
      <c r="B113" s="87" t="n"/>
      <c r="C113" s="89" t="n"/>
      <c r="D113" s="138" t="n"/>
      <c r="E113" s="138" t="n"/>
      <c r="F113" s="135" t="n"/>
      <c r="G113" s="136" t="n"/>
      <c r="H113" s="138" t="n"/>
      <c r="I113" s="138" t="n"/>
      <c r="J113" s="138" t="n"/>
      <c r="K113" s="138" t="n"/>
      <c r="L113" s="138" t="n"/>
      <c r="M113" s="138" t="n"/>
    </row>
    <row customHeight="1" ht="17.25" r="114" s="235" spans="1:13">
      <c r="A114" s="87" t="n"/>
      <c r="B114" s="87" t="n"/>
      <c r="C114" s="89" t="n"/>
      <c r="D114" s="138" t="n"/>
      <c r="E114" s="138" t="n"/>
      <c r="F114" s="135" t="n"/>
      <c r="G114" s="136" t="n"/>
      <c r="H114" s="138" t="n"/>
      <c r="I114" s="138" t="n"/>
      <c r="J114" s="138" t="n"/>
      <c r="K114" s="138" t="n"/>
      <c r="L114" s="138" t="n"/>
      <c r="M114" s="138" t="n"/>
    </row>
    <row customHeight="1" ht="17.25" r="115" s="235" spans="1:13">
      <c r="A115" s="87" t="n"/>
      <c r="B115" s="87" t="n"/>
      <c r="C115" s="89" t="n"/>
      <c r="D115" s="138" t="n"/>
      <c r="E115" s="138" t="n"/>
      <c r="F115" s="135" t="n"/>
      <c r="G115" s="136" t="n"/>
      <c r="H115" s="138" t="n"/>
      <c r="I115" s="138" t="n"/>
      <c r="J115" s="138" t="n"/>
      <c r="K115" s="138" t="n"/>
      <c r="L115" s="138" t="n"/>
      <c r="M115" s="138" t="n"/>
    </row>
    <row customHeight="1" ht="17.25" r="116" s="235" spans="1:13">
      <c r="A116" s="87" t="n"/>
      <c r="B116" s="87" t="n"/>
      <c r="C116" s="89" t="n"/>
      <c r="D116" s="138" t="n"/>
      <c r="E116" s="138" t="n"/>
      <c r="F116" s="135" t="n"/>
      <c r="G116" s="136" t="n"/>
      <c r="H116" s="138" t="n"/>
      <c r="I116" s="138" t="n"/>
      <c r="J116" s="138" t="n"/>
      <c r="K116" s="138" t="n"/>
      <c r="L116" s="138" t="n"/>
      <c r="M116" s="138" t="n"/>
    </row>
    <row customHeight="1" ht="17.25" r="117" s="235" spans="1:13">
      <c r="A117" s="87" t="n"/>
      <c r="B117" s="87" t="n"/>
      <c r="C117" s="89" t="n"/>
      <c r="D117" s="138" t="n"/>
      <c r="E117" s="138" t="n"/>
      <c r="F117" s="135" t="n"/>
      <c r="G117" s="136" t="n"/>
      <c r="H117" s="138" t="n"/>
      <c r="I117" s="138" t="n"/>
      <c r="J117" s="138" t="n"/>
      <c r="K117" s="138" t="n"/>
      <c r="L117" s="138" t="n"/>
      <c r="M117" s="138" t="n"/>
    </row>
    <row customHeight="1" ht="17.25" r="118" s="235" spans="1:13">
      <c r="A118" s="87" t="n"/>
      <c r="B118" s="87" t="n"/>
      <c r="C118" s="89" t="n"/>
      <c r="D118" s="138" t="n"/>
      <c r="E118" s="138" t="n"/>
      <c r="F118" s="135" t="n"/>
      <c r="G118" s="136" t="n"/>
      <c r="H118" s="138" t="n"/>
      <c r="I118" s="138" t="n"/>
      <c r="J118" s="138" t="n"/>
      <c r="K118" s="138" t="n"/>
      <c r="L118" s="138" t="n"/>
      <c r="M118" s="138" t="n"/>
    </row>
    <row customHeight="1" ht="17.25" r="119" s="235" spans="1:13">
      <c r="A119" s="87" t="n"/>
      <c r="B119" s="87" t="n"/>
      <c r="C119" s="89" t="n"/>
      <c r="D119" s="138" t="n"/>
      <c r="E119" s="138" t="n"/>
      <c r="F119" s="135" t="n"/>
      <c r="G119" s="136" t="n"/>
      <c r="H119" s="138" t="n"/>
      <c r="I119" s="138" t="n"/>
      <c r="J119" s="138" t="n"/>
      <c r="K119" s="138" t="n"/>
      <c r="L119" s="138" t="n"/>
      <c r="M119" s="138" t="n"/>
    </row>
    <row customHeight="1" ht="17.25" r="120" s="235" spans="1:13">
      <c r="A120" s="87" t="n"/>
      <c r="B120" s="87" t="n"/>
      <c r="C120" s="89" t="n"/>
      <c r="D120" s="138" t="n"/>
      <c r="E120" s="138" t="n"/>
      <c r="F120" s="135" t="n"/>
      <c r="G120" s="136" t="n"/>
      <c r="H120" s="138" t="n"/>
      <c r="I120" s="138" t="n"/>
      <c r="J120" s="138" t="n"/>
      <c r="K120" s="138" t="n"/>
      <c r="L120" s="138" t="n"/>
      <c r="M120" s="138" t="n"/>
    </row>
    <row customHeight="1" ht="17.25" r="121" s="235" spans="1:13">
      <c r="A121" s="87" t="n"/>
      <c r="B121" s="87" t="n"/>
      <c r="C121" s="89" t="n"/>
      <c r="D121" s="138" t="n"/>
      <c r="E121" s="138" t="n"/>
      <c r="F121" s="135" t="n"/>
      <c r="G121" s="136" t="n"/>
      <c r="H121" s="138" t="n"/>
      <c r="I121" s="138" t="n"/>
      <c r="J121" s="138" t="n"/>
      <c r="K121" s="138" t="n"/>
      <c r="L121" s="138" t="n"/>
      <c r="M121" s="138" t="n"/>
    </row>
    <row customHeight="1" ht="17.25" r="122" s="235" spans="1:13">
      <c r="A122" s="87" t="n"/>
      <c r="B122" s="87" t="n"/>
      <c r="C122" s="89" t="n"/>
      <c r="D122" s="138" t="n"/>
      <c r="E122" s="138" t="n"/>
      <c r="F122" s="135" t="n"/>
      <c r="G122" s="136" t="n"/>
      <c r="H122" s="138" t="n"/>
      <c r="I122" s="138" t="n"/>
      <c r="J122" s="138" t="n"/>
      <c r="K122" s="138" t="n"/>
      <c r="L122" s="138" t="n"/>
      <c r="M122" s="138" t="n"/>
    </row>
    <row customHeight="1" ht="17.25" r="123" s="235" spans="1:13">
      <c r="A123" s="87" t="n"/>
      <c r="B123" s="87" t="n"/>
      <c r="C123" s="89" t="n"/>
      <c r="D123" s="138" t="n"/>
      <c r="E123" s="138" t="n"/>
      <c r="F123" s="135" t="n"/>
      <c r="G123" s="136" t="n"/>
      <c r="H123" s="138" t="n"/>
      <c r="I123" s="138" t="n"/>
      <c r="J123" s="138" t="n"/>
      <c r="K123" s="138" t="n"/>
      <c r="L123" s="138" t="n"/>
      <c r="M123" s="138" t="n"/>
    </row>
    <row customHeight="1" ht="17.25" r="124" s="235" spans="1:13">
      <c r="A124" s="87" t="n"/>
      <c r="B124" s="87" t="n"/>
      <c r="C124" s="89" t="n"/>
      <c r="D124" s="138" t="n"/>
      <c r="E124" s="138" t="n"/>
      <c r="F124" s="135" t="n"/>
      <c r="G124" s="136" t="n"/>
      <c r="H124" s="138" t="n"/>
      <c r="I124" s="138" t="n"/>
      <c r="J124" s="138" t="n"/>
      <c r="K124" s="138" t="n"/>
      <c r="L124" s="138" t="n"/>
      <c r="M124" s="138" t="n"/>
    </row>
    <row customHeight="1" ht="17.25" r="125" s="235" spans="1:13">
      <c r="A125" s="87" t="n"/>
      <c r="B125" s="87" t="n"/>
      <c r="C125" s="89" t="n"/>
      <c r="D125" s="138" t="n"/>
      <c r="E125" s="138" t="n"/>
      <c r="F125" s="135" t="n"/>
      <c r="G125" s="136" t="n"/>
      <c r="H125" s="138" t="n"/>
      <c r="I125" s="138" t="n"/>
      <c r="J125" s="138" t="n"/>
      <c r="K125" s="138" t="n"/>
      <c r="L125" s="138" t="n"/>
      <c r="M125" s="138" t="n"/>
    </row>
    <row customHeight="1" ht="17.25" r="126" s="235" spans="1:13">
      <c r="A126" s="87" t="n"/>
      <c r="B126" s="87" t="n"/>
      <c r="C126" s="89" t="n"/>
      <c r="D126" s="138" t="n"/>
      <c r="E126" s="138" t="n"/>
      <c r="F126" s="135" t="n"/>
      <c r="G126" s="136" t="n"/>
      <c r="H126" s="138" t="n"/>
      <c r="I126" s="138" t="n"/>
      <c r="J126" s="138" t="n"/>
      <c r="K126" s="138" t="n"/>
      <c r="L126" s="138" t="n"/>
      <c r="M126" s="138" t="n"/>
    </row>
    <row customHeight="1" ht="17.25" r="127" s="235" spans="1:13">
      <c r="A127" s="87" t="n"/>
      <c r="B127" s="87" t="n"/>
      <c r="C127" s="89" t="n"/>
      <c r="D127" s="138" t="n"/>
      <c r="E127" s="138" t="n"/>
      <c r="F127" s="135" t="n"/>
      <c r="G127" s="136" t="n"/>
      <c r="H127" s="138" t="n"/>
      <c r="I127" s="138" t="n"/>
      <c r="J127" s="138" t="n"/>
      <c r="K127" s="138" t="n"/>
      <c r="L127" s="138" t="n"/>
      <c r="M127" s="138" t="n"/>
    </row>
    <row customHeight="1" ht="17.25" r="128" s="235" spans="1:13">
      <c r="A128" s="87" t="n"/>
      <c r="B128" s="87" t="n"/>
      <c r="C128" s="89" t="n"/>
      <c r="D128" s="138" t="n"/>
      <c r="E128" s="138" t="n"/>
      <c r="F128" s="135" t="n"/>
      <c r="G128" s="136" t="n"/>
      <c r="H128" s="138" t="n"/>
      <c r="I128" s="138" t="n"/>
      <c r="J128" s="138" t="n"/>
      <c r="K128" s="138" t="n"/>
      <c r="L128" s="138" t="n"/>
      <c r="M128" s="138" t="n"/>
    </row>
    <row customHeight="1" ht="17.25" r="129" s="235" spans="1:13">
      <c r="A129" s="87" t="n"/>
      <c r="B129" s="87" t="n"/>
      <c r="C129" s="89" t="n"/>
      <c r="D129" s="138" t="n"/>
      <c r="E129" s="138" t="n"/>
      <c r="F129" s="135" t="n"/>
      <c r="G129" s="136" t="n"/>
      <c r="H129" s="138" t="n"/>
      <c r="I129" s="138" t="n"/>
      <c r="J129" s="138" t="n"/>
      <c r="K129" s="138" t="n"/>
      <c r="L129" s="138" t="n"/>
      <c r="M129" s="138" t="n"/>
    </row>
    <row customHeight="1" ht="17.25" r="130" s="235" spans="1:13">
      <c r="A130" s="87" t="n"/>
      <c r="B130" s="87" t="n"/>
      <c r="C130" s="89" t="n"/>
      <c r="D130" s="138" t="n"/>
      <c r="E130" s="138" t="n"/>
      <c r="F130" s="135" t="n"/>
      <c r="G130" s="136" t="n"/>
      <c r="H130" s="138" t="n"/>
      <c r="I130" s="138" t="n"/>
      <c r="J130" s="138" t="n"/>
      <c r="K130" s="138" t="n"/>
      <c r="L130" s="138" t="n"/>
      <c r="M130" s="138" t="n"/>
    </row>
    <row customHeight="1" ht="17.25" r="131" s="235" spans="1:13">
      <c r="A131" s="87" t="n"/>
      <c r="B131" s="87" t="n"/>
      <c r="C131" s="89" t="n"/>
      <c r="D131" s="138" t="n"/>
      <c r="E131" s="138" t="n"/>
      <c r="F131" s="135" t="n"/>
      <c r="G131" s="136" t="n"/>
      <c r="H131" s="138" t="n"/>
      <c r="I131" s="138" t="n"/>
      <c r="J131" s="138" t="n"/>
      <c r="K131" s="138" t="n"/>
      <c r="L131" s="138" t="n"/>
      <c r="M131" s="138" t="n"/>
    </row>
    <row customHeight="1" ht="17.25" r="132" s="235" spans="1:13">
      <c r="A132" s="87" t="n"/>
      <c r="B132" s="87" t="n"/>
      <c r="C132" s="89" t="n"/>
      <c r="D132" s="138" t="n"/>
      <c r="E132" s="138" t="n"/>
      <c r="F132" s="135" t="n"/>
      <c r="G132" s="136" t="n"/>
      <c r="H132" s="138" t="n"/>
      <c r="I132" s="138" t="n"/>
      <c r="J132" s="138" t="n"/>
      <c r="K132" s="138" t="n"/>
      <c r="L132" s="138" t="n"/>
      <c r="M132" s="138" t="n"/>
    </row>
    <row customHeight="1" ht="17.25" r="133" s="235" spans="1:13">
      <c r="A133" s="87" t="n"/>
      <c r="B133" s="87" t="n"/>
      <c r="C133" s="89" t="n"/>
      <c r="D133" s="138" t="n"/>
      <c r="E133" s="138" t="n"/>
      <c r="F133" s="135" t="n"/>
      <c r="G133" s="136" t="n"/>
      <c r="H133" s="138" t="n"/>
      <c r="I133" s="138" t="n"/>
      <c r="J133" s="138" t="n"/>
      <c r="K133" s="138" t="n"/>
      <c r="L133" s="138" t="n"/>
      <c r="M133" s="138" t="n"/>
    </row>
    <row customHeight="1" ht="17.25" r="134" s="235" spans="1:13">
      <c r="A134" s="87" t="n"/>
      <c r="B134" s="87" t="n"/>
      <c r="C134" s="89" t="n"/>
      <c r="D134" s="138" t="n"/>
      <c r="E134" s="138" t="n"/>
      <c r="F134" s="135" t="n"/>
      <c r="G134" s="136" t="n"/>
      <c r="H134" s="138" t="n"/>
      <c r="I134" s="138" t="n"/>
      <c r="J134" s="138" t="n"/>
      <c r="K134" s="138" t="n"/>
      <c r="L134" s="138" t="n"/>
      <c r="M134" s="138" t="n"/>
    </row>
    <row customHeight="1" ht="17.25" r="135" s="235" spans="1:13">
      <c r="A135" s="87" t="n"/>
      <c r="B135" s="87" t="n"/>
      <c r="C135" s="89" t="n"/>
      <c r="D135" s="138" t="n"/>
      <c r="E135" s="138" t="n"/>
      <c r="F135" s="135" t="n"/>
      <c r="G135" s="136" t="n"/>
      <c r="H135" s="138" t="n"/>
      <c r="I135" s="138" t="n"/>
      <c r="J135" s="138" t="n"/>
      <c r="K135" s="138" t="n"/>
      <c r="L135" s="138" t="n"/>
      <c r="M135" s="138" t="n"/>
    </row>
    <row customHeight="1" ht="17.25" r="136" s="235" spans="1:13">
      <c r="A136" s="87" t="n"/>
      <c r="B136" s="87" t="n"/>
      <c r="C136" s="89" t="n"/>
      <c r="D136" s="138" t="n"/>
      <c r="E136" s="138" t="n"/>
      <c r="F136" s="135" t="n"/>
      <c r="G136" s="136" t="n"/>
      <c r="H136" s="138" t="n"/>
      <c r="I136" s="138" t="n"/>
      <c r="J136" s="138" t="n"/>
      <c r="K136" s="138" t="n"/>
      <c r="L136" s="138" t="n"/>
      <c r="M136" s="138" t="n"/>
    </row>
    <row customHeight="1" ht="17.25" r="137" s="235" spans="1:13">
      <c r="A137" s="87" t="n"/>
      <c r="B137" s="87" t="n"/>
      <c r="C137" s="89" t="n"/>
      <c r="D137" s="138" t="n"/>
      <c r="E137" s="138" t="n"/>
      <c r="F137" s="135" t="n"/>
      <c r="G137" s="136" t="n"/>
      <c r="H137" s="138" t="n"/>
      <c r="I137" s="138" t="n"/>
      <c r="J137" s="138" t="n"/>
      <c r="K137" s="138" t="n"/>
      <c r="L137" s="138" t="n"/>
      <c r="M137" s="138" t="n"/>
    </row>
    <row customHeight="1" ht="17.25" r="138" s="235" spans="1:13">
      <c r="A138" s="87" t="n"/>
      <c r="B138" s="87" t="n"/>
      <c r="C138" s="89" t="n"/>
      <c r="D138" s="138" t="n"/>
      <c r="E138" s="138" t="n"/>
      <c r="F138" s="135" t="n"/>
      <c r="G138" s="136" t="n"/>
      <c r="H138" s="138" t="n"/>
      <c r="I138" s="138" t="n"/>
      <c r="J138" s="138" t="n"/>
      <c r="K138" s="138" t="n"/>
      <c r="L138" s="138" t="n"/>
      <c r="M138" s="138" t="n"/>
    </row>
    <row customHeight="1" ht="17.25" r="139" s="235" spans="1:13">
      <c r="A139" s="87" t="n"/>
      <c r="B139" s="87" t="n"/>
      <c r="C139" s="89" t="n"/>
      <c r="D139" s="138" t="n"/>
      <c r="E139" s="138" t="n"/>
      <c r="F139" s="135" t="n"/>
      <c r="G139" s="136" t="n"/>
      <c r="H139" s="138" t="n"/>
      <c r="I139" s="138" t="n"/>
      <c r="J139" s="138" t="n"/>
      <c r="K139" s="138" t="n"/>
      <c r="L139" s="138" t="n"/>
      <c r="M139" s="138" t="n"/>
    </row>
    <row customHeight="1" ht="17.25" r="140" s="235" spans="1:13">
      <c r="A140" s="87" t="n"/>
      <c r="B140" s="87" t="n"/>
      <c r="C140" s="89" t="n"/>
      <c r="D140" s="138" t="n"/>
      <c r="E140" s="138" t="n"/>
      <c r="F140" s="135" t="n"/>
      <c r="G140" s="136" t="n"/>
      <c r="H140" s="138" t="n"/>
      <c r="I140" s="138" t="n"/>
      <c r="J140" s="138" t="n"/>
      <c r="K140" s="138" t="n"/>
      <c r="L140" s="138" t="n"/>
      <c r="M140" s="138" t="n"/>
    </row>
    <row customHeight="1" ht="17.25" r="141" s="235" spans="1:13">
      <c r="A141" s="87" t="n"/>
      <c r="B141" s="87" t="n"/>
      <c r="C141" s="89" t="n"/>
      <c r="D141" s="138" t="n"/>
      <c r="E141" s="138" t="n"/>
      <c r="F141" s="135" t="n"/>
      <c r="G141" s="136" t="n"/>
      <c r="H141" s="138" t="n"/>
      <c r="I141" s="138" t="n"/>
      <c r="J141" s="138" t="n"/>
      <c r="K141" s="138" t="n"/>
      <c r="L141" s="138" t="n"/>
      <c r="M141" s="138" t="n"/>
    </row>
    <row customHeight="1" ht="17.25" r="142" s="235" spans="1:13">
      <c r="A142" s="87" t="n"/>
      <c r="B142" s="87" t="n"/>
      <c r="C142" s="89" t="n"/>
      <c r="D142" s="138" t="n"/>
      <c r="E142" s="138" t="n"/>
      <c r="F142" s="135" t="n"/>
      <c r="G142" s="136" t="n"/>
      <c r="H142" s="138" t="n"/>
      <c r="I142" s="138" t="n"/>
      <c r="J142" s="138" t="n"/>
      <c r="K142" s="138" t="n"/>
      <c r="L142" s="138" t="n"/>
      <c r="M142" s="138" t="n"/>
    </row>
    <row customHeight="1" ht="17.25" r="143" s="235" spans="1:13">
      <c r="A143" s="87" t="n"/>
      <c r="B143" s="87" t="n"/>
      <c r="C143" s="89" t="n"/>
      <c r="D143" s="138" t="n"/>
      <c r="E143" s="138" t="n"/>
      <c r="F143" s="135" t="n"/>
      <c r="G143" s="136" t="n"/>
      <c r="H143" s="138" t="n"/>
      <c r="I143" s="138" t="n"/>
      <c r="J143" s="138" t="n"/>
      <c r="K143" s="138" t="n"/>
      <c r="L143" s="138" t="n"/>
      <c r="M143" s="138" t="n"/>
    </row>
    <row customHeight="1" ht="17.25" r="144" s="235" spans="1:13">
      <c r="A144" s="87" t="n"/>
      <c r="B144" s="87" t="n"/>
      <c r="C144" s="89" t="n"/>
      <c r="D144" s="138" t="n"/>
      <c r="E144" s="138" t="n"/>
      <c r="F144" s="135" t="n"/>
      <c r="G144" s="136" t="n"/>
      <c r="H144" s="138" t="n"/>
      <c r="I144" s="138" t="n"/>
      <c r="J144" s="138" t="n"/>
      <c r="K144" s="138" t="n"/>
      <c r="L144" s="138" t="n"/>
      <c r="M144" s="138" t="n"/>
    </row>
    <row customHeight="1" ht="17.25" r="145" s="235" spans="1:13">
      <c r="A145" s="87" t="n"/>
      <c r="B145" s="87" t="n"/>
      <c r="C145" s="89" t="n"/>
      <c r="D145" s="138" t="n"/>
      <c r="E145" s="138" t="n"/>
      <c r="F145" s="135" t="n"/>
      <c r="G145" s="136" t="n"/>
      <c r="H145" s="138" t="n"/>
      <c r="I145" s="138" t="n"/>
      <c r="J145" s="138" t="n"/>
      <c r="K145" s="138" t="n"/>
      <c r="L145" s="138" t="n"/>
      <c r="M145" s="138" t="n"/>
    </row>
    <row customHeight="1" ht="17.25" r="146" s="235" spans="1:13">
      <c r="A146" s="87" t="n"/>
      <c r="B146" s="87" t="n"/>
      <c r="C146" s="89" t="n"/>
      <c r="D146" s="138" t="n"/>
      <c r="E146" s="138" t="n"/>
      <c r="F146" s="135" t="n"/>
      <c r="G146" s="136" t="n"/>
      <c r="H146" s="138" t="n"/>
      <c r="I146" s="138" t="n"/>
      <c r="J146" s="138" t="n"/>
      <c r="K146" s="138" t="n"/>
      <c r="L146" s="138" t="n"/>
      <c r="M146" s="138" t="n"/>
    </row>
    <row customHeight="1" ht="17.25" r="147" s="235" spans="1:13">
      <c r="A147" s="87" t="n"/>
      <c r="B147" s="87" t="n"/>
      <c r="C147" s="89" t="n"/>
      <c r="D147" s="138" t="n"/>
      <c r="E147" s="138" t="n"/>
      <c r="F147" s="135" t="n"/>
      <c r="G147" s="136" t="n"/>
      <c r="H147" s="138" t="n"/>
      <c r="I147" s="138" t="n"/>
      <c r="J147" s="138" t="n"/>
      <c r="K147" s="138" t="n"/>
      <c r="L147" s="138" t="n"/>
      <c r="M147" s="138" t="n"/>
    </row>
    <row customHeight="1" ht="17.25" r="148" s="235" spans="1:13">
      <c r="A148" s="87" t="n"/>
      <c r="B148" s="87" t="n"/>
      <c r="C148" s="89" t="n"/>
      <c r="D148" s="138" t="n"/>
      <c r="E148" s="138" t="n"/>
      <c r="F148" s="135" t="n"/>
      <c r="G148" s="136" t="n"/>
      <c r="H148" s="138" t="n"/>
      <c r="I148" s="138" t="n"/>
      <c r="J148" s="138" t="n"/>
      <c r="K148" s="138" t="n"/>
      <c r="L148" s="138" t="n"/>
      <c r="M148" s="138" t="n"/>
    </row>
    <row customHeight="1" ht="17.25" r="149" s="235" spans="1:13">
      <c r="A149" s="87" t="n"/>
      <c r="B149" s="87" t="n"/>
      <c r="C149" s="89" t="n"/>
      <c r="D149" s="138" t="n"/>
      <c r="E149" s="138" t="n"/>
      <c r="F149" s="135" t="n"/>
      <c r="G149" s="136" t="n"/>
      <c r="H149" s="138" t="n"/>
      <c r="I149" s="138" t="n"/>
      <c r="J149" s="138" t="n"/>
      <c r="K149" s="138" t="n"/>
      <c r="L149" s="138" t="n"/>
      <c r="M149" s="138" t="n"/>
    </row>
    <row customHeight="1" ht="17.25" r="150" s="235" spans="1:13">
      <c r="A150" s="87" t="n"/>
      <c r="B150" s="87" t="n"/>
      <c r="C150" s="89" t="n"/>
      <c r="D150" s="138" t="n"/>
      <c r="E150" s="138" t="n"/>
      <c r="F150" s="135" t="n"/>
      <c r="G150" s="136" t="n"/>
      <c r="H150" s="138" t="n"/>
      <c r="I150" s="138" t="n"/>
      <c r="J150" s="138" t="n"/>
      <c r="K150" s="138" t="n"/>
      <c r="L150" s="138" t="n"/>
      <c r="M150" s="138" t="n"/>
    </row>
    <row customHeight="1" ht="17.25" r="151" s="235" spans="1:13">
      <c r="A151" s="87" t="n"/>
      <c r="B151" s="87" t="n"/>
      <c r="C151" s="89" t="n"/>
      <c r="D151" s="138" t="n"/>
      <c r="E151" s="138" t="n"/>
      <c r="F151" s="135" t="n"/>
      <c r="G151" s="136" t="n"/>
      <c r="H151" s="138" t="n"/>
      <c r="I151" s="138" t="n"/>
      <c r="J151" s="138" t="n"/>
      <c r="K151" s="138" t="n"/>
      <c r="L151" s="138" t="n"/>
      <c r="M151" s="138" t="n"/>
    </row>
    <row customHeight="1" ht="17.25" r="152" s="235" spans="1:13">
      <c r="A152" s="87" t="n"/>
      <c r="B152" s="87" t="n"/>
      <c r="C152" s="89" t="n"/>
      <c r="D152" s="138" t="n"/>
      <c r="E152" s="138" t="n"/>
      <c r="F152" s="135" t="n"/>
      <c r="G152" s="136" t="n"/>
      <c r="H152" s="138" t="n"/>
      <c r="I152" s="138" t="n"/>
      <c r="J152" s="138" t="n"/>
      <c r="K152" s="138" t="n"/>
      <c r="L152" s="138" t="n"/>
      <c r="M152" s="138" t="n"/>
    </row>
    <row customHeight="1" ht="17.25" r="153" s="235" spans="1:13">
      <c r="A153" s="87" t="n"/>
      <c r="B153" s="87" t="n"/>
      <c r="C153" s="89" t="n"/>
      <c r="D153" s="138" t="n"/>
      <c r="E153" s="138" t="n"/>
      <c r="F153" s="135" t="n"/>
      <c r="G153" s="136" t="n"/>
      <c r="H153" s="138" t="n"/>
      <c r="I153" s="138" t="n"/>
      <c r="J153" s="138" t="n"/>
      <c r="K153" s="138" t="n"/>
      <c r="L153" s="138" t="n"/>
      <c r="M153" s="138" t="n"/>
    </row>
    <row customHeight="1" ht="17.25" r="154" s="235" spans="1:13">
      <c r="A154" s="87" t="n"/>
      <c r="B154" s="87" t="n"/>
      <c r="C154" s="89" t="n"/>
      <c r="D154" s="138" t="n"/>
      <c r="E154" s="138" t="n"/>
      <c r="F154" s="135" t="n"/>
      <c r="G154" s="136" t="n"/>
      <c r="H154" s="138" t="n"/>
      <c r="I154" s="138" t="n"/>
      <c r="J154" s="138" t="n"/>
      <c r="K154" s="138" t="n"/>
      <c r="L154" s="138" t="n"/>
      <c r="M154" s="138" t="n"/>
    </row>
    <row customHeight="1" ht="17.25" r="155" s="235" spans="1:13">
      <c r="A155" s="87" t="n"/>
      <c r="B155" s="87" t="n"/>
      <c r="C155" s="89" t="n"/>
      <c r="D155" s="138" t="n"/>
      <c r="E155" s="138" t="n"/>
      <c r="F155" s="135" t="n"/>
      <c r="G155" s="136" t="n"/>
      <c r="H155" s="138" t="n"/>
      <c r="I155" s="138" t="n"/>
      <c r="J155" s="138" t="n"/>
      <c r="K155" s="138" t="n"/>
      <c r="L155" s="138" t="n"/>
      <c r="M155" s="138" t="n"/>
    </row>
    <row customHeight="1" ht="17.25" r="156" s="235" spans="1:13">
      <c r="A156" s="87" t="n"/>
      <c r="B156" s="87" t="n"/>
      <c r="C156" s="89" t="n"/>
      <c r="D156" s="138" t="n"/>
      <c r="E156" s="138" t="n"/>
      <c r="F156" s="135" t="n"/>
      <c r="G156" s="136" t="n"/>
      <c r="H156" s="138" t="n"/>
      <c r="I156" s="138" t="n"/>
      <c r="J156" s="138" t="n"/>
      <c r="K156" s="138" t="n"/>
      <c r="L156" s="138" t="n"/>
      <c r="M156" s="138" t="n"/>
    </row>
    <row customHeight="1" ht="17.25" r="157" s="235" spans="1:13">
      <c r="A157" s="87" t="n"/>
      <c r="B157" s="87" t="n"/>
      <c r="C157" s="89" t="n"/>
      <c r="D157" s="138" t="n"/>
      <c r="E157" s="138" t="n"/>
      <c r="F157" s="135" t="n"/>
      <c r="G157" s="136" t="n"/>
      <c r="H157" s="138" t="n"/>
      <c r="I157" s="138" t="n"/>
      <c r="J157" s="138" t="n"/>
      <c r="K157" s="138" t="n"/>
      <c r="L157" s="138" t="n"/>
      <c r="M157" s="138" t="n"/>
    </row>
    <row customHeight="1" ht="17.25" r="158" s="235" spans="1:13">
      <c r="A158" s="87" t="n"/>
      <c r="B158" s="87" t="n"/>
      <c r="C158" s="89" t="n"/>
      <c r="D158" s="138" t="n"/>
      <c r="E158" s="138" t="n"/>
      <c r="F158" s="135" t="n"/>
      <c r="G158" s="136" t="n"/>
      <c r="H158" s="138" t="n"/>
      <c r="I158" s="138" t="n"/>
      <c r="J158" s="138" t="n"/>
      <c r="K158" s="138" t="n"/>
      <c r="L158" s="138" t="n"/>
      <c r="M158" s="138" t="n"/>
    </row>
    <row customHeight="1" ht="17.25" r="159" s="235" spans="1:13">
      <c r="A159" s="87" t="n"/>
      <c r="B159" s="87" t="n"/>
      <c r="C159" s="89" t="n"/>
      <c r="D159" s="138" t="n"/>
      <c r="E159" s="138" t="n"/>
      <c r="F159" s="135" t="n"/>
      <c r="G159" s="136" t="n"/>
      <c r="H159" s="138" t="n"/>
      <c r="I159" s="138" t="n"/>
      <c r="J159" s="138" t="n"/>
      <c r="K159" s="138" t="n"/>
      <c r="L159" s="138" t="n"/>
      <c r="M159" s="138" t="n"/>
    </row>
    <row customHeight="1" ht="17.25" r="160" s="235" spans="1:13">
      <c r="A160" s="87" t="n"/>
      <c r="B160" s="87" t="n"/>
      <c r="C160" s="89" t="n"/>
      <c r="D160" s="138" t="n"/>
      <c r="E160" s="138" t="n"/>
      <c r="F160" s="135" t="n"/>
      <c r="G160" s="136" t="n"/>
      <c r="H160" s="138" t="n"/>
      <c r="I160" s="138" t="n"/>
      <c r="J160" s="138" t="n"/>
      <c r="K160" s="138" t="n"/>
      <c r="L160" s="138" t="n"/>
      <c r="M160" s="138" t="n"/>
    </row>
    <row customHeight="1" ht="17.25" r="161" s="235" spans="1:13">
      <c r="A161" s="87" t="n"/>
      <c r="B161" s="87" t="n"/>
      <c r="C161" s="89" t="n"/>
      <c r="D161" s="138" t="n"/>
      <c r="E161" s="138" t="n"/>
      <c r="F161" s="135" t="n"/>
      <c r="G161" s="136" t="n"/>
      <c r="H161" s="138" t="n"/>
      <c r="I161" s="138" t="n"/>
      <c r="J161" s="138" t="n"/>
      <c r="K161" s="138" t="n"/>
      <c r="L161" s="138" t="n"/>
      <c r="M161" s="138" t="n"/>
    </row>
    <row customHeight="1" ht="17.25" r="162" s="235" spans="1:13">
      <c r="A162" s="87" t="n"/>
      <c r="B162" s="87" t="n"/>
      <c r="C162" s="89" t="n"/>
      <c r="D162" s="138" t="n"/>
      <c r="E162" s="138" t="n"/>
      <c r="F162" s="135" t="n"/>
      <c r="G162" s="136" t="n"/>
      <c r="H162" s="138" t="n"/>
      <c r="I162" s="138" t="n"/>
      <c r="J162" s="138" t="n"/>
      <c r="K162" s="138" t="n"/>
      <c r="L162" s="138" t="n"/>
      <c r="M162" s="138" t="n"/>
    </row>
    <row customHeight="1" ht="17.25" r="163" s="235" spans="1:13">
      <c r="A163" s="87" t="n"/>
      <c r="B163" s="87" t="n"/>
      <c r="C163" s="89" t="n"/>
      <c r="D163" s="138" t="n"/>
      <c r="E163" s="138" t="n"/>
      <c r="F163" s="135" t="n"/>
      <c r="G163" s="136" t="n"/>
      <c r="H163" s="138" t="n"/>
      <c r="I163" s="138" t="n"/>
      <c r="J163" s="138" t="n"/>
      <c r="K163" s="138" t="n"/>
      <c r="L163" s="138" t="n"/>
      <c r="M163" s="138" t="n"/>
    </row>
    <row customHeight="1" ht="17.25" r="164" s="235" spans="1:13">
      <c r="A164" s="87" t="n"/>
      <c r="B164" s="87" t="n"/>
      <c r="C164" s="89" t="n"/>
      <c r="D164" s="138" t="n"/>
      <c r="E164" s="138" t="n"/>
      <c r="F164" s="135" t="n"/>
      <c r="G164" s="136" t="n"/>
      <c r="H164" s="138" t="n"/>
      <c r="I164" s="138" t="n"/>
      <c r="J164" s="138" t="n"/>
      <c r="K164" s="138" t="n"/>
      <c r="L164" s="138" t="n"/>
      <c r="M164" s="138" t="n"/>
    </row>
    <row customHeight="1" ht="17.25" r="165" s="235" spans="1:13">
      <c r="A165" s="87" t="n"/>
      <c r="B165" s="87" t="n"/>
      <c r="C165" s="89" t="n"/>
      <c r="D165" s="138" t="n"/>
      <c r="E165" s="138" t="n"/>
      <c r="F165" s="135" t="n"/>
      <c r="G165" s="136" t="n"/>
      <c r="H165" s="138" t="n"/>
      <c r="I165" s="138" t="n"/>
      <c r="J165" s="138" t="n"/>
      <c r="K165" s="138" t="n"/>
      <c r="L165" s="138" t="n"/>
      <c r="M165" s="138" t="n"/>
    </row>
    <row customHeight="1" ht="17.25" r="166" s="235" spans="1:13">
      <c r="A166" s="87" t="n"/>
      <c r="B166" s="87" t="n"/>
      <c r="C166" s="89" t="n"/>
      <c r="D166" s="138" t="n"/>
      <c r="E166" s="138" t="n"/>
      <c r="F166" s="135" t="n"/>
      <c r="G166" s="136" t="n"/>
      <c r="H166" s="138" t="n"/>
      <c r="I166" s="138" t="n"/>
      <c r="J166" s="138" t="n"/>
      <c r="K166" s="138" t="n"/>
      <c r="L166" s="138" t="n"/>
      <c r="M166" s="138" t="n"/>
    </row>
    <row customHeight="1" ht="17.25" r="167" s="235" spans="1:13">
      <c r="A167" s="87" t="n"/>
      <c r="B167" s="87" t="n"/>
      <c r="C167" s="89" t="n"/>
      <c r="D167" s="138" t="n"/>
      <c r="E167" s="138" t="n"/>
      <c r="F167" s="135" t="n"/>
      <c r="G167" s="136" t="n"/>
      <c r="H167" s="138" t="n"/>
      <c r="I167" s="138" t="n"/>
      <c r="J167" s="138" t="n"/>
      <c r="K167" s="138" t="n"/>
      <c r="L167" s="138" t="n"/>
      <c r="M167" s="138" t="n"/>
    </row>
    <row customHeight="1" ht="17.25" r="168" s="235" spans="1:13">
      <c r="A168" s="87" t="n"/>
      <c r="B168" s="87" t="n"/>
      <c r="C168" s="89" t="n"/>
      <c r="D168" s="138" t="n"/>
      <c r="E168" s="138" t="n"/>
      <c r="F168" s="135" t="n"/>
      <c r="G168" s="136" t="n"/>
      <c r="H168" s="138" t="n"/>
      <c r="I168" s="138" t="n"/>
      <c r="J168" s="138" t="n"/>
      <c r="K168" s="138" t="n"/>
      <c r="L168" s="138" t="n"/>
      <c r="M168" s="138" t="n"/>
    </row>
    <row customHeight="1" ht="17.25" r="169" s="235" spans="1:13">
      <c r="A169" s="87" t="n"/>
      <c r="B169" s="87" t="n"/>
      <c r="C169" s="89" t="n"/>
      <c r="D169" s="138" t="n"/>
      <c r="E169" s="138" t="n"/>
      <c r="F169" s="135" t="n"/>
      <c r="G169" s="136" t="n"/>
      <c r="H169" s="138" t="n"/>
      <c r="I169" s="138" t="n"/>
      <c r="J169" s="138" t="n"/>
      <c r="K169" s="138" t="n"/>
      <c r="L169" s="138" t="n"/>
      <c r="M169" s="138" t="n"/>
    </row>
    <row customHeight="1" ht="17.25" r="170" s="235" spans="1:13">
      <c r="A170" s="87" t="n"/>
      <c r="B170" s="87" t="n"/>
      <c r="C170" s="89" t="n"/>
      <c r="D170" s="138" t="n"/>
      <c r="E170" s="138" t="n"/>
      <c r="F170" s="135" t="n"/>
      <c r="G170" s="136" t="n"/>
      <c r="H170" s="138" t="n"/>
      <c r="I170" s="138" t="n"/>
      <c r="J170" s="138" t="n"/>
      <c r="K170" s="138" t="n"/>
      <c r="L170" s="138" t="n"/>
      <c r="M170" s="138" t="n"/>
    </row>
    <row customHeight="1" ht="17.25" r="171" s="235" spans="1:13">
      <c r="A171" s="87" t="n"/>
      <c r="B171" s="87" t="n"/>
      <c r="C171" s="89" t="n"/>
      <c r="D171" s="138" t="n"/>
      <c r="E171" s="138" t="n"/>
      <c r="F171" s="135" t="n"/>
      <c r="G171" s="136" t="n"/>
      <c r="H171" s="138" t="n"/>
      <c r="I171" s="138" t="n"/>
      <c r="J171" s="138" t="n"/>
      <c r="K171" s="138" t="n"/>
      <c r="L171" s="138" t="n"/>
      <c r="M171" s="138" t="n"/>
    </row>
    <row customHeight="1" ht="17.25" r="172" s="235" spans="1:13">
      <c r="A172" s="87" t="n"/>
      <c r="B172" s="87" t="n"/>
      <c r="C172" s="89" t="n"/>
      <c r="D172" s="138" t="n"/>
      <c r="E172" s="138" t="n"/>
      <c r="F172" s="135" t="n"/>
      <c r="G172" s="136" t="n"/>
      <c r="H172" s="138" t="n"/>
      <c r="I172" s="138" t="n"/>
      <c r="J172" s="138" t="n"/>
      <c r="K172" s="138" t="n"/>
      <c r="L172" s="138" t="n"/>
      <c r="M172" s="138" t="n"/>
    </row>
    <row customHeight="1" ht="17.25" r="173" s="235" spans="1:13">
      <c r="A173" s="87" t="n"/>
      <c r="B173" s="87" t="n"/>
      <c r="C173" s="89" t="n"/>
      <c r="D173" s="138" t="n"/>
      <c r="E173" s="138" t="n"/>
      <c r="F173" s="135" t="n"/>
      <c r="G173" s="136" t="n"/>
      <c r="H173" s="138" t="n"/>
      <c r="I173" s="138" t="n"/>
      <c r="J173" s="138" t="n"/>
      <c r="K173" s="138" t="n"/>
      <c r="L173" s="138" t="n"/>
      <c r="M173" s="138" t="n"/>
    </row>
    <row customHeight="1" ht="17.25" r="174" s="235" spans="1:13">
      <c r="A174" s="87" t="n"/>
      <c r="B174" s="87" t="n"/>
      <c r="C174" s="89" t="n"/>
      <c r="D174" s="138" t="n"/>
      <c r="E174" s="138" t="n"/>
      <c r="F174" s="135" t="n"/>
      <c r="G174" s="136" t="n"/>
      <c r="H174" s="138" t="n"/>
      <c r="I174" s="138" t="n"/>
      <c r="J174" s="138" t="n"/>
      <c r="K174" s="138" t="n"/>
      <c r="L174" s="138" t="n"/>
      <c r="M174" s="138" t="n"/>
    </row>
    <row customHeight="1" ht="17.25" r="175" s="235" spans="1:13">
      <c r="A175" s="87" t="n"/>
      <c r="B175" s="87" t="n"/>
      <c r="C175" s="89" t="n"/>
      <c r="D175" s="138" t="n"/>
      <c r="E175" s="138" t="n"/>
      <c r="F175" s="135" t="n"/>
      <c r="G175" s="136" t="n"/>
      <c r="H175" s="138" t="n"/>
      <c r="I175" s="138" t="n"/>
      <c r="J175" s="138" t="n"/>
      <c r="K175" s="138" t="n"/>
      <c r="L175" s="138" t="n"/>
      <c r="M175" s="138" t="n"/>
    </row>
    <row customHeight="1" ht="17.25" r="176" s="235" spans="1:13">
      <c r="A176" s="87" t="n"/>
      <c r="B176" s="87" t="n"/>
      <c r="C176" s="89" t="n"/>
      <c r="D176" s="138" t="n"/>
      <c r="E176" s="138" t="n"/>
      <c r="F176" s="135" t="n"/>
      <c r="G176" s="136" t="n"/>
      <c r="H176" s="138" t="n"/>
      <c r="I176" s="138" t="n"/>
      <c r="J176" s="138" t="n"/>
      <c r="K176" s="138" t="n"/>
      <c r="L176" s="138" t="n"/>
      <c r="M176" s="138" t="n"/>
    </row>
    <row customHeight="1" ht="17.25" r="177" s="235" spans="1:13">
      <c r="A177" s="87" t="n"/>
      <c r="B177" s="87" t="n"/>
      <c r="C177" s="89" t="n"/>
      <c r="D177" s="138" t="n"/>
      <c r="E177" s="138" t="n"/>
      <c r="F177" s="135" t="n"/>
      <c r="G177" s="136" t="n"/>
      <c r="H177" s="138" t="n"/>
      <c r="I177" s="138" t="n"/>
      <c r="J177" s="138" t="n"/>
      <c r="K177" s="138" t="n"/>
      <c r="L177" s="138" t="n"/>
      <c r="M177" s="138" t="n"/>
    </row>
    <row customHeight="1" ht="17.25" r="178" s="235" spans="1:13">
      <c r="A178" s="87" t="n"/>
      <c r="B178" s="87" t="n"/>
      <c r="C178" s="89" t="n"/>
      <c r="D178" s="138" t="n"/>
      <c r="E178" s="138" t="n"/>
      <c r="F178" s="135" t="n"/>
      <c r="G178" s="136" t="n"/>
      <c r="H178" s="138" t="n"/>
      <c r="I178" s="138" t="n"/>
      <c r="J178" s="138" t="n"/>
      <c r="K178" s="138" t="n"/>
      <c r="L178" s="138" t="n"/>
      <c r="M178" s="138" t="n"/>
    </row>
    <row customHeight="1" ht="17.25" r="179" s="235" spans="1:13">
      <c r="A179" s="87" t="n"/>
      <c r="B179" s="87" t="n"/>
      <c r="C179" s="89" t="n"/>
      <c r="D179" s="138" t="n"/>
      <c r="E179" s="138" t="n"/>
      <c r="F179" s="135" t="n"/>
      <c r="G179" s="136" t="n"/>
      <c r="H179" s="138" t="n"/>
      <c r="I179" s="138" t="n"/>
      <c r="J179" s="138" t="n"/>
      <c r="K179" s="138" t="n"/>
      <c r="L179" s="138" t="n"/>
      <c r="M179" s="138" t="n"/>
    </row>
    <row customHeight="1" ht="17.25" r="180" s="235" spans="1:13">
      <c r="A180" s="87" t="n"/>
      <c r="B180" s="87" t="n"/>
      <c r="C180" s="89" t="n"/>
      <c r="D180" s="138" t="n"/>
      <c r="E180" s="138" t="n"/>
      <c r="F180" s="135" t="n"/>
      <c r="G180" s="136" t="n"/>
      <c r="H180" s="138" t="n"/>
      <c r="I180" s="138" t="n"/>
      <c r="J180" s="138" t="n"/>
      <c r="K180" s="138" t="n"/>
      <c r="L180" s="138" t="n"/>
      <c r="M180" s="138" t="n"/>
    </row>
    <row customHeight="1" ht="17.25" r="181" s="235" spans="1:13">
      <c r="A181" s="87" t="n"/>
      <c r="B181" s="87" t="n"/>
      <c r="C181" s="89" t="n"/>
      <c r="D181" s="138" t="n"/>
      <c r="E181" s="138" t="n"/>
      <c r="F181" s="135" t="n"/>
      <c r="G181" s="136" t="n"/>
      <c r="H181" s="138" t="n"/>
      <c r="I181" s="138" t="n"/>
      <c r="J181" s="138" t="n"/>
      <c r="K181" s="138" t="n"/>
      <c r="L181" s="138" t="n"/>
      <c r="M181" s="138" t="n"/>
    </row>
    <row customHeight="1" ht="17.25" r="182" s="235" spans="1:13">
      <c r="A182" s="87" t="n"/>
      <c r="B182" s="87" t="n"/>
      <c r="C182" s="89" t="n"/>
      <c r="D182" s="138" t="n"/>
      <c r="E182" s="138" t="n"/>
      <c r="F182" s="135" t="n"/>
      <c r="G182" s="136" t="n"/>
      <c r="H182" s="138" t="n"/>
      <c r="I182" s="138" t="n"/>
      <c r="J182" s="138" t="n"/>
      <c r="K182" s="138" t="n"/>
      <c r="L182" s="138" t="n"/>
      <c r="M182" s="138" t="n"/>
    </row>
    <row customHeight="1" ht="17.25" r="183" s="235" spans="1:13">
      <c r="A183" s="87" t="n"/>
      <c r="B183" s="87" t="n"/>
      <c r="C183" s="89" t="n"/>
      <c r="D183" s="138" t="n"/>
      <c r="E183" s="138" t="n"/>
      <c r="F183" s="135" t="n"/>
      <c r="G183" s="136" t="n"/>
      <c r="H183" s="138" t="n"/>
      <c r="I183" s="138" t="n"/>
      <c r="J183" s="138" t="n"/>
      <c r="K183" s="138" t="n"/>
      <c r="L183" s="138" t="n"/>
      <c r="M183" s="138" t="n"/>
    </row>
    <row customHeight="1" ht="17.25" r="184" s="235" spans="1:13">
      <c r="A184" s="87" t="n"/>
      <c r="B184" s="87" t="n"/>
      <c r="C184" s="89" t="n"/>
      <c r="D184" s="138" t="n"/>
      <c r="E184" s="138" t="n"/>
      <c r="F184" s="135" t="n"/>
      <c r="G184" s="136" t="n"/>
      <c r="H184" s="138" t="n"/>
      <c r="I184" s="138" t="n"/>
      <c r="J184" s="138" t="n"/>
      <c r="K184" s="138" t="n"/>
      <c r="L184" s="138" t="n"/>
      <c r="M184" s="138" t="n"/>
    </row>
    <row customHeight="1" ht="17.25" r="185" s="235" spans="1:13">
      <c r="A185" s="87" t="n"/>
      <c r="B185" s="87" t="n"/>
      <c r="C185" s="89" t="n"/>
      <c r="D185" s="138" t="n"/>
      <c r="E185" s="138" t="n"/>
      <c r="F185" s="135" t="n"/>
      <c r="G185" s="136" t="n"/>
      <c r="H185" s="138" t="n"/>
      <c r="I185" s="138" t="n"/>
      <c r="J185" s="138" t="n"/>
      <c r="K185" s="138" t="n"/>
      <c r="L185" s="138" t="n"/>
      <c r="M185" s="138" t="n"/>
    </row>
    <row customHeight="1" ht="17.25" r="186" s="235" spans="1:13">
      <c r="A186" s="87" t="n"/>
      <c r="B186" s="87" t="n"/>
      <c r="C186" s="89" t="n"/>
      <c r="D186" s="138" t="n"/>
      <c r="E186" s="138" t="n"/>
      <c r="F186" s="135" t="n"/>
      <c r="G186" s="136" t="n"/>
      <c r="H186" s="138" t="n"/>
      <c r="I186" s="138" t="n"/>
      <c r="J186" s="138" t="n"/>
      <c r="K186" s="138" t="n"/>
      <c r="L186" s="138" t="n"/>
      <c r="M186" s="138" t="n"/>
    </row>
    <row customHeight="1" ht="17.25" r="187" s="235" spans="1:13">
      <c r="A187" s="87" t="n"/>
      <c r="B187" s="87" t="n"/>
      <c r="C187" s="89" t="n"/>
      <c r="D187" s="138" t="n"/>
      <c r="E187" s="138" t="n"/>
      <c r="F187" s="135" t="n"/>
      <c r="G187" s="136" t="n"/>
      <c r="H187" s="138" t="n"/>
      <c r="I187" s="138" t="n"/>
      <c r="J187" s="138" t="n"/>
      <c r="K187" s="138" t="n"/>
      <c r="L187" s="138" t="n"/>
      <c r="M187" s="138" t="n"/>
    </row>
    <row customHeight="1" ht="17.25" r="188" s="235" spans="1:13">
      <c r="A188" s="87" t="n"/>
      <c r="B188" s="87" t="n"/>
      <c r="C188" s="89" t="n"/>
      <c r="D188" s="138" t="n"/>
      <c r="E188" s="138" t="n"/>
      <c r="F188" s="135" t="n"/>
      <c r="G188" s="136" t="n"/>
      <c r="H188" s="138" t="n"/>
      <c r="I188" s="138" t="n"/>
      <c r="J188" s="138" t="n"/>
      <c r="K188" s="138" t="n"/>
      <c r="L188" s="138" t="n"/>
      <c r="M188" s="138" t="n"/>
    </row>
    <row customHeight="1" ht="17.25" r="189" s="235" spans="1:13">
      <c r="A189" s="87" t="n"/>
      <c r="B189" s="87" t="n"/>
      <c r="C189" s="89" t="n"/>
      <c r="D189" s="138" t="n"/>
      <c r="E189" s="138" t="n"/>
      <c r="F189" s="135" t="n"/>
      <c r="G189" s="136" t="n"/>
      <c r="H189" s="138" t="n"/>
      <c r="I189" s="138" t="n"/>
      <c r="J189" s="138" t="n"/>
      <c r="K189" s="138" t="n"/>
      <c r="L189" s="138" t="n"/>
      <c r="M189" s="138" t="n"/>
    </row>
    <row customHeight="1" ht="17.25" r="190" s="235" spans="1:13">
      <c r="A190" s="87" t="n"/>
      <c r="B190" s="87" t="n"/>
      <c r="C190" s="89" t="n"/>
      <c r="D190" s="138" t="n"/>
      <c r="E190" s="138" t="n"/>
      <c r="F190" s="135" t="n"/>
      <c r="G190" s="136" t="n"/>
      <c r="H190" s="138" t="n"/>
      <c r="I190" s="138" t="n"/>
      <c r="J190" s="138" t="n"/>
      <c r="K190" s="138" t="n"/>
      <c r="L190" s="138" t="n"/>
      <c r="M190" s="138" t="n"/>
    </row>
    <row customHeight="1" ht="17.25" r="191" s="235" spans="1:13">
      <c r="A191" s="87" t="n"/>
      <c r="B191" s="87" t="n"/>
      <c r="C191" s="89" t="n"/>
      <c r="D191" s="138" t="n"/>
      <c r="E191" s="138" t="n"/>
      <c r="F191" s="135" t="n"/>
      <c r="G191" s="136" t="n"/>
      <c r="H191" s="138" t="n"/>
      <c r="I191" s="138" t="n"/>
      <c r="J191" s="138" t="n"/>
      <c r="K191" s="138" t="n"/>
      <c r="L191" s="138" t="n"/>
      <c r="M191" s="138" t="n"/>
    </row>
    <row customHeight="1" ht="17.25" r="192" s="235" spans="1:13">
      <c r="A192" s="87" t="n"/>
      <c r="B192" s="87" t="n"/>
      <c r="C192" s="89" t="n"/>
      <c r="D192" s="138" t="n"/>
      <c r="E192" s="138" t="n"/>
      <c r="F192" s="135" t="n"/>
      <c r="G192" s="136" t="n"/>
      <c r="H192" s="138" t="n"/>
      <c r="I192" s="138" t="n"/>
      <c r="J192" s="138" t="n"/>
      <c r="K192" s="138" t="n"/>
      <c r="L192" s="138" t="n"/>
      <c r="M192" s="138" t="n"/>
    </row>
    <row customHeight="1" ht="17.25" r="193" s="235" spans="1:13">
      <c r="A193" s="87" t="n"/>
      <c r="B193" s="87" t="n"/>
      <c r="C193" s="89" t="n"/>
      <c r="D193" s="138" t="n"/>
      <c r="E193" s="138" t="n"/>
      <c r="F193" s="135" t="n"/>
      <c r="G193" s="136" t="n"/>
      <c r="H193" s="138" t="n"/>
      <c r="I193" s="138" t="n"/>
      <c r="J193" s="138" t="n"/>
      <c r="K193" s="138" t="n"/>
      <c r="L193" s="138" t="n"/>
      <c r="M193" s="138" t="n"/>
    </row>
    <row customHeight="1" ht="17.25" r="194" s="235" spans="1:13">
      <c r="A194" s="87" t="n"/>
      <c r="B194" s="87" t="n"/>
      <c r="C194" s="89" t="n"/>
      <c r="D194" s="138" t="n"/>
      <c r="E194" s="138" t="n"/>
      <c r="F194" s="135" t="n"/>
      <c r="G194" s="136" t="n"/>
      <c r="H194" s="138" t="n"/>
      <c r="I194" s="138" t="n"/>
      <c r="J194" s="138" t="n"/>
      <c r="K194" s="138" t="n"/>
      <c r="L194" s="138" t="n"/>
      <c r="M194" s="138" t="n"/>
    </row>
    <row customHeight="1" ht="17.25" r="195" s="235" spans="1:13">
      <c r="A195" s="87" t="n"/>
      <c r="B195" s="87" t="n"/>
      <c r="C195" s="89" t="n"/>
      <c r="D195" s="138" t="n"/>
      <c r="E195" s="138" t="n"/>
      <c r="F195" s="135" t="n"/>
      <c r="G195" s="136" t="n"/>
      <c r="H195" s="138" t="n"/>
      <c r="I195" s="138" t="n"/>
      <c r="J195" s="138" t="n"/>
      <c r="K195" s="138" t="n"/>
      <c r="L195" s="138" t="n"/>
      <c r="M195" s="138" t="n"/>
    </row>
    <row customHeight="1" ht="17.25" r="196" s="235" spans="1:13">
      <c r="A196" s="87" t="n"/>
      <c r="B196" s="87" t="n"/>
      <c r="C196" s="89" t="n"/>
      <c r="D196" s="138" t="n"/>
      <c r="E196" s="138" t="n"/>
      <c r="F196" s="135" t="n"/>
      <c r="G196" s="136" t="n"/>
      <c r="H196" s="138" t="n"/>
      <c r="I196" s="138" t="n"/>
      <c r="J196" s="138" t="n"/>
      <c r="K196" s="138" t="n"/>
      <c r="L196" s="138" t="n"/>
      <c r="M196" s="138" t="n"/>
    </row>
    <row customHeight="1" ht="17.25" r="197" s="235" spans="1:13">
      <c r="A197" s="87" t="n"/>
      <c r="B197" s="87" t="n"/>
      <c r="C197" s="89" t="n"/>
      <c r="D197" s="138" t="n"/>
      <c r="E197" s="138" t="n"/>
      <c r="F197" s="135" t="n"/>
      <c r="G197" s="136" t="n"/>
      <c r="H197" s="138" t="n"/>
      <c r="I197" s="138" t="n"/>
      <c r="J197" s="138" t="n"/>
      <c r="K197" s="138" t="n"/>
      <c r="L197" s="138" t="n"/>
      <c r="M197" s="138" t="n"/>
    </row>
    <row customHeight="1" ht="17.25" r="198" s="235" spans="1:13">
      <c r="A198" s="87" t="n"/>
      <c r="B198" s="87" t="n"/>
      <c r="C198" s="89" t="n"/>
      <c r="D198" s="138" t="n"/>
      <c r="E198" s="138" t="n"/>
      <c r="F198" s="135" t="n"/>
      <c r="G198" s="136" t="n"/>
      <c r="H198" s="138" t="n"/>
      <c r="I198" s="138" t="n"/>
      <c r="J198" s="138" t="n"/>
      <c r="K198" s="138" t="n"/>
      <c r="L198" s="138" t="n"/>
      <c r="M198" s="138" t="n"/>
    </row>
    <row customHeight="1" ht="17.25" r="199" s="235" spans="1:13">
      <c r="A199" s="87" t="n"/>
      <c r="B199" s="87" t="n"/>
      <c r="C199" s="89" t="n"/>
      <c r="D199" s="138" t="n"/>
      <c r="E199" s="138" t="n"/>
      <c r="F199" s="135" t="n"/>
      <c r="G199" s="136" t="n"/>
      <c r="H199" s="138" t="n"/>
      <c r="I199" s="138" t="n"/>
      <c r="J199" s="138" t="n"/>
      <c r="K199" s="138" t="n"/>
      <c r="L199" s="138" t="n"/>
      <c r="M199" s="138" t="n"/>
    </row>
    <row customHeight="1" ht="17.25" r="200" s="235" spans="1:13">
      <c r="A200" s="87" t="n"/>
      <c r="B200" s="87" t="n"/>
      <c r="C200" s="89" t="n"/>
      <c r="D200" s="138" t="n"/>
      <c r="E200" s="138" t="n"/>
      <c r="F200" s="135" t="n"/>
      <c r="G200" s="136" t="n"/>
      <c r="H200" s="138" t="n"/>
      <c r="I200" s="138" t="n"/>
      <c r="J200" s="138" t="n"/>
      <c r="K200" s="138" t="n"/>
      <c r="L200" s="138" t="n"/>
      <c r="M200" s="138" t="n"/>
    </row>
    <row customHeight="1" ht="17.25" r="201" s="235" spans="1:13">
      <c r="A201" s="87" t="n"/>
      <c r="B201" s="87" t="n"/>
      <c r="C201" s="89" t="n"/>
      <c r="D201" s="138" t="n"/>
      <c r="E201" s="138" t="n"/>
      <c r="F201" s="135" t="n"/>
      <c r="G201" s="136" t="n"/>
      <c r="H201" s="138" t="n"/>
      <c r="I201" s="138" t="n"/>
      <c r="J201" s="138" t="n"/>
      <c r="K201" s="138" t="n"/>
      <c r="L201" s="138" t="n"/>
      <c r="M201" s="138" t="n"/>
    </row>
    <row customHeight="1" ht="17.25" r="202" s="235" spans="1:13">
      <c r="A202" s="87" t="n"/>
      <c r="B202" s="87" t="n"/>
      <c r="C202" s="89" t="n"/>
      <c r="D202" s="138" t="n"/>
      <c r="E202" s="138" t="n"/>
      <c r="F202" s="135" t="n"/>
      <c r="G202" s="136" t="n"/>
      <c r="H202" s="138" t="n"/>
      <c r="I202" s="138" t="n"/>
      <c r="J202" s="138" t="n"/>
      <c r="K202" s="138" t="n"/>
      <c r="L202" s="138" t="n"/>
      <c r="M202" s="138" t="n"/>
    </row>
    <row customHeight="1" ht="17.25" r="203" s="235" spans="1:13">
      <c r="A203" s="87" t="n"/>
      <c r="B203" s="87" t="n"/>
      <c r="C203" s="89" t="n"/>
      <c r="D203" s="138" t="n"/>
      <c r="E203" s="138" t="n"/>
      <c r="F203" s="135" t="n"/>
      <c r="G203" s="136" t="n"/>
      <c r="H203" s="138" t="n"/>
      <c r="I203" s="138" t="n"/>
      <c r="J203" s="138" t="n"/>
      <c r="K203" s="138" t="n"/>
      <c r="L203" s="138" t="n"/>
      <c r="M203" s="138" t="n"/>
    </row>
    <row customHeight="1" ht="17.25" r="204" s="235" spans="1:13">
      <c r="A204" s="87" t="n"/>
      <c r="B204" s="87" t="n"/>
      <c r="C204" s="89" t="n"/>
      <c r="D204" s="138" t="n"/>
      <c r="E204" s="138" t="n"/>
      <c r="F204" s="135" t="n"/>
      <c r="G204" s="136" t="n"/>
      <c r="H204" s="138" t="n"/>
      <c r="I204" s="138" t="n"/>
      <c r="J204" s="138" t="n"/>
      <c r="K204" s="138" t="n"/>
      <c r="L204" s="138" t="n"/>
      <c r="M204" s="138" t="n"/>
    </row>
    <row customHeight="1" ht="17.25" r="205" s="235" spans="1:13">
      <c r="A205" s="87" t="n"/>
      <c r="B205" s="87" t="n"/>
      <c r="C205" s="89" t="n"/>
      <c r="D205" s="138" t="n"/>
      <c r="E205" s="138" t="n"/>
      <c r="F205" s="135" t="n"/>
      <c r="G205" s="136" t="n"/>
      <c r="H205" s="138" t="n"/>
      <c r="I205" s="138" t="n"/>
      <c r="J205" s="138" t="n"/>
      <c r="K205" s="138" t="n"/>
      <c r="L205" s="138" t="n"/>
      <c r="M205" s="138" t="n"/>
    </row>
    <row customHeight="1" ht="17.25" r="206" s="235" spans="1:13">
      <c r="A206" s="87" t="n"/>
      <c r="B206" s="87" t="n"/>
      <c r="C206" s="89" t="n"/>
      <c r="D206" s="138" t="n"/>
      <c r="E206" s="138" t="n"/>
      <c r="F206" s="135" t="n"/>
      <c r="G206" s="136" t="n"/>
      <c r="H206" s="138" t="n"/>
      <c r="I206" s="138" t="n"/>
      <c r="J206" s="138" t="n"/>
      <c r="K206" s="138" t="n"/>
      <c r="L206" s="138" t="n"/>
      <c r="M206" s="138" t="n"/>
    </row>
    <row customHeight="1" ht="17.25" r="207" s="235" spans="1:13">
      <c r="A207" s="87" t="n"/>
      <c r="B207" s="87" t="n"/>
      <c r="C207" s="89" t="n"/>
      <c r="D207" s="138" t="n"/>
      <c r="E207" s="138" t="n"/>
      <c r="F207" s="135" t="n"/>
      <c r="G207" s="136" t="n"/>
      <c r="H207" s="138" t="n"/>
      <c r="I207" s="138" t="n"/>
      <c r="J207" s="138" t="n"/>
      <c r="K207" s="138" t="n"/>
      <c r="L207" s="138" t="n"/>
      <c r="M207" s="138" t="n"/>
    </row>
    <row customHeight="1" ht="17.25" r="208" s="235" spans="1:13">
      <c r="A208" s="87" t="n"/>
      <c r="B208" s="87" t="n"/>
      <c r="C208" s="89" t="n"/>
      <c r="D208" s="138" t="n"/>
      <c r="E208" s="138" t="n"/>
      <c r="F208" s="135" t="n"/>
      <c r="G208" s="136" t="n"/>
      <c r="H208" s="138" t="n"/>
      <c r="I208" s="138" t="n"/>
      <c r="J208" s="138" t="n"/>
      <c r="K208" s="138" t="n"/>
      <c r="L208" s="138" t="n"/>
      <c r="M208" s="138" t="n"/>
    </row>
    <row customHeight="1" ht="17.25" r="209" s="235" spans="1:13">
      <c r="A209" s="87" t="n"/>
      <c r="B209" s="87" t="n"/>
      <c r="C209" s="89" t="n"/>
      <c r="D209" s="138" t="n"/>
      <c r="E209" s="138" t="n"/>
      <c r="F209" s="135" t="n"/>
      <c r="G209" s="136" t="n"/>
      <c r="H209" s="138" t="n"/>
      <c r="I209" s="138" t="n"/>
      <c r="J209" s="138" t="n"/>
      <c r="K209" s="138" t="n"/>
      <c r="L209" s="138" t="n"/>
      <c r="M209" s="138" t="n"/>
    </row>
    <row customHeight="1" ht="17.25" r="210" s="235" spans="1:13">
      <c r="A210" s="87" t="n"/>
      <c r="B210" s="87" t="n"/>
      <c r="C210" s="89" t="n"/>
      <c r="D210" s="138" t="n"/>
      <c r="E210" s="138" t="n"/>
      <c r="F210" s="135" t="n"/>
      <c r="G210" s="136" t="n"/>
      <c r="H210" s="138" t="n"/>
      <c r="I210" s="138" t="n"/>
      <c r="J210" s="138" t="n"/>
      <c r="K210" s="138" t="n"/>
      <c r="L210" s="138" t="n"/>
      <c r="M210" s="138" t="n"/>
    </row>
    <row customHeight="1" ht="17.25" r="211" s="235" spans="1:13">
      <c r="A211" s="87" t="n"/>
      <c r="B211" s="87" t="n"/>
      <c r="C211" s="89" t="n"/>
      <c r="D211" s="138" t="n"/>
      <c r="E211" s="138" t="n"/>
      <c r="F211" s="135" t="n"/>
      <c r="G211" s="136" t="n"/>
      <c r="H211" s="138" t="n"/>
      <c r="I211" s="138" t="n"/>
      <c r="J211" s="138" t="n"/>
      <c r="K211" s="138" t="n"/>
      <c r="L211" s="138" t="n"/>
      <c r="M211" s="138" t="n"/>
    </row>
    <row customHeight="1" ht="17.25" r="212" s="235" spans="1:13">
      <c r="A212" s="87" t="n"/>
      <c r="B212" s="87" t="n"/>
      <c r="C212" s="89" t="n"/>
      <c r="D212" s="138" t="n"/>
      <c r="E212" s="138" t="n"/>
      <c r="F212" s="135" t="n"/>
      <c r="G212" s="136" t="n"/>
      <c r="H212" s="138" t="n"/>
      <c r="I212" s="138" t="n"/>
      <c r="J212" s="138" t="n"/>
      <c r="K212" s="138" t="n"/>
      <c r="L212" s="138" t="n"/>
      <c r="M212" s="138" t="n"/>
    </row>
    <row customHeight="1" ht="17.25" r="213" s="235" spans="1:13">
      <c r="A213" s="87" t="n"/>
      <c r="B213" s="87" t="n"/>
      <c r="C213" s="89" t="n"/>
      <c r="D213" s="138" t="n"/>
      <c r="E213" s="138" t="n"/>
      <c r="F213" s="135" t="n"/>
      <c r="G213" s="136" t="n"/>
      <c r="H213" s="138" t="n"/>
      <c r="I213" s="138" t="n"/>
      <c r="J213" s="138" t="n"/>
      <c r="K213" s="138" t="n"/>
      <c r="L213" s="138" t="n"/>
      <c r="M213" s="138" t="n"/>
    </row>
    <row customHeight="1" ht="17.25" r="214" s="235" spans="1:13">
      <c r="A214" s="87" t="n"/>
      <c r="B214" s="87" t="n"/>
      <c r="C214" s="89" t="n"/>
      <c r="D214" s="138" t="n"/>
      <c r="E214" s="138" t="n"/>
      <c r="F214" s="135" t="n"/>
      <c r="G214" s="136" t="n"/>
      <c r="H214" s="138" t="n"/>
      <c r="I214" s="138" t="n"/>
      <c r="J214" s="138" t="n"/>
      <c r="K214" s="138" t="n"/>
      <c r="L214" s="138" t="n"/>
      <c r="M214" s="138" t="n"/>
    </row>
    <row customHeight="1" ht="17.25" r="215" s="235" spans="1:13">
      <c r="A215" s="87" t="n"/>
      <c r="B215" s="87" t="n"/>
      <c r="C215" s="89" t="n"/>
      <c r="D215" s="138" t="n"/>
      <c r="E215" s="138" t="n"/>
      <c r="F215" s="135" t="n"/>
      <c r="G215" s="136" t="n"/>
      <c r="H215" s="138" t="n"/>
      <c r="I215" s="138" t="n"/>
      <c r="J215" s="138" t="n"/>
      <c r="K215" s="138" t="n"/>
      <c r="L215" s="138" t="n"/>
      <c r="M215" s="138" t="n"/>
    </row>
    <row customHeight="1" ht="17.25" r="216" s="235" spans="1:13">
      <c r="A216" s="87" t="n"/>
      <c r="B216" s="87" t="n"/>
      <c r="C216" s="89" t="n"/>
      <c r="D216" s="138" t="n"/>
      <c r="E216" s="138" t="n"/>
      <c r="F216" s="135" t="n"/>
      <c r="G216" s="136" t="n"/>
      <c r="H216" s="138" t="n"/>
      <c r="I216" s="138" t="n"/>
      <c r="J216" s="138" t="n"/>
      <c r="K216" s="138" t="n"/>
      <c r="L216" s="138" t="n"/>
      <c r="M216" s="138" t="n"/>
    </row>
    <row customHeight="1" ht="17.25" r="217" s="235" spans="1:13">
      <c r="A217" s="87" t="n"/>
      <c r="B217" s="87" t="n"/>
      <c r="C217" s="89" t="n"/>
      <c r="D217" s="138" t="n"/>
      <c r="E217" s="138" t="n"/>
      <c r="F217" s="135" t="n"/>
      <c r="G217" s="136" t="n"/>
      <c r="H217" s="138" t="n"/>
      <c r="I217" s="138" t="n"/>
      <c r="J217" s="138" t="n"/>
      <c r="K217" s="138" t="n"/>
      <c r="L217" s="138" t="n"/>
      <c r="M217" s="138" t="n"/>
    </row>
    <row customHeight="1" ht="17.25" r="218" s="235" spans="1:13">
      <c r="A218" s="87" t="n"/>
      <c r="B218" s="87" t="n"/>
      <c r="C218" s="89" t="n"/>
      <c r="D218" s="138" t="n"/>
      <c r="E218" s="138" t="n"/>
      <c r="F218" s="135" t="n"/>
      <c r="G218" s="136" t="n"/>
      <c r="H218" s="138" t="n"/>
      <c r="I218" s="138" t="n"/>
      <c r="J218" s="138" t="n"/>
      <c r="K218" s="138" t="n"/>
      <c r="L218" s="138" t="n"/>
      <c r="M218" s="138" t="n"/>
    </row>
    <row customHeight="1" ht="17.25" r="219" s="235" spans="1:13">
      <c r="A219" s="87" t="n"/>
      <c r="B219" s="87" t="n"/>
      <c r="C219" s="89" t="n"/>
      <c r="D219" s="138" t="n"/>
      <c r="E219" s="138" t="n"/>
      <c r="F219" s="135" t="n"/>
      <c r="G219" s="136" t="n"/>
      <c r="H219" s="138" t="n"/>
      <c r="I219" s="138" t="n"/>
      <c r="J219" s="138" t="n"/>
      <c r="K219" s="138" t="n"/>
      <c r="L219" s="138" t="n"/>
      <c r="M219" s="138" t="n"/>
    </row>
    <row customHeight="1" ht="17.25" r="220" s="235" spans="1:13">
      <c r="A220" s="87" t="n"/>
      <c r="B220" s="87" t="n"/>
      <c r="C220" s="89" t="n"/>
      <c r="D220" s="138" t="n"/>
      <c r="E220" s="138" t="n"/>
      <c r="F220" s="135" t="n"/>
      <c r="G220" s="136" t="n"/>
      <c r="H220" s="138" t="n"/>
      <c r="I220" s="138" t="n"/>
      <c r="J220" s="138" t="n"/>
      <c r="K220" s="138" t="n"/>
      <c r="L220" s="138" t="n"/>
      <c r="M220" s="138" t="n"/>
    </row>
    <row customHeight="1" ht="17.25" r="221" s="235" spans="1:13">
      <c r="A221" s="87" t="n"/>
      <c r="B221" s="87" t="n"/>
      <c r="C221" s="89" t="n"/>
      <c r="D221" s="138" t="n"/>
      <c r="E221" s="138" t="n"/>
      <c r="F221" s="135" t="n"/>
      <c r="G221" s="136" t="n"/>
      <c r="H221" s="138" t="n"/>
      <c r="I221" s="138" t="n"/>
      <c r="J221" s="138" t="n"/>
      <c r="K221" s="138" t="n"/>
      <c r="L221" s="138" t="n"/>
      <c r="M221" s="138" t="n"/>
    </row>
    <row customHeight="1" ht="17.25" r="222" s="235" spans="1:13">
      <c r="A222" s="87" t="n"/>
      <c r="B222" s="87" t="n"/>
      <c r="C222" s="89" t="n"/>
      <c r="D222" s="138" t="n"/>
      <c r="E222" s="138" t="n"/>
      <c r="F222" s="135" t="n"/>
      <c r="G222" s="136" t="n"/>
      <c r="H222" s="138" t="n"/>
      <c r="I222" s="138" t="n"/>
      <c r="J222" s="138" t="n"/>
      <c r="K222" s="138" t="n"/>
      <c r="L222" s="138" t="n"/>
      <c r="M222" s="138" t="n"/>
    </row>
    <row customHeight="1" ht="17.25" r="223" s="235" spans="1:13">
      <c r="A223" s="87" t="n"/>
      <c r="B223" s="87" t="n"/>
      <c r="C223" s="89" t="n"/>
      <c r="D223" s="138" t="n"/>
      <c r="E223" s="138" t="n"/>
      <c r="F223" s="135" t="n"/>
      <c r="G223" s="136" t="n"/>
      <c r="H223" s="138" t="n"/>
      <c r="I223" s="138" t="n"/>
      <c r="J223" s="138" t="n"/>
      <c r="K223" s="138" t="n"/>
      <c r="L223" s="138" t="n"/>
      <c r="M223" s="138" t="n"/>
    </row>
    <row customHeight="1" ht="17.25" r="224" s="235" spans="1:13">
      <c r="A224" s="87" t="n"/>
      <c r="B224" s="87" t="n"/>
      <c r="C224" s="89" t="n"/>
      <c r="D224" s="138" t="n"/>
      <c r="E224" s="138" t="n"/>
      <c r="F224" s="135" t="n"/>
      <c r="G224" s="136" t="n"/>
      <c r="H224" s="138" t="n"/>
      <c r="I224" s="138" t="n"/>
      <c r="J224" s="138" t="n"/>
      <c r="K224" s="138" t="n"/>
      <c r="L224" s="138" t="n"/>
      <c r="M224" s="138" t="n"/>
    </row>
    <row customHeight="1" ht="17.25" r="225" s="235" spans="1:13">
      <c r="A225" s="87" t="n"/>
      <c r="B225" s="87" t="n"/>
      <c r="C225" s="89" t="n"/>
      <c r="D225" s="138" t="n"/>
      <c r="E225" s="138" t="n"/>
      <c r="F225" s="135" t="n"/>
      <c r="G225" s="136" t="n"/>
      <c r="H225" s="138" t="n"/>
      <c r="I225" s="138" t="n"/>
      <c r="J225" s="138" t="n"/>
      <c r="K225" s="138" t="n"/>
      <c r="L225" s="138" t="n"/>
      <c r="M225" s="138" t="n"/>
    </row>
    <row customHeight="1" ht="17.25" r="226" s="235" spans="1:13">
      <c r="A226" s="87" t="n"/>
      <c r="B226" s="87" t="n"/>
      <c r="C226" s="89" t="n"/>
      <c r="D226" s="138" t="n"/>
      <c r="E226" s="138" t="n"/>
      <c r="F226" s="135" t="n"/>
      <c r="G226" s="136" t="n"/>
      <c r="H226" s="138" t="n"/>
      <c r="I226" s="138" t="n"/>
      <c r="J226" s="138" t="n"/>
      <c r="K226" s="138" t="n"/>
      <c r="L226" s="138" t="n"/>
      <c r="M226" s="138" t="n"/>
    </row>
    <row customHeight="1" ht="17.25" r="227" s="235" spans="1:13">
      <c r="A227" s="87" t="n"/>
      <c r="B227" s="87" t="n"/>
      <c r="C227" s="89" t="n"/>
      <c r="D227" s="138" t="n"/>
      <c r="E227" s="138" t="n"/>
      <c r="F227" s="135" t="n"/>
      <c r="G227" s="136" t="n"/>
      <c r="H227" s="138" t="n"/>
      <c r="I227" s="138" t="n"/>
      <c r="J227" s="138" t="n"/>
      <c r="K227" s="138" t="n"/>
      <c r="L227" s="138" t="n"/>
      <c r="M227" s="138" t="n"/>
    </row>
    <row customHeight="1" ht="17.25" r="228" s="235" spans="1:13">
      <c r="A228" s="87" t="n"/>
      <c r="B228" s="87" t="n"/>
      <c r="C228" s="89" t="n"/>
      <c r="D228" s="138" t="n"/>
      <c r="E228" s="138" t="n"/>
      <c r="F228" s="135" t="n"/>
      <c r="G228" s="136" t="n"/>
      <c r="H228" s="138" t="n"/>
      <c r="I228" s="138" t="n"/>
      <c r="J228" s="138" t="n"/>
      <c r="K228" s="138" t="n"/>
      <c r="L228" s="138" t="n"/>
      <c r="M228" s="138" t="n"/>
    </row>
    <row customHeight="1" ht="17.25" r="229" s="235" spans="1:13">
      <c r="A229" s="87" t="n"/>
      <c r="B229" s="87" t="n"/>
      <c r="C229" s="89" t="n"/>
      <c r="D229" s="138" t="n"/>
      <c r="E229" s="138" t="n"/>
      <c r="F229" s="135" t="n"/>
      <c r="G229" s="136" t="n"/>
      <c r="H229" s="138" t="n"/>
      <c r="I229" s="138" t="n"/>
      <c r="J229" s="138" t="n"/>
      <c r="K229" s="138" t="n"/>
      <c r="L229" s="138" t="n"/>
      <c r="M229" s="138" t="n"/>
    </row>
    <row customHeight="1" ht="17.25" r="230" s="235" spans="1:13">
      <c r="A230" s="87" t="n"/>
      <c r="B230" s="87" t="n"/>
      <c r="C230" s="89" t="n"/>
      <c r="D230" s="138" t="n"/>
      <c r="E230" s="138" t="n"/>
      <c r="F230" s="135" t="n"/>
      <c r="G230" s="136" t="n"/>
      <c r="H230" s="138" t="n"/>
      <c r="I230" s="138" t="n"/>
      <c r="J230" s="138" t="n"/>
      <c r="K230" s="138" t="n"/>
      <c r="L230" s="138" t="n"/>
      <c r="M230" s="138" t="n"/>
    </row>
    <row customHeight="1" ht="17.25" r="231" s="235" spans="1:13">
      <c r="A231" s="87" t="n"/>
      <c r="B231" s="87" t="n"/>
      <c r="C231" s="89" t="n"/>
      <c r="D231" s="138" t="n"/>
      <c r="E231" s="138" t="n"/>
      <c r="F231" s="135" t="n"/>
      <c r="G231" s="136" t="n"/>
      <c r="H231" s="138" t="n"/>
      <c r="I231" s="138" t="n"/>
      <c r="J231" s="138" t="n"/>
      <c r="K231" s="138" t="n"/>
      <c r="L231" s="138" t="n"/>
      <c r="M231" s="138" t="n"/>
    </row>
    <row customHeight="1" ht="17.25" r="232" s="235" spans="1:13">
      <c r="A232" s="87" t="n"/>
      <c r="B232" s="87" t="n"/>
      <c r="C232" s="89" t="n"/>
      <c r="D232" s="138" t="n"/>
      <c r="E232" s="138" t="n"/>
      <c r="F232" s="135" t="n"/>
      <c r="G232" s="136" t="n"/>
      <c r="H232" s="138" t="n"/>
      <c r="I232" s="138" t="n"/>
      <c r="J232" s="138" t="n"/>
      <c r="K232" s="138" t="n"/>
      <c r="L232" s="138" t="n"/>
      <c r="M232" s="138" t="n"/>
    </row>
    <row customHeight="1" ht="17.25" r="233" s="235" spans="1:13">
      <c r="A233" s="87" t="n"/>
      <c r="B233" s="87" t="n"/>
      <c r="C233" s="89" t="n"/>
      <c r="D233" s="138" t="n"/>
      <c r="E233" s="138" t="n"/>
      <c r="F233" s="135" t="n"/>
      <c r="G233" s="136" t="n"/>
      <c r="H233" s="138" t="n"/>
      <c r="I233" s="138" t="n"/>
      <c r="J233" s="138" t="n"/>
      <c r="K233" s="138" t="n"/>
      <c r="L233" s="138" t="n"/>
      <c r="M233" s="138" t="n"/>
    </row>
    <row customHeight="1" ht="17.25" r="234" s="235" spans="1:13">
      <c r="A234" s="87" t="n"/>
      <c r="B234" s="87" t="n"/>
      <c r="C234" s="89" t="n"/>
      <c r="D234" s="138" t="n"/>
      <c r="E234" s="138" t="n"/>
      <c r="F234" s="135" t="n"/>
      <c r="G234" s="136" t="n"/>
      <c r="H234" s="138" t="n"/>
      <c r="I234" s="138" t="n"/>
      <c r="J234" s="138" t="n"/>
      <c r="K234" s="138" t="n"/>
      <c r="L234" s="138" t="n"/>
      <c r="M234" s="138" t="n"/>
    </row>
    <row customHeight="1" ht="17.25" r="235" s="235" spans="1:13">
      <c r="A235" s="87" t="n"/>
      <c r="B235" s="87" t="n"/>
      <c r="C235" s="89" t="n"/>
      <c r="D235" s="138" t="n"/>
      <c r="E235" s="138" t="n"/>
      <c r="F235" s="135" t="n"/>
      <c r="G235" s="136" t="n"/>
      <c r="H235" s="138" t="n"/>
      <c r="I235" s="138" t="n"/>
      <c r="J235" s="138" t="n"/>
      <c r="K235" s="138" t="n"/>
      <c r="L235" s="138" t="n"/>
      <c r="M235" s="138" t="n"/>
    </row>
    <row customHeight="1" ht="17.25" r="236" s="235" spans="1:13">
      <c r="A236" s="87" t="n"/>
      <c r="B236" s="87" t="n"/>
      <c r="C236" s="89" t="n"/>
      <c r="D236" s="138" t="n"/>
      <c r="E236" s="138" t="n"/>
      <c r="F236" s="135" t="n"/>
      <c r="G236" s="136" t="n"/>
      <c r="H236" s="138" t="n"/>
      <c r="I236" s="138" t="n"/>
      <c r="J236" s="138" t="n"/>
      <c r="K236" s="138" t="n"/>
      <c r="L236" s="138" t="n"/>
      <c r="M236" s="138" t="n"/>
    </row>
    <row customHeight="1" ht="17.25" r="237" s="235" spans="1:13">
      <c r="A237" s="87" t="n"/>
      <c r="B237" s="87" t="n"/>
      <c r="C237" s="89" t="n"/>
      <c r="D237" s="138" t="n"/>
      <c r="E237" s="138" t="n"/>
      <c r="F237" s="135" t="n"/>
      <c r="G237" s="136" t="n"/>
      <c r="H237" s="138" t="n"/>
      <c r="I237" s="138" t="n"/>
      <c r="J237" s="138" t="n"/>
      <c r="K237" s="138" t="n"/>
      <c r="L237" s="138" t="n"/>
      <c r="M237" s="138" t="n"/>
    </row>
    <row customHeight="1" ht="17.25" r="238" s="235" spans="1:13">
      <c r="A238" s="87" t="n"/>
      <c r="B238" s="87" t="n"/>
      <c r="C238" s="89" t="n"/>
      <c r="D238" s="138" t="n"/>
      <c r="E238" s="138" t="n"/>
      <c r="F238" s="135" t="n"/>
      <c r="G238" s="136" t="n"/>
      <c r="H238" s="138" t="n"/>
      <c r="I238" s="138" t="n"/>
      <c r="J238" s="138" t="n"/>
      <c r="K238" s="138" t="n"/>
      <c r="L238" s="138" t="n"/>
      <c r="M238" s="138" t="n"/>
    </row>
    <row customHeight="1" ht="17.25" r="239" s="235" spans="1:13">
      <c r="A239" s="87" t="n"/>
      <c r="B239" s="87" t="n"/>
      <c r="C239" s="89" t="n"/>
      <c r="D239" s="138" t="n"/>
      <c r="E239" s="138" t="n"/>
      <c r="F239" s="135" t="n"/>
      <c r="G239" s="136" t="n"/>
      <c r="H239" s="138" t="n"/>
      <c r="I239" s="138" t="n"/>
      <c r="J239" s="138" t="n"/>
      <c r="K239" s="138" t="n"/>
      <c r="L239" s="138" t="n"/>
      <c r="M239" s="138" t="n"/>
    </row>
    <row customHeight="1" ht="17.25" r="240" s="235" spans="1:13">
      <c r="A240" s="87" t="n"/>
      <c r="B240" s="87" t="n"/>
      <c r="C240" s="89" t="n"/>
      <c r="D240" s="138" t="n"/>
      <c r="E240" s="138" t="n"/>
      <c r="F240" s="135" t="n"/>
      <c r="G240" s="136" t="n"/>
      <c r="H240" s="138" t="n"/>
      <c r="I240" s="138" t="n"/>
      <c r="J240" s="138" t="n"/>
      <c r="K240" s="138" t="n"/>
      <c r="L240" s="138" t="n"/>
      <c r="M240" s="138" t="n"/>
    </row>
    <row customHeight="1" ht="17.25" r="241" s="235" spans="1:13">
      <c r="A241" s="87" t="n"/>
      <c r="B241" s="87" t="n"/>
      <c r="C241" s="89" t="n"/>
      <c r="D241" s="138" t="n"/>
      <c r="E241" s="138" t="n"/>
      <c r="F241" s="135" t="n"/>
      <c r="G241" s="136" t="n"/>
      <c r="H241" s="138" t="n"/>
      <c r="I241" s="138" t="n"/>
      <c r="J241" s="138" t="n"/>
      <c r="K241" s="138" t="n"/>
      <c r="L241" s="138" t="n"/>
      <c r="M241" s="138" t="n"/>
    </row>
    <row customHeight="1" ht="17.25" r="242" s="235" spans="1:13">
      <c r="A242" s="87" t="n"/>
      <c r="B242" s="87" t="n"/>
      <c r="C242" s="89" t="n"/>
      <c r="D242" s="138" t="n"/>
      <c r="E242" s="138" t="n"/>
      <c r="F242" s="135" t="n"/>
      <c r="G242" s="136" t="n"/>
      <c r="H242" s="138" t="n"/>
      <c r="I242" s="138" t="n"/>
      <c r="J242" s="138" t="n"/>
      <c r="K242" s="138" t="n"/>
      <c r="L242" s="138" t="n"/>
      <c r="M242" s="138" t="n"/>
    </row>
    <row customHeight="1" ht="17.25" r="243" s="235" spans="1:13">
      <c r="A243" s="87" t="n"/>
      <c r="B243" s="87" t="n"/>
      <c r="C243" s="89" t="n"/>
      <c r="D243" s="138" t="n"/>
      <c r="E243" s="138" t="n"/>
      <c r="F243" s="135" t="n"/>
      <c r="G243" s="136" t="n"/>
      <c r="H243" s="138" t="n"/>
      <c r="I243" s="138" t="n"/>
      <c r="J243" s="138" t="n"/>
      <c r="K243" s="138" t="n"/>
      <c r="L243" s="138" t="n"/>
      <c r="M243" s="138" t="n"/>
    </row>
    <row customHeight="1" ht="17.25" r="244" s="235" spans="1:13">
      <c r="A244" s="87" t="n"/>
      <c r="B244" s="87" t="n"/>
      <c r="C244" s="89" t="n"/>
      <c r="D244" s="138" t="n"/>
      <c r="E244" s="138" t="n"/>
      <c r="F244" s="135" t="n"/>
      <c r="G244" s="136" t="n"/>
      <c r="H244" s="138" t="n"/>
      <c r="I244" s="138" t="n"/>
      <c r="J244" s="138" t="n"/>
      <c r="K244" s="138" t="n"/>
      <c r="L244" s="138" t="n"/>
      <c r="M244" s="138" t="n"/>
    </row>
    <row customHeight="1" ht="17.25" r="245" s="235" spans="1:13">
      <c r="A245" s="87" t="n"/>
      <c r="B245" s="87" t="n"/>
      <c r="C245" s="89" t="n"/>
      <c r="D245" s="138" t="n"/>
      <c r="E245" s="138" t="n"/>
      <c r="F245" s="135" t="n"/>
      <c r="G245" s="136" t="n"/>
      <c r="H245" s="138" t="n"/>
      <c r="I245" s="138" t="n"/>
      <c r="J245" s="138" t="n"/>
      <c r="K245" s="138" t="n"/>
      <c r="L245" s="138" t="n"/>
      <c r="M245" s="138" t="n"/>
    </row>
    <row customHeight="1" ht="17.25" r="246" s="235" spans="1:13">
      <c r="A246" s="87" t="n"/>
      <c r="B246" s="87" t="n"/>
      <c r="C246" s="89" t="n"/>
      <c r="D246" s="138" t="n"/>
      <c r="E246" s="138" t="n"/>
      <c r="F246" s="135" t="n"/>
      <c r="G246" s="136" t="n"/>
      <c r="H246" s="138" t="n"/>
      <c r="I246" s="138" t="n"/>
      <c r="J246" s="138" t="n"/>
      <c r="K246" s="138" t="n"/>
      <c r="L246" s="138" t="n"/>
      <c r="M246" s="138" t="n"/>
    </row>
    <row customHeight="1" ht="17.25" r="247" s="235" spans="1:13">
      <c r="A247" s="87" t="n"/>
      <c r="B247" s="87" t="n"/>
      <c r="C247" s="89" t="n"/>
      <c r="D247" s="138" t="n"/>
      <c r="E247" s="138" t="n"/>
      <c r="F247" s="135" t="n"/>
      <c r="G247" s="136" t="n"/>
      <c r="H247" s="138" t="n"/>
      <c r="I247" s="138" t="n"/>
      <c r="J247" s="138" t="n"/>
      <c r="K247" s="138" t="n"/>
      <c r="L247" s="138" t="n"/>
      <c r="M247" s="138" t="n"/>
    </row>
    <row customHeight="1" ht="17.25" r="248" s="235" spans="1:13">
      <c r="A248" s="87" t="n"/>
      <c r="B248" s="87" t="n"/>
      <c r="C248" s="89" t="n"/>
      <c r="D248" s="138" t="n"/>
      <c r="E248" s="138" t="n"/>
      <c r="F248" s="135" t="n"/>
      <c r="G248" s="136" t="n"/>
      <c r="H248" s="138" t="n"/>
      <c r="I248" s="138" t="n"/>
      <c r="J248" s="138" t="n"/>
      <c r="K248" s="138" t="n"/>
      <c r="L248" s="138" t="n"/>
      <c r="M248" s="138" t="n"/>
    </row>
    <row customHeight="1" ht="17.25" r="249" s="235" spans="1:13">
      <c r="A249" s="87" t="n"/>
      <c r="B249" s="87" t="n"/>
      <c r="C249" s="89" t="n"/>
      <c r="D249" s="138" t="n"/>
      <c r="E249" s="138" t="n"/>
      <c r="F249" s="135" t="n"/>
      <c r="G249" s="136" t="n"/>
      <c r="H249" s="138" t="n"/>
      <c r="I249" s="138" t="n"/>
      <c r="J249" s="138" t="n"/>
      <c r="K249" s="138" t="n"/>
      <c r="L249" s="138" t="n"/>
      <c r="M249" s="138" t="n"/>
    </row>
    <row customHeight="1" ht="17.25" r="250" s="235" spans="1:13">
      <c r="A250" s="87" t="n"/>
      <c r="B250" s="87" t="n"/>
      <c r="C250" s="89" t="n"/>
      <c r="D250" s="138" t="n"/>
      <c r="E250" s="138" t="n"/>
      <c r="F250" s="135" t="n"/>
      <c r="G250" s="136" t="n"/>
      <c r="H250" s="138" t="n"/>
      <c r="I250" s="138" t="n"/>
      <c r="J250" s="138" t="n"/>
      <c r="K250" s="138" t="n"/>
      <c r="L250" s="138" t="n"/>
      <c r="M250" s="138" t="n"/>
    </row>
    <row customHeight="1" ht="17.25" r="251" s="235" spans="1:13">
      <c r="A251" s="87" t="n"/>
      <c r="B251" s="87" t="n"/>
      <c r="C251" s="89" t="n"/>
      <c r="D251" s="138" t="n"/>
      <c r="E251" s="138" t="n"/>
      <c r="F251" s="135" t="n"/>
      <c r="G251" s="136" t="n"/>
      <c r="H251" s="138" t="n"/>
      <c r="I251" s="138" t="n"/>
      <c r="J251" s="138" t="n"/>
      <c r="K251" s="138" t="n"/>
      <c r="L251" s="138" t="n"/>
      <c r="M251" s="138" t="n"/>
    </row>
    <row customHeight="1" ht="17.25" r="252" s="235" spans="1:13">
      <c r="A252" s="87" t="n"/>
      <c r="B252" s="87" t="n"/>
      <c r="C252" s="89" t="n"/>
      <c r="D252" s="138" t="n"/>
      <c r="E252" s="138" t="n"/>
      <c r="F252" s="135" t="n"/>
      <c r="G252" s="136" t="n"/>
      <c r="H252" s="138" t="n"/>
      <c r="I252" s="138" t="n"/>
      <c r="J252" s="138" t="n"/>
      <c r="K252" s="138" t="n"/>
      <c r="L252" s="138" t="n"/>
      <c r="M252" s="138" t="n"/>
    </row>
    <row customHeight="1" ht="17.25" r="253" s="235" spans="1:13">
      <c r="A253" s="87" t="n"/>
      <c r="B253" s="87" t="n"/>
      <c r="C253" s="89" t="n"/>
      <c r="D253" s="138" t="n"/>
      <c r="E253" s="138" t="n"/>
      <c r="F253" s="135" t="n"/>
      <c r="G253" s="136" t="n"/>
      <c r="H253" s="138" t="n"/>
      <c r="I253" s="138" t="n"/>
      <c r="J253" s="138" t="n"/>
      <c r="K253" s="138" t="n"/>
      <c r="L253" s="138" t="n"/>
      <c r="M253" s="138" t="n"/>
    </row>
    <row customHeight="1" ht="17.25" r="254" s="235" spans="1:13">
      <c r="A254" s="87" t="n"/>
      <c r="B254" s="87" t="n"/>
      <c r="C254" s="89" t="n"/>
      <c r="D254" s="138" t="n"/>
      <c r="E254" s="138" t="n"/>
      <c r="F254" s="135" t="n"/>
      <c r="G254" s="136" t="n"/>
      <c r="H254" s="138" t="n"/>
      <c r="I254" s="138" t="n"/>
      <c r="J254" s="138" t="n"/>
      <c r="K254" s="138" t="n"/>
      <c r="L254" s="138" t="n"/>
      <c r="M254" s="138" t="n"/>
    </row>
    <row customHeight="1" ht="17.25" r="255" s="235" spans="1:13">
      <c r="A255" s="87" t="n"/>
      <c r="B255" s="87" t="n"/>
      <c r="C255" s="89" t="n"/>
      <c r="D255" s="138" t="n"/>
      <c r="E255" s="138" t="n"/>
      <c r="F255" s="135" t="n"/>
      <c r="G255" s="136" t="n"/>
      <c r="H255" s="138" t="n"/>
      <c r="I255" s="138" t="n"/>
      <c r="J255" s="138" t="n"/>
      <c r="K255" s="138" t="n"/>
      <c r="L255" s="138" t="n"/>
      <c r="M255" s="138" t="n"/>
    </row>
    <row customHeight="1" ht="17.25" r="256" s="235" spans="1:13">
      <c r="A256" s="87" t="n"/>
      <c r="B256" s="87" t="n"/>
      <c r="C256" s="89" t="n"/>
      <c r="D256" s="138" t="n"/>
      <c r="E256" s="138" t="n"/>
      <c r="F256" s="135" t="n"/>
      <c r="G256" s="136" t="n"/>
      <c r="H256" s="138" t="n"/>
      <c r="I256" s="138" t="n"/>
      <c r="J256" s="138" t="n"/>
      <c r="K256" s="138" t="n"/>
      <c r="L256" s="138" t="n"/>
      <c r="M256" s="138" t="n"/>
    </row>
    <row customHeight="1" ht="17.25" r="257" s="235" spans="1:13">
      <c r="A257" s="87" t="n"/>
      <c r="B257" s="87" t="n"/>
      <c r="C257" s="89" t="n"/>
      <c r="D257" s="138" t="n"/>
      <c r="E257" s="138" t="n"/>
      <c r="F257" s="135" t="n"/>
      <c r="G257" s="136" t="n"/>
      <c r="H257" s="138" t="n"/>
      <c r="I257" s="138" t="n"/>
      <c r="J257" s="138" t="n"/>
      <c r="K257" s="138" t="n"/>
      <c r="L257" s="138" t="n"/>
      <c r="M257" s="138" t="n"/>
    </row>
    <row customHeight="1" ht="17.25" r="258" s="235" spans="1:13">
      <c r="A258" s="87" t="n"/>
      <c r="B258" s="87" t="n"/>
      <c r="C258" s="89" t="n"/>
      <c r="D258" s="138" t="n"/>
      <c r="E258" s="138" t="n"/>
      <c r="F258" s="135" t="n"/>
      <c r="G258" s="136" t="n"/>
      <c r="H258" s="138" t="n"/>
      <c r="I258" s="138" t="n"/>
      <c r="J258" s="138" t="n"/>
      <c r="K258" s="138" t="n"/>
      <c r="L258" s="138" t="n"/>
      <c r="M258" s="138" t="n"/>
    </row>
    <row customHeight="1" ht="17.25" r="259" s="235" spans="1:13">
      <c r="A259" s="87" t="n"/>
      <c r="B259" s="87" t="n"/>
      <c r="C259" s="89" t="n"/>
      <c r="D259" s="138" t="n"/>
      <c r="E259" s="138" t="n"/>
      <c r="F259" s="135" t="n"/>
      <c r="G259" s="136" t="n"/>
      <c r="H259" s="138" t="n"/>
      <c r="I259" s="138" t="n"/>
      <c r="J259" s="138" t="n"/>
      <c r="K259" s="138" t="n"/>
      <c r="L259" s="138" t="n"/>
      <c r="M259" s="138" t="n"/>
    </row>
    <row customHeight="1" ht="17.25" r="260" s="235" spans="1:13">
      <c r="A260" s="87" t="n"/>
      <c r="B260" s="87" t="n"/>
      <c r="C260" s="89" t="n"/>
      <c r="D260" s="138" t="n"/>
      <c r="E260" s="138" t="n"/>
      <c r="F260" s="135" t="n"/>
      <c r="G260" s="136" t="n"/>
      <c r="H260" s="138" t="n"/>
      <c r="I260" s="138" t="n"/>
      <c r="J260" s="138" t="n"/>
      <c r="K260" s="138" t="n"/>
      <c r="L260" s="138" t="n"/>
      <c r="M260" s="138" t="n"/>
    </row>
    <row customHeight="1" ht="17.25" r="261" s="235" spans="1:13">
      <c r="A261" s="87" t="n"/>
      <c r="B261" s="87" t="n"/>
      <c r="C261" s="89" t="n"/>
      <c r="D261" s="138" t="n"/>
      <c r="E261" s="138" t="n"/>
      <c r="F261" s="135" t="n"/>
      <c r="G261" s="136" t="n"/>
      <c r="H261" s="138" t="n"/>
      <c r="I261" s="138" t="n"/>
      <c r="J261" s="138" t="n"/>
      <c r="K261" s="138" t="n"/>
      <c r="L261" s="138" t="n"/>
      <c r="M261" s="138" t="n"/>
    </row>
    <row customHeight="1" ht="17.25" r="262" s="235" spans="1:13">
      <c r="A262" s="87" t="n"/>
      <c r="B262" s="87" t="n"/>
      <c r="C262" s="89" t="n"/>
      <c r="D262" s="138" t="n"/>
      <c r="E262" s="138" t="n"/>
      <c r="F262" s="135" t="n"/>
      <c r="G262" s="136" t="n"/>
      <c r="H262" s="138" t="n"/>
      <c r="I262" s="138" t="n"/>
      <c r="J262" s="138" t="n"/>
      <c r="K262" s="138" t="n"/>
      <c r="L262" s="138" t="n"/>
      <c r="M262" s="138" t="n"/>
    </row>
    <row customHeight="1" ht="17.25" r="263" s="235" spans="1:13">
      <c r="A263" s="87" t="n"/>
      <c r="B263" s="87" t="n"/>
      <c r="C263" s="89" t="n"/>
      <c r="D263" s="138" t="n"/>
      <c r="E263" s="138" t="n"/>
      <c r="F263" s="135" t="n"/>
      <c r="G263" s="136" t="n"/>
      <c r="H263" s="138" t="n"/>
      <c r="I263" s="138" t="n"/>
      <c r="J263" s="138" t="n"/>
      <c r="K263" s="138" t="n"/>
      <c r="L263" s="138" t="n"/>
      <c r="M263" s="138" t="n"/>
    </row>
    <row customHeight="1" ht="17.25" r="264" s="235" spans="1:13">
      <c r="A264" s="87" t="n"/>
      <c r="B264" s="87" t="n"/>
      <c r="C264" s="89" t="n"/>
      <c r="D264" s="138" t="n"/>
      <c r="E264" s="138" t="n"/>
      <c r="F264" s="135" t="n"/>
      <c r="G264" s="136" t="n"/>
      <c r="H264" s="138" t="n"/>
      <c r="I264" s="138" t="n"/>
      <c r="J264" s="138" t="n"/>
      <c r="K264" s="138" t="n"/>
      <c r="L264" s="138" t="n"/>
      <c r="M264" s="138" t="n"/>
    </row>
    <row customHeight="1" ht="17.25" r="265" s="235" spans="1:13">
      <c r="A265" s="87" t="n"/>
      <c r="B265" s="87" t="n"/>
      <c r="C265" s="89" t="n"/>
      <c r="D265" s="138" t="n"/>
      <c r="E265" s="138" t="n"/>
      <c r="F265" s="135" t="n"/>
      <c r="G265" s="136" t="n"/>
      <c r="H265" s="138" t="n"/>
      <c r="I265" s="138" t="n"/>
      <c r="J265" s="138" t="n"/>
      <c r="K265" s="138" t="n"/>
      <c r="L265" s="138" t="n"/>
      <c r="M265" s="138" t="n"/>
    </row>
    <row customHeight="1" ht="17.25" r="266" s="235" spans="1:13">
      <c r="A266" s="87" t="n"/>
      <c r="B266" s="87" t="n"/>
      <c r="C266" s="89" t="n"/>
      <c r="D266" s="138" t="n"/>
      <c r="E266" s="138" t="n"/>
      <c r="F266" s="135" t="n"/>
      <c r="G266" s="136" t="n"/>
      <c r="H266" s="138" t="n"/>
      <c r="I266" s="138" t="n"/>
      <c r="J266" s="138" t="n"/>
      <c r="K266" s="138" t="n"/>
      <c r="L266" s="138" t="n"/>
      <c r="M266" s="138" t="n"/>
    </row>
    <row customHeight="1" ht="17.25" r="267" s="235" spans="1:13">
      <c r="A267" s="87" t="n"/>
      <c r="B267" s="87" t="n"/>
      <c r="C267" s="89" t="n"/>
      <c r="D267" s="138" t="n"/>
      <c r="E267" s="138" t="n"/>
      <c r="F267" s="135" t="n"/>
      <c r="G267" s="136" t="n"/>
      <c r="H267" s="138" t="n"/>
      <c r="I267" s="138" t="n"/>
      <c r="J267" s="138" t="n"/>
      <c r="K267" s="138" t="n"/>
      <c r="L267" s="138" t="n"/>
      <c r="M267" s="138" t="n"/>
    </row>
    <row customHeight="1" ht="17.25" r="268" s="235" spans="1:13">
      <c r="A268" s="87" t="n"/>
      <c r="B268" s="87" t="n"/>
      <c r="C268" s="89" t="n"/>
      <c r="D268" s="138" t="n"/>
      <c r="E268" s="138" t="n"/>
      <c r="F268" s="135" t="n"/>
      <c r="G268" s="136" t="n"/>
      <c r="H268" s="138" t="n"/>
      <c r="I268" s="138" t="n"/>
      <c r="J268" s="138" t="n"/>
      <c r="K268" s="138" t="n"/>
      <c r="L268" s="138" t="n"/>
      <c r="M268" s="138" t="n"/>
    </row>
    <row customHeight="1" ht="17.25" r="269" s="235" spans="1:13">
      <c r="A269" s="87" t="n"/>
      <c r="B269" s="87" t="n"/>
      <c r="C269" s="89" t="n"/>
      <c r="D269" s="138" t="n"/>
      <c r="E269" s="138" t="n"/>
      <c r="F269" s="135" t="n"/>
      <c r="G269" s="136" t="n"/>
      <c r="H269" s="138" t="n"/>
      <c r="I269" s="138" t="n"/>
      <c r="J269" s="138" t="n"/>
      <c r="K269" s="138" t="n"/>
      <c r="L269" s="138" t="n"/>
      <c r="M269" s="138" t="n"/>
    </row>
    <row customHeight="1" ht="17.25" r="270" s="235" spans="1:13">
      <c r="A270" s="87" t="n"/>
      <c r="B270" s="87" t="n"/>
      <c r="C270" s="89" t="n"/>
      <c r="D270" s="138" t="n"/>
      <c r="E270" s="138" t="n"/>
      <c r="F270" s="135" t="n"/>
      <c r="G270" s="136" t="n"/>
      <c r="H270" s="138" t="n"/>
      <c r="I270" s="138" t="n"/>
      <c r="J270" s="138" t="n"/>
      <c r="K270" s="138" t="n"/>
      <c r="L270" s="138" t="n"/>
      <c r="M270" s="138" t="n"/>
    </row>
    <row customHeight="1" ht="17.25" r="271" s="235" spans="1:13">
      <c r="A271" s="87" t="n"/>
      <c r="B271" s="87" t="n"/>
      <c r="C271" s="89" t="n"/>
      <c r="D271" s="138" t="n"/>
      <c r="E271" s="138" t="n"/>
      <c r="F271" s="135" t="n"/>
      <c r="G271" s="136" t="n"/>
      <c r="H271" s="138" t="n"/>
      <c r="I271" s="138" t="n"/>
      <c r="J271" s="138" t="n"/>
      <c r="K271" s="138" t="n"/>
      <c r="L271" s="138" t="n"/>
      <c r="M271" s="138" t="n"/>
    </row>
    <row customHeight="1" ht="17.25" r="272" s="235" spans="1:13">
      <c r="A272" s="87" t="n"/>
      <c r="B272" s="87" t="n"/>
      <c r="C272" s="89" t="n"/>
      <c r="D272" s="138" t="n"/>
      <c r="E272" s="138" t="n"/>
      <c r="F272" s="135" t="n"/>
      <c r="G272" s="136" t="n"/>
      <c r="H272" s="138" t="n"/>
      <c r="I272" s="138" t="n"/>
      <c r="J272" s="138" t="n"/>
      <c r="K272" s="138" t="n"/>
      <c r="L272" s="138" t="n"/>
      <c r="M272" s="138" t="n"/>
    </row>
    <row customHeight="1" ht="17.25" r="273" s="235" spans="1:13">
      <c r="A273" s="87" t="n"/>
      <c r="B273" s="87" t="n"/>
      <c r="C273" s="89" t="n"/>
      <c r="D273" s="138" t="n"/>
      <c r="E273" s="138" t="n"/>
      <c r="F273" s="135" t="n"/>
      <c r="G273" s="136" t="n"/>
      <c r="H273" s="138" t="n"/>
      <c r="I273" s="138" t="n"/>
      <c r="J273" s="138" t="n"/>
      <c r="K273" s="138" t="n"/>
      <c r="L273" s="138" t="n"/>
      <c r="M273" s="138" t="n"/>
    </row>
    <row customHeight="1" ht="17.25" r="274" s="235" spans="1:13">
      <c r="A274" s="87" t="n"/>
      <c r="B274" s="87" t="n"/>
      <c r="C274" s="89" t="n"/>
      <c r="D274" s="138" t="n"/>
      <c r="E274" s="138" t="n"/>
      <c r="F274" s="135" t="n"/>
      <c r="G274" s="136" t="n"/>
      <c r="H274" s="138" t="n"/>
      <c r="I274" s="138" t="n"/>
      <c r="J274" s="138" t="n"/>
      <c r="K274" s="138" t="n"/>
      <c r="L274" s="138" t="n"/>
      <c r="M274" s="138" t="n"/>
    </row>
    <row customHeight="1" ht="17.25" r="275" s="235" spans="1:13">
      <c r="A275" s="87" t="n"/>
      <c r="B275" s="87" t="n"/>
      <c r="C275" s="89" t="n"/>
      <c r="D275" s="138" t="n"/>
      <c r="E275" s="138" t="n"/>
      <c r="F275" s="135" t="n"/>
      <c r="G275" s="136" t="n"/>
      <c r="H275" s="138" t="n"/>
      <c r="I275" s="138" t="n"/>
      <c r="J275" s="138" t="n"/>
      <c r="K275" s="138" t="n"/>
      <c r="L275" s="138" t="n"/>
      <c r="M275" s="138" t="n"/>
    </row>
    <row customHeight="1" ht="17.25" r="276" s="235" spans="1:13">
      <c r="A276" s="87" t="n"/>
      <c r="B276" s="87" t="n"/>
      <c r="C276" s="89" t="n"/>
      <c r="D276" s="138" t="n"/>
      <c r="E276" s="138" t="n"/>
      <c r="F276" s="135" t="n"/>
      <c r="G276" s="136" t="n"/>
      <c r="H276" s="138" t="n"/>
      <c r="I276" s="138" t="n"/>
      <c r="J276" s="138" t="n"/>
      <c r="K276" s="138" t="n"/>
      <c r="L276" s="138" t="n"/>
      <c r="M276" s="138" t="n"/>
    </row>
    <row customHeight="1" ht="17.25" r="277" s="235" spans="1:13">
      <c r="A277" s="87" t="n"/>
      <c r="B277" s="87" t="n"/>
      <c r="C277" s="89" t="n"/>
      <c r="D277" s="138" t="n"/>
      <c r="E277" s="138" t="n"/>
      <c r="F277" s="135" t="n"/>
      <c r="G277" s="136" t="n"/>
      <c r="H277" s="138" t="n"/>
      <c r="I277" s="138" t="n"/>
      <c r="J277" s="138" t="n"/>
      <c r="K277" s="138" t="n"/>
      <c r="L277" s="138" t="n"/>
      <c r="M277" s="138" t="n"/>
    </row>
    <row customHeight="1" ht="17.25" r="278" s="235" spans="1:13">
      <c r="A278" s="87" t="n"/>
      <c r="B278" s="87" t="n"/>
      <c r="C278" s="89" t="n"/>
      <c r="D278" s="138" t="n"/>
      <c r="E278" s="138" t="n"/>
      <c r="F278" s="135" t="n"/>
      <c r="G278" s="136" t="n"/>
      <c r="H278" s="138" t="n"/>
      <c r="I278" s="138" t="n"/>
      <c r="J278" s="138" t="n"/>
      <c r="K278" s="138" t="n"/>
      <c r="L278" s="138" t="n"/>
      <c r="M278" s="138" t="n"/>
    </row>
    <row customHeight="1" ht="17.25" r="279" s="235" spans="1:13">
      <c r="A279" s="87" t="n"/>
      <c r="B279" s="87" t="n"/>
      <c r="C279" s="89" t="n"/>
      <c r="D279" s="138" t="n"/>
      <c r="E279" s="138" t="n"/>
      <c r="F279" s="135" t="n"/>
      <c r="G279" s="136" t="n"/>
      <c r="H279" s="138" t="n"/>
      <c r="I279" s="138" t="n"/>
      <c r="J279" s="138" t="n"/>
      <c r="K279" s="138" t="n"/>
      <c r="L279" s="138" t="n"/>
      <c r="M279" s="138" t="n"/>
    </row>
    <row customHeight="1" ht="17.25" r="280" s="235" spans="1:13">
      <c r="A280" s="87" t="n"/>
      <c r="B280" s="87" t="n"/>
      <c r="C280" s="89" t="n"/>
      <c r="D280" s="138" t="n"/>
      <c r="E280" s="138" t="n"/>
      <c r="F280" s="135" t="n"/>
      <c r="G280" s="136" t="n"/>
      <c r="H280" s="138" t="n"/>
      <c r="I280" s="138" t="n"/>
      <c r="J280" s="138" t="n"/>
      <c r="K280" s="138" t="n"/>
      <c r="L280" s="138" t="n"/>
      <c r="M280" s="138" t="n"/>
    </row>
    <row customHeight="1" ht="17.25" r="281" s="235" spans="1:13">
      <c r="A281" s="87" t="n"/>
      <c r="B281" s="87" t="n"/>
      <c r="C281" s="89" t="n"/>
      <c r="D281" s="138" t="n"/>
      <c r="E281" s="138" t="n"/>
      <c r="F281" s="135" t="n"/>
      <c r="G281" s="136" t="n"/>
      <c r="H281" s="138" t="n"/>
      <c r="I281" s="138" t="n"/>
      <c r="J281" s="138" t="n"/>
      <c r="K281" s="138" t="n"/>
      <c r="L281" s="138" t="n"/>
      <c r="M281" s="138" t="n"/>
    </row>
    <row customHeight="1" ht="17.25" r="282" s="235" spans="1:13">
      <c r="A282" s="87" t="n"/>
      <c r="B282" s="87" t="n"/>
      <c r="C282" s="89" t="n"/>
      <c r="D282" s="138" t="n"/>
      <c r="E282" s="138" t="n"/>
      <c r="F282" s="135" t="n"/>
      <c r="G282" s="136" t="n"/>
      <c r="H282" s="138" t="n"/>
      <c r="I282" s="138" t="n"/>
      <c r="J282" s="138" t="n"/>
      <c r="K282" s="138" t="n"/>
      <c r="L282" s="138" t="n"/>
      <c r="M282" s="138" t="n"/>
    </row>
    <row customHeight="1" ht="17.25" r="283" s="235" spans="1:13">
      <c r="A283" s="87" t="n"/>
      <c r="B283" s="87" t="n"/>
      <c r="C283" s="89" t="n"/>
      <c r="D283" s="138" t="n"/>
      <c r="E283" s="138" t="n"/>
      <c r="F283" s="135" t="n"/>
      <c r="G283" s="136" t="n"/>
      <c r="H283" s="138" t="n"/>
      <c r="I283" s="138" t="n"/>
      <c r="J283" s="138" t="n"/>
      <c r="K283" s="138" t="n"/>
      <c r="L283" s="138" t="n"/>
      <c r="M283" s="138" t="n"/>
    </row>
    <row customHeight="1" ht="17.25" r="284" s="235" spans="1:13">
      <c r="A284" s="87" t="n"/>
      <c r="B284" s="87" t="n"/>
      <c r="C284" s="89" t="n"/>
      <c r="D284" s="138" t="n"/>
      <c r="E284" s="138" t="n"/>
      <c r="F284" s="135" t="n"/>
      <c r="G284" s="136" t="n"/>
      <c r="H284" s="138" t="n"/>
      <c r="I284" s="138" t="n"/>
      <c r="J284" s="138" t="n"/>
      <c r="K284" s="138" t="n"/>
      <c r="L284" s="138" t="n"/>
      <c r="M284" s="138" t="n"/>
    </row>
    <row customHeight="1" ht="17.25" r="285" s="235" spans="1:13">
      <c r="A285" s="87" t="n"/>
      <c r="B285" s="87" t="n"/>
      <c r="C285" s="89" t="n"/>
      <c r="D285" s="138" t="n"/>
      <c r="E285" s="138" t="n"/>
      <c r="F285" s="135" t="n"/>
      <c r="G285" s="136" t="n"/>
      <c r="H285" s="138" t="n"/>
      <c r="I285" s="138" t="n"/>
      <c r="J285" s="138" t="n"/>
      <c r="K285" s="138" t="n"/>
      <c r="L285" s="138" t="n"/>
      <c r="M285" s="138" t="n"/>
    </row>
    <row customHeight="1" ht="17.25" r="286" s="235" spans="1:13">
      <c r="A286" s="87" t="n"/>
      <c r="B286" s="87" t="n"/>
      <c r="C286" s="89" t="n"/>
      <c r="D286" s="138" t="n"/>
      <c r="E286" s="138" t="n"/>
      <c r="F286" s="135" t="n"/>
      <c r="G286" s="136" t="n"/>
      <c r="H286" s="138" t="n"/>
      <c r="I286" s="138" t="n"/>
      <c r="J286" s="138" t="n"/>
      <c r="K286" s="138" t="n"/>
      <c r="L286" s="138" t="n"/>
      <c r="M286" s="138" t="n"/>
    </row>
    <row customHeight="1" ht="17.25" r="287" s="235" spans="1:13">
      <c r="A287" s="87" t="n"/>
      <c r="B287" s="87" t="n"/>
      <c r="C287" s="89" t="n"/>
      <c r="D287" s="138" t="n"/>
      <c r="E287" s="138" t="n"/>
      <c r="F287" s="135" t="n"/>
      <c r="G287" s="136" t="n"/>
      <c r="H287" s="138" t="n"/>
      <c r="I287" s="138" t="n"/>
      <c r="J287" s="138" t="n"/>
      <c r="K287" s="138" t="n"/>
      <c r="L287" s="138" t="n"/>
      <c r="M287" s="138" t="n"/>
    </row>
    <row customHeight="1" ht="17.25" r="288" s="235" spans="1:13">
      <c r="A288" s="87" t="n"/>
      <c r="B288" s="87" t="n"/>
      <c r="C288" s="89" t="n"/>
      <c r="D288" s="138" t="n"/>
      <c r="E288" s="138" t="n"/>
      <c r="F288" s="135" t="n"/>
      <c r="G288" s="136" t="n"/>
      <c r="H288" s="138" t="n"/>
      <c r="I288" s="138" t="n"/>
      <c r="J288" s="138" t="n"/>
      <c r="K288" s="138" t="n"/>
      <c r="L288" s="138" t="n"/>
      <c r="M288" s="138" t="n"/>
    </row>
    <row customHeight="1" ht="17.25" r="289" s="235" spans="1:13">
      <c r="A289" s="87" t="n"/>
      <c r="B289" s="87" t="n"/>
      <c r="C289" s="89" t="n"/>
      <c r="D289" s="138" t="n"/>
      <c r="E289" s="138" t="n"/>
      <c r="F289" s="135" t="n"/>
      <c r="G289" s="136" t="n"/>
      <c r="H289" s="138" t="n"/>
      <c r="I289" s="138" t="n"/>
      <c r="J289" s="138" t="n"/>
      <c r="K289" s="138" t="n"/>
      <c r="L289" s="138" t="n"/>
      <c r="M289" s="138" t="n"/>
    </row>
    <row customHeight="1" ht="17.25" r="290" s="235" spans="1:13">
      <c r="A290" s="87" t="n"/>
      <c r="B290" s="87" t="n"/>
      <c r="C290" s="89" t="n"/>
      <c r="D290" s="138" t="n"/>
      <c r="E290" s="138" t="n"/>
      <c r="F290" s="135" t="n"/>
      <c r="G290" s="136" t="n"/>
      <c r="H290" s="138" t="n"/>
      <c r="I290" s="138" t="n"/>
      <c r="J290" s="138" t="n"/>
      <c r="K290" s="138" t="n"/>
      <c r="L290" s="138" t="n"/>
      <c r="M290" s="138" t="n"/>
    </row>
    <row customHeight="1" ht="17.25" r="291" s="235" spans="1:13">
      <c r="A291" s="87" t="n"/>
      <c r="B291" s="87" t="n"/>
      <c r="C291" s="89" t="n"/>
      <c r="D291" s="138" t="n"/>
      <c r="E291" s="138" t="n"/>
      <c r="F291" s="135" t="n"/>
      <c r="G291" s="136" t="n"/>
      <c r="H291" s="138" t="n"/>
      <c r="I291" s="138" t="n"/>
      <c r="J291" s="138" t="n"/>
      <c r="K291" s="138" t="n"/>
      <c r="L291" s="138" t="n"/>
      <c r="M291" s="138" t="n"/>
    </row>
    <row customHeight="1" ht="17.25" r="292" s="235" spans="1:13">
      <c r="A292" s="87" t="n"/>
      <c r="B292" s="87" t="n"/>
      <c r="C292" s="89" t="n"/>
      <c r="D292" s="138" t="n"/>
      <c r="E292" s="138" t="n"/>
      <c r="F292" s="135" t="n"/>
      <c r="G292" s="136" t="n"/>
      <c r="H292" s="138" t="n"/>
      <c r="I292" s="138" t="n"/>
      <c r="J292" s="138" t="n"/>
      <c r="K292" s="138" t="n"/>
      <c r="L292" s="138" t="n"/>
      <c r="M292" s="138" t="n"/>
    </row>
    <row customHeight="1" ht="17.25" r="293" s="235" spans="1:13">
      <c r="A293" s="87" t="n"/>
      <c r="B293" s="87" t="n"/>
      <c r="C293" s="89" t="n"/>
      <c r="D293" s="138" t="n"/>
      <c r="E293" s="138" t="n"/>
      <c r="F293" s="135" t="n"/>
      <c r="G293" s="136" t="n"/>
      <c r="H293" s="138" t="n"/>
      <c r="I293" s="138" t="n"/>
      <c r="J293" s="138" t="n"/>
      <c r="K293" s="138" t="n"/>
      <c r="L293" s="138" t="n"/>
      <c r="M293" s="138" t="n"/>
    </row>
    <row customHeight="1" ht="17.25" r="294" s="235" spans="1:13">
      <c r="A294" s="87" t="n"/>
      <c r="B294" s="87" t="n"/>
      <c r="C294" s="89" t="n"/>
      <c r="D294" s="138" t="n"/>
      <c r="E294" s="138" t="n"/>
      <c r="F294" s="135" t="n"/>
      <c r="G294" s="136" t="n"/>
      <c r="H294" s="138" t="n"/>
      <c r="I294" s="138" t="n"/>
      <c r="J294" s="138" t="n"/>
      <c r="K294" s="138" t="n"/>
      <c r="L294" s="138" t="n"/>
      <c r="M294" s="138" t="n"/>
    </row>
    <row customHeight="1" ht="17.25" r="295" s="235" spans="1:13">
      <c r="A295" s="87" t="n"/>
      <c r="B295" s="87" t="n"/>
      <c r="C295" s="89" t="n"/>
      <c r="D295" s="138" t="n"/>
      <c r="E295" s="138" t="n"/>
      <c r="F295" s="135" t="n"/>
      <c r="G295" s="136" t="n"/>
      <c r="H295" s="138" t="n"/>
      <c r="I295" s="138" t="n"/>
      <c r="J295" s="138" t="n"/>
      <c r="K295" s="138" t="n"/>
      <c r="L295" s="138" t="n"/>
      <c r="M295" s="138" t="n"/>
    </row>
    <row customHeight="1" ht="17.25" r="296" s="235" spans="1:13">
      <c r="A296" s="87" t="n"/>
      <c r="B296" s="87" t="n"/>
      <c r="C296" s="89" t="n"/>
      <c r="D296" s="138" t="n"/>
      <c r="E296" s="138" t="n"/>
      <c r="F296" s="135" t="n"/>
      <c r="G296" s="136" t="n"/>
      <c r="H296" s="138" t="n"/>
      <c r="I296" s="138" t="n"/>
      <c r="J296" s="138" t="n"/>
      <c r="K296" s="138" t="n"/>
      <c r="L296" s="138" t="n"/>
      <c r="M296" s="138" t="n"/>
    </row>
    <row customHeight="1" ht="17.25" r="297" s="235" spans="1:13">
      <c r="A297" s="87" t="n"/>
      <c r="B297" s="87" t="n"/>
      <c r="C297" s="89" t="n"/>
      <c r="D297" s="138" t="n"/>
      <c r="E297" s="138" t="n"/>
      <c r="F297" s="135" t="n"/>
      <c r="G297" s="136" t="n"/>
      <c r="H297" s="138" t="n"/>
      <c r="I297" s="138" t="n"/>
      <c r="J297" s="138" t="n"/>
      <c r="K297" s="138" t="n"/>
      <c r="L297" s="138" t="n"/>
      <c r="M297" s="138" t="n"/>
    </row>
    <row customHeight="1" ht="17.25" r="298" s="235" spans="1:13">
      <c r="A298" s="87" t="n"/>
      <c r="B298" s="87" t="n"/>
      <c r="C298" s="89" t="n"/>
      <c r="D298" s="138" t="n"/>
      <c r="E298" s="138" t="n"/>
      <c r="F298" s="135" t="n"/>
      <c r="G298" s="136" t="n"/>
      <c r="H298" s="138" t="n"/>
      <c r="I298" s="138" t="n"/>
      <c r="J298" s="138" t="n"/>
      <c r="K298" s="138" t="n"/>
      <c r="L298" s="138" t="n"/>
      <c r="M298" s="138" t="n"/>
    </row>
    <row customHeight="1" ht="17.25" r="299" s="235" spans="1:13">
      <c r="A299" s="87" t="n"/>
      <c r="B299" s="87" t="n"/>
      <c r="C299" s="89" t="n"/>
      <c r="D299" s="138" t="n"/>
      <c r="E299" s="138" t="n"/>
      <c r="F299" s="135" t="n"/>
      <c r="G299" s="136" t="n"/>
      <c r="H299" s="138" t="n"/>
      <c r="I299" s="138" t="n"/>
      <c r="J299" s="138" t="n"/>
      <c r="K299" s="138" t="n"/>
      <c r="L299" s="138" t="n"/>
      <c r="M299" s="138" t="n"/>
    </row>
    <row customHeight="1" ht="17.25" r="300" s="235" spans="1:13">
      <c r="A300" s="87" t="n"/>
      <c r="B300" s="87" t="n"/>
      <c r="C300" s="89" t="n"/>
      <c r="D300" s="138" t="n"/>
      <c r="E300" s="138" t="n"/>
      <c r="F300" s="135" t="n"/>
      <c r="G300" s="136" t="n"/>
      <c r="H300" s="138" t="n"/>
      <c r="I300" s="138" t="n"/>
      <c r="J300" s="138" t="n"/>
      <c r="K300" s="138" t="n"/>
      <c r="L300" s="138" t="n"/>
      <c r="M300" s="138" t="n"/>
    </row>
    <row customHeight="1" ht="17.25" r="301" s="235" spans="1:13">
      <c r="A301" s="87" t="n"/>
      <c r="B301" s="87" t="n"/>
      <c r="C301" s="89" t="n"/>
      <c r="D301" s="138" t="n"/>
      <c r="E301" s="138" t="n"/>
      <c r="F301" s="135" t="n"/>
      <c r="G301" s="136" t="n"/>
      <c r="H301" s="138" t="n"/>
      <c r="I301" s="138" t="n"/>
      <c r="J301" s="138" t="n"/>
      <c r="K301" s="138" t="n"/>
      <c r="L301" s="138" t="n"/>
      <c r="M301" s="138" t="n"/>
    </row>
    <row customHeight="1" ht="17.25" r="302" s="235" spans="1:13">
      <c r="A302" s="87" t="n"/>
      <c r="B302" s="87" t="n"/>
      <c r="C302" s="89" t="n"/>
      <c r="D302" s="138" t="n"/>
      <c r="E302" s="138" t="n"/>
      <c r="F302" s="135" t="n"/>
      <c r="G302" s="136" t="n"/>
      <c r="H302" s="138" t="n"/>
      <c r="I302" s="138" t="n"/>
      <c r="J302" s="138" t="n"/>
      <c r="K302" s="138" t="n"/>
      <c r="L302" s="138" t="n"/>
      <c r="M302" s="138" t="n"/>
    </row>
    <row customHeight="1" ht="17.25" r="303" s="235" spans="1:13">
      <c r="A303" s="87" t="n"/>
      <c r="B303" s="87" t="n"/>
      <c r="C303" s="89" t="n"/>
      <c r="D303" s="138" t="n"/>
      <c r="E303" s="138" t="n"/>
      <c r="F303" s="135" t="n"/>
      <c r="G303" s="136" t="n"/>
      <c r="H303" s="138" t="n"/>
      <c r="I303" s="138" t="n"/>
      <c r="J303" s="138" t="n"/>
      <c r="K303" s="138" t="n"/>
      <c r="L303" s="138" t="n"/>
      <c r="M303" s="138" t="n"/>
    </row>
    <row customHeight="1" ht="17.25" r="304" s="235" spans="1:13">
      <c r="A304" s="87" t="n"/>
      <c r="B304" s="87" t="n"/>
      <c r="C304" s="89" t="n"/>
      <c r="D304" s="138" t="n"/>
      <c r="E304" s="138" t="n"/>
      <c r="F304" s="135" t="n"/>
      <c r="G304" s="136" t="n"/>
      <c r="H304" s="138" t="n"/>
      <c r="I304" s="138" t="n"/>
      <c r="J304" s="138" t="n"/>
      <c r="K304" s="138" t="n"/>
      <c r="L304" s="138" t="n"/>
      <c r="M304" s="138" t="n"/>
    </row>
    <row customHeight="1" ht="17.25" r="305" s="235" spans="1:13">
      <c r="A305" s="87" t="n"/>
      <c r="B305" s="87" t="n"/>
      <c r="C305" s="89" t="n"/>
      <c r="D305" s="138" t="n"/>
      <c r="E305" s="138" t="n"/>
      <c r="F305" s="135" t="n"/>
      <c r="G305" s="136" t="n"/>
      <c r="H305" s="138" t="n"/>
      <c r="I305" s="138" t="n"/>
      <c r="J305" s="138" t="n"/>
      <c r="K305" s="138" t="n"/>
      <c r="L305" s="138" t="n"/>
      <c r="M305" s="138" t="n"/>
    </row>
    <row customHeight="1" ht="17.25" r="306" s="235" spans="1:13">
      <c r="A306" s="87" t="n"/>
      <c r="B306" s="87" t="n"/>
      <c r="C306" s="89" t="n"/>
      <c r="D306" s="138" t="n"/>
      <c r="E306" s="138" t="n"/>
      <c r="F306" s="135" t="n"/>
      <c r="G306" s="136" t="n"/>
      <c r="H306" s="138" t="n"/>
      <c r="I306" s="138" t="n"/>
      <c r="J306" s="138" t="n"/>
      <c r="K306" s="138" t="n"/>
      <c r="L306" s="138" t="n"/>
      <c r="M306" s="138" t="n"/>
    </row>
    <row customHeight="1" ht="17.25" r="307" s="235" spans="1:13">
      <c r="A307" s="87" t="n"/>
      <c r="B307" s="87" t="n"/>
      <c r="C307" s="89" t="n"/>
      <c r="D307" s="138" t="n"/>
      <c r="E307" s="138" t="n"/>
      <c r="F307" s="135" t="n"/>
      <c r="G307" s="136" t="n"/>
      <c r="H307" s="138" t="n"/>
      <c r="I307" s="138" t="n"/>
      <c r="J307" s="138" t="n"/>
      <c r="K307" s="138" t="n"/>
      <c r="L307" s="138" t="n"/>
      <c r="M307" s="138" t="n"/>
    </row>
    <row customHeight="1" ht="17.25" r="308" s="235" spans="1:13">
      <c r="A308" s="87" t="n"/>
      <c r="B308" s="87" t="n"/>
      <c r="C308" s="89" t="n"/>
      <c r="D308" s="138" t="n"/>
      <c r="E308" s="138" t="n"/>
      <c r="F308" s="135" t="n"/>
      <c r="G308" s="136" t="n"/>
      <c r="H308" s="138" t="n"/>
      <c r="I308" s="138" t="n"/>
      <c r="J308" s="138" t="n"/>
      <c r="K308" s="138" t="n"/>
      <c r="L308" s="138" t="n"/>
      <c r="M308" s="138" t="n"/>
    </row>
    <row customHeight="1" ht="17.25" r="309" s="235" spans="1:13">
      <c r="A309" s="87" t="n"/>
      <c r="B309" s="87" t="n"/>
      <c r="C309" s="89" t="n"/>
      <c r="D309" s="138" t="n"/>
      <c r="E309" s="138" t="n"/>
      <c r="F309" s="135" t="n"/>
      <c r="G309" s="136" t="n"/>
      <c r="H309" s="138" t="n"/>
      <c r="I309" s="138" t="n"/>
      <c r="J309" s="138" t="n"/>
      <c r="K309" s="138" t="n"/>
      <c r="L309" s="138" t="n"/>
      <c r="M309" s="138" t="n"/>
    </row>
    <row customHeight="1" ht="17.25" r="310" s="235" spans="1:13">
      <c r="A310" s="87" t="n"/>
      <c r="B310" s="87" t="n"/>
      <c r="C310" s="89" t="n"/>
      <c r="D310" s="138" t="n"/>
      <c r="E310" s="138" t="n"/>
      <c r="F310" s="135" t="n"/>
      <c r="G310" s="136" t="n"/>
      <c r="H310" s="138" t="n"/>
      <c r="I310" s="138" t="n"/>
      <c r="J310" s="138" t="n"/>
      <c r="K310" s="138" t="n"/>
      <c r="L310" s="138" t="n"/>
      <c r="M310" s="138" t="n"/>
    </row>
    <row customHeight="1" ht="17.25" r="311" s="235" spans="1:13">
      <c r="A311" s="87" t="n"/>
      <c r="B311" s="87" t="n"/>
      <c r="C311" s="89" t="n"/>
      <c r="D311" s="138" t="n"/>
      <c r="E311" s="138" t="n"/>
      <c r="F311" s="135" t="n"/>
      <c r="G311" s="136" t="n"/>
      <c r="H311" s="138" t="n"/>
      <c r="I311" s="138" t="n"/>
      <c r="J311" s="138" t="n"/>
      <c r="K311" s="138" t="n"/>
      <c r="L311" s="138" t="n"/>
      <c r="M311" s="138" t="n"/>
    </row>
    <row customHeight="1" ht="17.25" r="312" s="235" spans="1:13">
      <c r="A312" s="87" t="n"/>
      <c r="B312" s="87" t="n"/>
      <c r="C312" s="89" t="n"/>
      <c r="D312" s="138" t="n"/>
      <c r="E312" s="138" t="n"/>
      <c r="F312" s="135" t="n"/>
      <c r="G312" s="136" t="n"/>
      <c r="H312" s="138" t="n"/>
      <c r="I312" s="138" t="n"/>
      <c r="J312" s="138" t="n"/>
      <c r="K312" s="138" t="n"/>
      <c r="L312" s="138" t="n"/>
      <c r="M312" s="138" t="n"/>
    </row>
    <row customHeight="1" ht="17.25" r="313" s="235" spans="1:13">
      <c r="A313" s="87" t="n"/>
      <c r="B313" s="87" t="n"/>
      <c r="C313" s="89" t="n"/>
      <c r="D313" s="138" t="n"/>
      <c r="E313" s="138" t="n"/>
      <c r="F313" s="135" t="n"/>
      <c r="G313" s="136" t="n"/>
      <c r="H313" s="138" t="n"/>
      <c r="I313" s="138" t="n"/>
      <c r="J313" s="138" t="n"/>
      <c r="K313" s="138" t="n"/>
      <c r="L313" s="138" t="n"/>
      <c r="M313" s="138" t="n"/>
    </row>
    <row customHeight="1" ht="17.25" r="314" s="235" spans="1:13">
      <c r="A314" s="87" t="n"/>
      <c r="B314" s="87" t="n"/>
      <c r="C314" s="89" t="n"/>
      <c r="D314" s="138" t="n"/>
      <c r="E314" s="138" t="n"/>
      <c r="F314" s="135" t="n"/>
      <c r="G314" s="136" t="n"/>
      <c r="H314" s="138" t="n"/>
      <c r="I314" s="138" t="n"/>
      <c r="J314" s="138" t="n"/>
      <c r="K314" s="138" t="n"/>
      <c r="L314" s="138" t="n"/>
      <c r="M314" s="138" t="n"/>
    </row>
    <row customHeight="1" ht="17.25" r="315" s="235" spans="1:13">
      <c r="A315" s="87" t="n"/>
      <c r="B315" s="87" t="n"/>
      <c r="C315" s="89" t="n"/>
      <c r="D315" s="138" t="n"/>
      <c r="E315" s="138" t="n"/>
      <c r="F315" s="135" t="n"/>
      <c r="G315" s="136" t="n"/>
      <c r="H315" s="138" t="n"/>
      <c r="I315" s="138" t="n"/>
      <c r="J315" s="138" t="n"/>
      <c r="K315" s="138" t="n"/>
      <c r="L315" s="138" t="n"/>
      <c r="M315" s="138" t="n"/>
    </row>
    <row customHeight="1" ht="17.25" r="316" s="235" spans="1:13">
      <c r="A316" s="87" t="n"/>
      <c r="B316" s="87" t="n"/>
      <c r="C316" s="89" t="n"/>
      <c r="D316" s="138" t="n"/>
      <c r="E316" s="138" t="n"/>
      <c r="F316" s="135" t="n"/>
      <c r="G316" s="136" t="n"/>
      <c r="H316" s="138" t="n"/>
      <c r="I316" s="138" t="n"/>
      <c r="J316" s="138" t="n"/>
      <c r="K316" s="138" t="n"/>
      <c r="L316" s="138" t="n"/>
      <c r="M316" s="138" t="n"/>
    </row>
    <row customHeight="1" ht="17.25" r="317" s="235" spans="1:13">
      <c r="A317" s="87" t="n"/>
      <c r="B317" s="87" t="n"/>
      <c r="C317" s="89" t="n"/>
      <c r="D317" s="138" t="n"/>
      <c r="E317" s="138" t="n"/>
      <c r="F317" s="135" t="n"/>
      <c r="G317" s="136" t="n"/>
      <c r="H317" s="138" t="n"/>
      <c r="I317" s="138" t="n"/>
      <c r="J317" s="138" t="n"/>
      <c r="K317" s="138" t="n"/>
      <c r="L317" s="138" t="n"/>
      <c r="M317" s="138" t="n"/>
    </row>
    <row customHeight="1" ht="17.25" r="318" s="235" spans="1:13">
      <c r="A318" s="87" t="n"/>
      <c r="B318" s="87" t="n"/>
      <c r="C318" s="89" t="n"/>
      <c r="D318" s="138" t="n"/>
      <c r="E318" s="138" t="n"/>
      <c r="F318" s="135" t="n"/>
      <c r="G318" s="136" t="n"/>
      <c r="H318" s="138" t="n"/>
      <c r="I318" s="138" t="n"/>
      <c r="J318" s="138" t="n"/>
      <c r="K318" s="138" t="n"/>
      <c r="L318" s="138" t="n"/>
      <c r="M318" s="138" t="n"/>
    </row>
    <row customHeight="1" ht="17.25" r="319" s="235" spans="1:13">
      <c r="A319" s="87" t="n"/>
      <c r="B319" s="87" t="n"/>
      <c r="C319" s="89" t="n"/>
      <c r="D319" s="138" t="n"/>
      <c r="E319" s="138" t="n"/>
      <c r="F319" s="135" t="n"/>
      <c r="G319" s="136" t="n"/>
      <c r="H319" s="138" t="n"/>
      <c r="I319" s="138" t="n"/>
      <c r="J319" s="138" t="n"/>
      <c r="K319" s="138" t="n"/>
      <c r="L319" s="138" t="n"/>
      <c r="M319" s="138" t="n"/>
    </row>
    <row customHeight="1" ht="17.25" r="320" s="235" spans="1:13">
      <c r="A320" s="87" t="n"/>
      <c r="B320" s="87" t="n"/>
      <c r="C320" s="89" t="n"/>
      <c r="D320" s="138" t="n"/>
      <c r="E320" s="138" t="n"/>
      <c r="F320" s="135" t="n"/>
      <c r="G320" s="136" t="n"/>
      <c r="H320" s="138" t="n"/>
      <c r="I320" s="138" t="n"/>
      <c r="J320" s="138" t="n"/>
      <c r="K320" s="138" t="n"/>
      <c r="L320" s="138" t="n"/>
      <c r="M320" s="138" t="n"/>
    </row>
    <row customHeight="1" ht="17.25" r="321" s="235" spans="1:13">
      <c r="A321" s="87" t="n"/>
      <c r="B321" s="87" t="n"/>
      <c r="C321" s="89" t="n"/>
      <c r="D321" s="138" t="n"/>
      <c r="E321" s="138" t="n"/>
      <c r="F321" s="135" t="n"/>
      <c r="G321" s="136" t="n"/>
      <c r="H321" s="138" t="n"/>
      <c r="I321" s="138" t="n"/>
      <c r="J321" s="138" t="n"/>
      <c r="K321" s="138" t="n"/>
      <c r="L321" s="138" t="n"/>
      <c r="M321" s="138" t="n"/>
    </row>
    <row customHeight="1" ht="17.25" r="322" s="235" spans="1:13">
      <c r="A322" s="87" t="n"/>
      <c r="B322" s="87" t="n"/>
      <c r="C322" s="89" t="n"/>
      <c r="D322" s="138" t="n"/>
      <c r="E322" s="138" t="n"/>
      <c r="F322" s="135" t="n"/>
      <c r="G322" s="136" t="n"/>
      <c r="H322" s="138" t="n"/>
      <c r="I322" s="138" t="n"/>
      <c r="J322" s="138" t="n"/>
      <c r="K322" s="138" t="n"/>
      <c r="L322" s="138" t="n"/>
      <c r="M322" s="138" t="n"/>
    </row>
    <row customHeight="1" ht="17.25" r="323" s="235" spans="1:13">
      <c r="A323" s="87" t="n"/>
      <c r="B323" s="87" t="n"/>
      <c r="C323" s="89" t="n"/>
      <c r="D323" s="138" t="n"/>
      <c r="E323" s="138" t="n"/>
      <c r="F323" s="135" t="n"/>
      <c r="G323" s="136" t="n"/>
      <c r="H323" s="138" t="n"/>
      <c r="I323" s="138" t="n"/>
      <c r="J323" s="138" t="n"/>
      <c r="K323" s="138" t="n"/>
      <c r="L323" s="138" t="n"/>
      <c r="M323" s="138" t="n"/>
    </row>
    <row customHeight="1" ht="17.25" r="324" s="235" spans="1:13">
      <c r="A324" s="87" t="n"/>
      <c r="B324" s="87" t="n"/>
      <c r="C324" s="89" t="n"/>
      <c r="D324" s="138" t="n"/>
      <c r="E324" s="138" t="n"/>
      <c r="F324" s="135" t="n"/>
      <c r="G324" s="136" t="n"/>
      <c r="H324" s="138" t="n"/>
      <c r="I324" s="138" t="n"/>
      <c r="J324" s="138" t="n"/>
      <c r="K324" s="138" t="n"/>
      <c r="L324" s="138" t="n"/>
      <c r="M324" s="138" t="n"/>
    </row>
    <row customHeight="1" ht="17.25" r="325" s="235" spans="1:13">
      <c r="A325" s="87" t="n"/>
      <c r="B325" s="87" t="n"/>
      <c r="C325" s="89" t="n"/>
      <c r="D325" s="138" t="n"/>
      <c r="E325" s="138" t="n"/>
      <c r="F325" s="135" t="n"/>
      <c r="G325" s="136" t="n"/>
      <c r="H325" s="138" t="n"/>
      <c r="I325" s="138" t="n"/>
      <c r="J325" s="138" t="n"/>
      <c r="K325" s="138" t="n"/>
      <c r="L325" s="138" t="n"/>
      <c r="M325" s="138" t="n"/>
    </row>
    <row customHeight="1" ht="17.25" r="326" s="235" spans="1:13">
      <c r="A326" s="87" t="n"/>
      <c r="B326" s="87" t="n"/>
      <c r="C326" s="89" t="n"/>
      <c r="D326" s="138" t="n"/>
      <c r="E326" s="138" t="n"/>
      <c r="F326" s="135" t="n"/>
      <c r="G326" s="136" t="n"/>
      <c r="H326" s="138" t="n"/>
      <c r="I326" s="138" t="n"/>
      <c r="J326" s="138" t="n"/>
      <c r="K326" s="138" t="n"/>
      <c r="L326" s="138" t="n"/>
      <c r="M326" s="138" t="n"/>
    </row>
    <row customHeight="1" ht="17.25" r="327" s="235" spans="1:13">
      <c r="A327" s="87" t="n"/>
      <c r="B327" s="87" t="n"/>
      <c r="C327" s="89" t="n"/>
      <c r="D327" s="138" t="n"/>
      <c r="E327" s="138" t="n"/>
      <c r="F327" s="135" t="n"/>
      <c r="G327" s="136" t="n"/>
      <c r="H327" s="138" t="n"/>
      <c r="I327" s="138" t="n"/>
      <c r="J327" s="138" t="n"/>
      <c r="K327" s="138" t="n"/>
      <c r="L327" s="138" t="n"/>
      <c r="M327" s="138" t="n"/>
    </row>
    <row customHeight="1" ht="17.25" r="328" s="235" spans="1:13">
      <c r="A328" s="87" t="n"/>
      <c r="B328" s="87" t="n"/>
      <c r="C328" s="89" t="n"/>
      <c r="D328" s="138" t="n"/>
      <c r="E328" s="138" t="n"/>
      <c r="F328" s="135" t="n"/>
      <c r="G328" s="136" t="n"/>
      <c r="H328" s="138" t="n"/>
      <c r="I328" s="138" t="n"/>
      <c r="J328" s="138" t="n"/>
      <c r="K328" s="138" t="n"/>
      <c r="L328" s="138" t="n"/>
      <c r="M328" s="138" t="n"/>
    </row>
    <row customHeight="1" ht="17.25" r="329" s="235" spans="1:13">
      <c r="A329" s="87" t="n"/>
      <c r="B329" s="87" t="n"/>
      <c r="C329" s="89" t="n"/>
      <c r="D329" s="138" t="n"/>
      <c r="E329" s="138" t="n"/>
      <c r="F329" s="135" t="n"/>
      <c r="G329" s="136" t="n"/>
      <c r="H329" s="138" t="n"/>
      <c r="I329" s="138" t="n"/>
      <c r="J329" s="138" t="n"/>
      <c r="K329" s="138" t="n"/>
      <c r="L329" s="138" t="n"/>
      <c r="M329" s="138" t="n"/>
    </row>
    <row customHeight="1" ht="17.25" r="330" s="235" spans="1:13">
      <c r="A330" s="87" t="n"/>
      <c r="B330" s="87" t="n"/>
      <c r="C330" s="89" t="n"/>
      <c r="D330" s="138" t="n"/>
      <c r="E330" s="138" t="n"/>
      <c r="F330" s="135" t="n"/>
      <c r="G330" s="136" t="n"/>
      <c r="H330" s="138" t="n"/>
      <c r="I330" s="138" t="n"/>
      <c r="J330" s="138" t="n"/>
      <c r="K330" s="138" t="n"/>
      <c r="L330" s="138" t="n"/>
      <c r="M330" s="138" t="n"/>
    </row>
    <row customHeight="1" ht="17.25" r="331" s="235" spans="1:13">
      <c r="A331" s="87" t="n"/>
      <c r="B331" s="87" t="n"/>
      <c r="C331" s="89" t="n"/>
      <c r="D331" s="138" t="n"/>
      <c r="E331" s="138" t="n"/>
      <c r="F331" s="135" t="n"/>
      <c r="G331" s="136" t="n"/>
      <c r="H331" s="138" t="n"/>
      <c r="I331" s="138" t="n"/>
      <c r="J331" s="138" t="n"/>
      <c r="K331" s="138" t="n"/>
      <c r="L331" s="138" t="n"/>
      <c r="M331" s="138" t="n"/>
    </row>
    <row customHeight="1" ht="17.25" r="332" s="235" spans="1:13">
      <c r="A332" s="87" t="n"/>
      <c r="B332" s="87" t="n"/>
      <c r="C332" s="89" t="n"/>
      <c r="D332" s="138" t="n"/>
      <c r="E332" s="138" t="n"/>
      <c r="F332" s="135" t="n"/>
      <c r="G332" s="136" t="n"/>
      <c r="H332" s="138" t="n"/>
      <c r="I332" s="138" t="n"/>
      <c r="J332" s="138" t="n"/>
      <c r="K332" s="138" t="n"/>
      <c r="L332" s="138" t="n"/>
      <c r="M332" s="138" t="n"/>
    </row>
    <row customHeight="1" ht="17.25" r="333" s="235" spans="1:13">
      <c r="A333" s="87" t="n"/>
      <c r="B333" s="87" t="n"/>
      <c r="C333" s="89" t="n"/>
      <c r="D333" s="138" t="n"/>
      <c r="E333" s="138" t="n"/>
      <c r="F333" s="135" t="n"/>
      <c r="G333" s="136" t="n"/>
      <c r="H333" s="138" t="n"/>
      <c r="I333" s="138" t="n"/>
      <c r="J333" s="138" t="n"/>
      <c r="K333" s="138" t="n"/>
      <c r="L333" s="138" t="n"/>
      <c r="M333" s="138" t="n"/>
    </row>
    <row customHeight="1" ht="17.25" r="334" s="235" spans="1:13">
      <c r="A334" s="87" t="n"/>
      <c r="B334" s="87" t="n"/>
      <c r="C334" s="89" t="n"/>
      <c r="D334" s="138" t="n"/>
      <c r="E334" s="138" t="n"/>
      <c r="F334" s="135" t="n"/>
      <c r="G334" s="136" t="n"/>
      <c r="H334" s="138" t="n"/>
      <c r="I334" s="138" t="n"/>
      <c r="J334" s="138" t="n"/>
      <c r="K334" s="138" t="n"/>
      <c r="L334" s="138" t="n"/>
      <c r="M334" s="138" t="n"/>
    </row>
    <row customHeight="1" ht="17.25" r="335" s="235" spans="1:13">
      <c r="A335" s="87" t="n"/>
      <c r="B335" s="87" t="n"/>
      <c r="C335" s="89" t="n"/>
      <c r="D335" s="138" t="n"/>
      <c r="E335" s="138" t="n"/>
      <c r="F335" s="135" t="n"/>
      <c r="G335" s="136" t="n"/>
      <c r="H335" s="138" t="n"/>
      <c r="I335" s="138" t="n"/>
      <c r="J335" s="138" t="n"/>
      <c r="K335" s="138" t="n"/>
      <c r="L335" s="138" t="n"/>
      <c r="M335" s="138" t="n"/>
    </row>
    <row customHeight="1" ht="17.25" r="336" s="235" spans="1:13">
      <c r="A336" s="87" t="n"/>
      <c r="B336" s="87" t="n"/>
      <c r="C336" s="89" t="n"/>
      <c r="D336" s="138" t="n"/>
      <c r="E336" s="138" t="n"/>
      <c r="F336" s="135" t="n"/>
      <c r="G336" s="136" t="n"/>
      <c r="H336" s="138" t="n"/>
      <c r="I336" s="138" t="n"/>
      <c r="J336" s="138" t="n"/>
      <c r="K336" s="138" t="n"/>
      <c r="L336" s="138" t="n"/>
      <c r="M336" s="138" t="n"/>
    </row>
    <row customHeight="1" ht="17.25" r="337" s="235" spans="1:13">
      <c r="A337" s="87" t="n"/>
      <c r="B337" s="87" t="n"/>
      <c r="C337" s="89" t="n"/>
      <c r="D337" s="138" t="n"/>
      <c r="E337" s="138" t="n"/>
      <c r="F337" s="135" t="n"/>
      <c r="G337" s="136" t="n"/>
      <c r="H337" s="138" t="n"/>
      <c r="I337" s="138" t="n"/>
      <c r="J337" s="138" t="n"/>
      <c r="K337" s="138" t="n"/>
      <c r="L337" s="138" t="n"/>
      <c r="M337" s="138" t="n"/>
    </row>
    <row customHeight="1" ht="17.25" r="338" s="235" spans="1:13">
      <c r="A338" s="87" t="n"/>
      <c r="B338" s="87" t="n"/>
      <c r="C338" s="89" t="n"/>
      <c r="D338" s="138" t="n"/>
      <c r="E338" s="138" t="n"/>
      <c r="F338" s="135" t="n"/>
      <c r="G338" s="136" t="n"/>
      <c r="H338" s="138" t="n"/>
      <c r="I338" s="138" t="n"/>
      <c r="J338" s="138" t="n"/>
      <c r="K338" s="138" t="n"/>
      <c r="L338" s="138" t="n"/>
      <c r="M338" s="138" t="n"/>
    </row>
    <row customHeight="1" ht="17.25" r="339" s="235" spans="1:13">
      <c r="A339" s="87" t="n"/>
      <c r="B339" s="87" t="n"/>
      <c r="C339" s="89" t="n"/>
      <c r="D339" s="138" t="n"/>
      <c r="E339" s="138" t="n"/>
      <c r="F339" s="135" t="n"/>
      <c r="G339" s="136" t="n"/>
      <c r="H339" s="138" t="n"/>
      <c r="I339" s="138" t="n"/>
      <c r="J339" s="138" t="n"/>
      <c r="K339" s="138" t="n"/>
      <c r="L339" s="138" t="n"/>
      <c r="M339" s="138" t="n"/>
    </row>
    <row customHeight="1" ht="17.25" r="340" s="235" spans="1:13">
      <c r="A340" s="87" t="n"/>
      <c r="B340" s="87" t="n"/>
      <c r="C340" s="89" t="n"/>
      <c r="D340" s="138" t="n"/>
      <c r="E340" s="138" t="n"/>
      <c r="F340" s="135" t="n"/>
      <c r="G340" s="136" t="n"/>
      <c r="H340" s="138" t="n"/>
      <c r="I340" s="138" t="n"/>
      <c r="J340" s="138" t="n"/>
      <c r="K340" s="138" t="n"/>
      <c r="L340" s="138" t="n"/>
      <c r="M340" s="138" t="n"/>
    </row>
    <row customHeight="1" ht="17.25" r="341" s="235" spans="1:13">
      <c r="A341" s="87" t="n"/>
      <c r="B341" s="87" t="n"/>
      <c r="C341" s="89" t="n"/>
      <c r="D341" s="138" t="n"/>
      <c r="E341" s="138" t="n"/>
      <c r="F341" s="135" t="n"/>
      <c r="G341" s="136" t="n"/>
      <c r="H341" s="138" t="n"/>
      <c r="I341" s="138" t="n"/>
      <c r="J341" s="138" t="n"/>
      <c r="K341" s="138" t="n"/>
      <c r="L341" s="138" t="n"/>
      <c r="M341" s="138" t="n"/>
    </row>
    <row customHeight="1" ht="17.25" r="342" s="235" spans="1:13">
      <c r="A342" s="87" t="n"/>
      <c r="B342" s="87" t="n"/>
      <c r="C342" s="89" t="n"/>
      <c r="D342" s="138" t="n"/>
      <c r="E342" s="138" t="n"/>
      <c r="F342" s="135" t="n"/>
      <c r="G342" s="136" t="n"/>
      <c r="H342" s="138" t="n"/>
      <c r="I342" s="138" t="n"/>
      <c r="J342" s="138" t="n"/>
      <c r="K342" s="138" t="n"/>
      <c r="L342" s="138" t="n"/>
      <c r="M342" s="138" t="n"/>
    </row>
    <row customHeight="1" ht="17.25" r="343" s="235" spans="1:13">
      <c r="A343" s="87" t="n"/>
      <c r="B343" s="87" t="n"/>
      <c r="C343" s="89" t="n"/>
      <c r="D343" s="138" t="n"/>
      <c r="E343" s="138" t="n"/>
      <c r="F343" s="135" t="n"/>
      <c r="G343" s="136" t="n"/>
      <c r="H343" s="138" t="n"/>
      <c r="I343" s="138" t="n"/>
      <c r="J343" s="138" t="n"/>
      <c r="K343" s="138" t="n"/>
      <c r="L343" s="138" t="n"/>
      <c r="M343" s="138" t="n"/>
    </row>
    <row customHeight="1" ht="17.25" r="344" s="235" spans="1:13">
      <c r="A344" s="87" t="n"/>
      <c r="B344" s="87" t="n"/>
      <c r="C344" s="89" t="n"/>
      <c r="D344" s="138" t="n"/>
      <c r="E344" s="138" t="n"/>
      <c r="F344" s="135" t="n"/>
      <c r="G344" s="136" t="n"/>
      <c r="H344" s="138" t="n"/>
      <c r="I344" s="138" t="n"/>
      <c r="J344" s="138" t="n"/>
      <c r="K344" s="138" t="n"/>
      <c r="L344" s="138" t="n"/>
      <c r="M344" s="138" t="n"/>
    </row>
    <row customHeight="1" ht="17.25" r="345" s="235" spans="1:13">
      <c r="A345" s="87" t="n"/>
      <c r="B345" s="87" t="n"/>
      <c r="C345" s="89" t="n"/>
      <c r="D345" s="138" t="n"/>
      <c r="E345" s="138" t="n"/>
      <c r="F345" s="135" t="n"/>
      <c r="G345" s="136" t="n"/>
      <c r="H345" s="138" t="n"/>
      <c r="I345" s="138" t="n"/>
      <c r="J345" s="138" t="n"/>
      <c r="K345" s="138" t="n"/>
      <c r="L345" s="138" t="n"/>
      <c r="M345" s="138" t="n"/>
    </row>
    <row customHeight="1" ht="17.25" r="346" s="235" spans="1:13">
      <c r="A346" s="87" t="n"/>
      <c r="B346" s="87" t="n"/>
      <c r="C346" s="89" t="n"/>
      <c r="D346" s="138" t="n"/>
      <c r="E346" s="138" t="n"/>
      <c r="F346" s="135" t="n"/>
      <c r="G346" s="136" t="n"/>
      <c r="H346" s="138" t="n"/>
      <c r="I346" s="138" t="n"/>
      <c r="J346" s="138" t="n"/>
      <c r="K346" s="138" t="n"/>
      <c r="L346" s="138" t="n"/>
      <c r="M346" s="138" t="n"/>
    </row>
    <row customHeight="1" ht="17.25" r="347" s="235" spans="1:13">
      <c r="A347" s="87" t="n"/>
      <c r="B347" s="87" t="n"/>
      <c r="C347" s="89" t="n"/>
      <c r="D347" s="138" t="n"/>
      <c r="E347" s="138" t="n"/>
      <c r="F347" s="135" t="n"/>
      <c r="G347" s="136" t="n"/>
      <c r="H347" s="138" t="n"/>
      <c r="I347" s="138" t="n"/>
      <c r="J347" s="138" t="n"/>
      <c r="K347" s="138" t="n"/>
      <c r="L347" s="138" t="n"/>
      <c r="M347" s="138" t="n"/>
    </row>
    <row customHeight="1" ht="17.25" r="348" s="235" spans="1:13">
      <c r="A348" s="87" t="n"/>
      <c r="B348" s="87" t="n"/>
      <c r="C348" s="89" t="n"/>
      <c r="D348" s="138" t="n"/>
      <c r="E348" s="138" t="n"/>
      <c r="F348" s="135" t="n"/>
      <c r="G348" s="136" t="n"/>
      <c r="H348" s="138" t="n"/>
      <c r="I348" s="138" t="n"/>
      <c r="J348" s="138" t="n"/>
      <c r="K348" s="138" t="n"/>
      <c r="L348" s="138" t="n"/>
      <c r="M348" s="138" t="n"/>
    </row>
    <row customHeight="1" ht="17.25" r="349" s="235" spans="1:13">
      <c r="A349" s="87" t="n"/>
      <c r="B349" s="87" t="n"/>
      <c r="C349" s="89" t="n"/>
      <c r="D349" s="138" t="n"/>
      <c r="E349" s="138" t="n"/>
      <c r="F349" s="135" t="n"/>
      <c r="G349" s="136" t="n"/>
      <c r="H349" s="138" t="n"/>
      <c r="I349" s="138" t="n"/>
      <c r="J349" s="138" t="n"/>
      <c r="K349" s="138" t="n"/>
      <c r="L349" s="138" t="n"/>
      <c r="M349" s="138" t="n"/>
    </row>
    <row customHeight="1" ht="17.25" r="350" s="235" spans="1:13">
      <c r="A350" s="87" t="n"/>
      <c r="B350" s="87" t="n"/>
      <c r="C350" s="89" t="n"/>
      <c r="D350" s="138" t="n"/>
      <c r="E350" s="138" t="n"/>
      <c r="F350" s="135" t="n"/>
      <c r="G350" s="136" t="n"/>
      <c r="H350" s="138" t="n"/>
      <c r="I350" s="138" t="n"/>
      <c r="J350" s="138" t="n"/>
      <c r="K350" s="138" t="n"/>
      <c r="L350" s="138" t="n"/>
      <c r="M350" s="138" t="n"/>
    </row>
    <row customHeight="1" ht="17.25" r="351" s="235" spans="1:13">
      <c r="A351" s="87" t="n"/>
      <c r="B351" s="87" t="n"/>
      <c r="C351" s="89" t="n"/>
      <c r="D351" s="138" t="n"/>
      <c r="E351" s="138" t="n"/>
      <c r="F351" s="135" t="n"/>
      <c r="G351" s="136" t="n"/>
      <c r="H351" s="138" t="n"/>
      <c r="I351" s="138" t="n"/>
      <c r="J351" s="138" t="n"/>
      <c r="K351" s="138" t="n"/>
      <c r="L351" s="138" t="n"/>
      <c r="M351" s="138" t="n"/>
    </row>
    <row customHeight="1" ht="17.25" r="352" s="235" spans="1:13">
      <c r="A352" s="87" t="n"/>
      <c r="B352" s="87" t="n"/>
      <c r="C352" s="89" t="n"/>
      <c r="D352" s="138" t="n"/>
      <c r="E352" s="138" t="n"/>
      <c r="F352" s="135" t="n"/>
      <c r="G352" s="136" t="n"/>
      <c r="H352" s="138" t="n"/>
      <c r="I352" s="138" t="n"/>
      <c r="J352" s="138" t="n"/>
      <c r="K352" s="138" t="n"/>
      <c r="L352" s="138" t="n"/>
      <c r="M352" s="138" t="n"/>
    </row>
    <row customHeight="1" ht="17.25" r="353" s="235" spans="1:13">
      <c r="A353" s="87" t="n"/>
      <c r="B353" s="87" t="n"/>
      <c r="C353" s="89" t="n"/>
      <c r="D353" s="138" t="n"/>
      <c r="E353" s="138" t="n"/>
      <c r="F353" s="135" t="n"/>
      <c r="G353" s="136" t="n"/>
      <c r="H353" s="138" t="n"/>
      <c r="I353" s="138" t="n"/>
      <c r="J353" s="138" t="n"/>
      <c r="K353" s="138" t="n"/>
      <c r="L353" s="138" t="n"/>
      <c r="M353" s="138" t="n"/>
    </row>
    <row customHeight="1" ht="17.25" r="354" s="235" spans="1:13">
      <c r="A354" s="87" t="n"/>
      <c r="B354" s="87" t="n"/>
      <c r="C354" s="89" t="n"/>
      <c r="D354" s="138" t="n"/>
      <c r="E354" s="138" t="n"/>
      <c r="F354" s="135" t="n"/>
      <c r="G354" s="136" t="n"/>
      <c r="H354" s="138" t="n"/>
      <c r="I354" s="138" t="n"/>
      <c r="J354" s="138" t="n"/>
      <c r="K354" s="138" t="n"/>
      <c r="L354" s="138" t="n"/>
      <c r="M354" s="138" t="n"/>
    </row>
    <row customHeight="1" ht="17.25" r="355" s="235" spans="1:13">
      <c r="A355" s="87" t="n"/>
      <c r="B355" s="87" t="n"/>
      <c r="C355" s="89" t="n"/>
      <c r="D355" s="138" t="n"/>
      <c r="E355" s="138" t="n"/>
      <c r="F355" s="135" t="n"/>
      <c r="G355" s="136" t="n"/>
      <c r="H355" s="138" t="n"/>
      <c r="I355" s="138" t="n"/>
      <c r="J355" s="138" t="n"/>
      <c r="K355" s="138" t="n"/>
      <c r="L355" s="138" t="n"/>
      <c r="M355" s="138" t="n"/>
    </row>
    <row customHeight="1" ht="17.25" r="356" s="235" spans="1:13">
      <c r="A356" s="87" t="n"/>
      <c r="B356" s="87" t="n"/>
      <c r="C356" s="89" t="n"/>
      <c r="D356" s="138" t="n"/>
      <c r="E356" s="138" t="n"/>
      <c r="F356" s="135" t="n"/>
      <c r="G356" s="136" t="n"/>
      <c r="H356" s="138" t="n"/>
      <c r="I356" s="138" t="n"/>
      <c r="J356" s="138" t="n"/>
      <c r="K356" s="138" t="n"/>
      <c r="L356" s="138" t="n"/>
      <c r="M356" s="138" t="n"/>
    </row>
    <row customHeight="1" ht="17.25" r="357" s="235" spans="1:13">
      <c r="A357" s="87" t="n"/>
      <c r="B357" s="87" t="n"/>
      <c r="C357" s="89" t="n"/>
      <c r="D357" s="138" t="n"/>
      <c r="E357" s="138" t="n"/>
      <c r="F357" s="135" t="n"/>
      <c r="G357" s="136" t="n"/>
      <c r="H357" s="138" t="n"/>
      <c r="I357" s="138" t="n"/>
      <c r="J357" s="138" t="n"/>
      <c r="K357" s="138" t="n"/>
      <c r="L357" s="138" t="n"/>
      <c r="M357" s="138" t="n"/>
    </row>
    <row customHeight="1" ht="17.25" r="358" s="235" spans="1:13">
      <c r="A358" s="87" t="n"/>
      <c r="B358" s="87" t="n"/>
      <c r="C358" s="89" t="n"/>
      <c r="D358" s="138" t="n"/>
      <c r="E358" s="138" t="n"/>
      <c r="F358" s="135" t="n"/>
      <c r="G358" s="136" t="n"/>
      <c r="H358" s="138" t="n"/>
      <c r="I358" s="138" t="n"/>
      <c r="J358" s="138" t="n"/>
      <c r="K358" s="138" t="n"/>
      <c r="L358" s="138" t="n"/>
      <c r="M358" s="138" t="n"/>
    </row>
    <row customHeight="1" ht="17.25" r="359" s="235" spans="1:13">
      <c r="A359" s="87" t="n"/>
      <c r="B359" s="87" t="n"/>
      <c r="C359" s="89" t="n"/>
      <c r="D359" s="138" t="n"/>
      <c r="E359" s="138" t="n"/>
      <c r="F359" s="135" t="n"/>
      <c r="G359" s="136" t="n"/>
      <c r="H359" s="138" t="n"/>
      <c r="I359" s="138" t="n"/>
      <c r="J359" s="138" t="n"/>
      <c r="K359" s="138" t="n"/>
      <c r="L359" s="138" t="n"/>
      <c r="M359" s="138" t="n"/>
    </row>
    <row customHeight="1" ht="17.25" r="360" s="235" spans="1:13">
      <c r="A360" s="87" t="n"/>
      <c r="B360" s="87" t="n"/>
      <c r="C360" s="89" t="n"/>
      <c r="D360" s="138" t="n"/>
      <c r="E360" s="138" t="n"/>
      <c r="F360" s="135" t="n"/>
      <c r="G360" s="136" t="n"/>
      <c r="H360" s="138" t="n"/>
      <c r="I360" s="138" t="n"/>
      <c r="J360" s="138" t="n"/>
      <c r="K360" s="138" t="n"/>
      <c r="L360" s="138" t="n"/>
      <c r="M360" s="138" t="n"/>
    </row>
    <row customHeight="1" ht="17.25" r="361" s="235" spans="1:13">
      <c r="A361" s="87" t="n"/>
      <c r="B361" s="87" t="n"/>
      <c r="C361" s="89" t="n"/>
      <c r="D361" s="138" t="n"/>
      <c r="E361" s="138" t="n"/>
      <c r="F361" s="135" t="n"/>
      <c r="G361" s="136" t="n"/>
      <c r="H361" s="138" t="n"/>
      <c r="I361" s="138" t="n"/>
      <c r="J361" s="138" t="n"/>
      <c r="K361" s="138" t="n"/>
      <c r="L361" s="138" t="n"/>
      <c r="M361" s="138" t="n"/>
    </row>
    <row customHeight="1" ht="17.25" r="362" s="235" spans="1:13">
      <c r="A362" s="87" t="n"/>
      <c r="B362" s="87" t="n"/>
      <c r="C362" s="89" t="n"/>
      <c r="D362" s="138" t="n"/>
      <c r="E362" s="138" t="n"/>
      <c r="F362" s="135" t="n"/>
      <c r="G362" s="136" t="n"/>
      <c r="H362" s="138" t="n"/>
      <c r="I362" s="138" t="n"/>
      <c r="J362" s="138" t="n"/>
      <c r="K362" s="138" t="n"/>
      <c r="L362" s="138" t="n"/>
      <c r="M362" s="138" t="n"/>
    </row>
    <row customHeight="1" ht="17.25" r="363" s="235" spans="1:13">
      <c r="A363" s="87" t="n"/>
      <c r="B363" s="87" t="n"/>
      <c r="C363" s="89" t="n"/>
      <c r="D363" s="138" t="n"/>
      <c r="E363" s="138" t="n"/>
      <c r="F363" s="135" t="n"/>
      <c r="G363" s="136" t="n"/>
      <c r="H363" s="138" t="n"/>
      <c r="I363" s="138" t="n"/>
      <c r="J363" s="138" t="n"/>
      <c r="K363" s="138" t="n"/>
      <c r="L363" s="138" t="n"/>
      <c r="M363" s="138" t="n"/>
    </row>
    <row customHeight="1" ht="17.25" r="364" s="235" spans="1:13">
      <c r="A364" s="87" t="n"/>
      <c r="B364" s="87" t="n"/>
      <c r="C364" s="89" t="n"/>
      <c r="D364" s="138" t="n"/>
      <c r="E364" s="138" t="n"/>
      <c r="F364" s="135" t="n"/>
      <c r="G364" s="136" t="n"/>
      <c r="H364" s="138" t="n"/>
      <c r="I364" s="138" t="n"/>
      <c r="J364" s="138" t="n"/>
      <c r="K364" s="138" t="n"/>
      <c r="L364" s="138" t="n"/>
      <c r="M364" s="138" t="n"/>
    </row>
    <row customHeight="1" ht="17.25" r="365" s="235" spans="1:13">
      <c r="A365" s="87" t="n"/>
      <c r="B365" s="87" t="n"/>
      <c r="C365" s="89" t="n"/>
      <c r="D365" s="138" t="n"/>
      <c r="E365" s="138" t="n"/>
      <c r="F365" s="135" t="n"/>
      <c r="G365" s="136" t="n"/>
      <c r="H365" s="138" t="n"/>
      <c r="I365" s="138" t="n"/>
      <c r="J365" s="138" t="n"/>
      <c r="K365" s="138" t="n"/>
      <c r="L365" s="138" t="n"/>
      <c r="M365" s="138" t="n"/>
    </row>
    <row customHeight="1" ht="17.25" r="366" s="235" spans="1:13">
      <c r="A366" s="87" t="n"/>
      <c r="B366" s="87" t="n"/>
      <c r="C366" s="89" t="n"/>
      <c r="D366" s="138" t="n"/>
      <c r="E366" s="138" t="n"/>
      <c r="F366" s="135" t="n"/>
      <c r="G366" s="136" t="n"/>
      <c r="H366" s="138" t="n"/>
      <c r="I366" s="138" t="n"/>
      <c r="J366" s="138" t="n"/>
      <c r="K366" s="138" t="n"/>
      <c r="L366" s="138" t="n"/>
      <c r="M366" s="138" t="n"/>
    </row>
    <row customHeight="1" ht="17.25" r="367" s="235" spans="1:13">
      <c r="A367" s="87" t="n"/>
      <c r="B367" s="87" t="n"/>
      <c r="C367" s="89" t="n"/>
      <c r="D367" s="138" t="n"/>
      <c r="E367" s="138" t="n"/>
      <c r="F367" s="135" t="n"/>
      <c r="G367" s="136" t="n"/>
      <c r="H367" s="138" t="n"/>
      <c r="I367" s="138" t="n"/>
      <c r="J367" s="138" t="n"/>
      <c r="K367" s="138" t="n"/>
      <c r="L367" s="138" t="n"/>
      <c r="M367" s="138" t="n"/>
    </row>
    <row customHeight="1" ht="17.25" r="368" s="235" spans="1:13">
      <c r="A368" s="87" t="n"/>
      <c r="B368" s="87" t="n"/>
      <c r="C368" s="89" t="n"/>
      <c r="D368" s="138" t="n"/>
      <c r="E368" s="138" t="n"/>
      <c r="F368" s="135" t="n"/>
      <c r="G368" s="136" t="n"/>
      <c r="H368" s="138" t="n"/>
      <c r="I368" s="138" t="n"/>
      <c r="J368" s="138" t="n"/>
      <c r="K368" s="138" t="n"/>
      <c r="L368" s="138" t="n"/>
      <c r="M368" s="138" t="n"/>
    </row>
    <row customHeight="1" ht="17.25" r="369" s="235" spans="1:13">
      <c r="A369" s="87" t="n"/>
      <c r="B369" s="87" t="n"/>
      <c r="C369" s="89" t="n"/>
      <c r="D369" s="138" t="n"/>
      <c r="E369" s="138" t="n"/>
      <c r="F369" s="135" t="n"/>
      <c r="G369" s="136" t="n"/>
      <c r="H369" s="138" t="n"/>
      <c r="I369" s="138" t="n"/>
      <c r="J369" s="138" t="n"/>
      <c r="K369" s="138" t="n"/>
      <c r="L369" s="138" t="n"/>
      <c r="M369" s="138" t="n"/>
    </row>
    <row customHeight="1" ht="17.25" r="370" s="235" spans="1:13">
      <c r="A370" s="87" t="n"/>
      <c r="B370" s="87" t="n"/>
      <c r="C370" s="89" t="n"/>
      <c r="D370" s="138" t="n"/>
      <c r="E370" s="138" t="n"/>
      <c r="F370" s="135" t="n"/>
      <c r="G370" s="136" t="n"/>
      <c r="H370" s="138" t="n"/>
      <c r="I370" s="138" t="n"/>
      <c r="J370" s="138" t="n"/>
      <c r="K370" s="138" t="n"/>
      <c r="L370" s="138" t="n"/>
      <c r="M370" s="138" t="n"/>
    </row>
    <row customHeight="1" ht="17.25" r="371" s="235" spans="1:13">
      <c r="A371" s="87" t="n"/>
      <c r="B371" s="87" t="n"/>
      <c r="C371" s="89" t="n"/>
      <c r="D371" s="138" t="n"/>
      <c r="E371" s="138" t="n"/>
      <c r="F371" s="135" t="n"/>
      <c r="G371" s="136" t="n"/>
      <c r="H371" s="138" t="n"/>
      <c r="I371" s="138" t="n"/>
      <c r="J371" s="138" t="n"/>
      <c r="K371" s="138" t="n"/>
      <c r="L371" s="138" t="n"/>
      <c r="M371" s="138" t="n"/>
    </row>
    <row customHeight="1" ht="17.25" r="372" s="235" spans="1:13">
      <c r="A372" s="87" t="n"/>
      <c r="B372" s="87" t="n"/>
      <c r="C372" s="89" t="n"/>
      <c r="D372" s="138" t="n"/>
      <c r="E372" s="138" t="n"/>
      <c r="F372" s="135" t="n"/>
      <c r="G372" s="136" t="n"/>
      <c r="H372" s="138" t="n"/>
      <c r="I372" s="138" t="n"/>
      <c r="J372" s="138" t="n"/>
      <c r="K372" s="138" t="n"/>
      <c r="L372" s="138" t="n"/>
      <c r="M372" s="138" t="n"/>
    </row>
    <row customHeight="1" ht="17.25" r="373" s="235" spans="1:13">
      <c r="A373" s="87" t="n"/>
      <c r="B373" s="87" t="n"/>
      <c r="C373" s="89" t="n"/>
      <c r="D373" s="138" t="n"/>
      <c r="E373" s="138" t="n"/>
      <c r="F373" s="135" t="n"/>
      <c r="G373" s="136" t="n"/>
      <c r="H373" s="138" t="n"/>
      <c r="I373" s="138" t="n"/>
      <c r="J373" s="138" t="n"/>
      <c r="K373" s="138" t="n"/>
      <c r="L373" s="138" t="n"/>
      <c r="M373" s="138" t="n"/>
    </row>
    <row customHeight="1" ht="17.25" r="374" s="235" spans="1:13">
      <c r="A374" s="87" t="n"/>
      <c r="B374" s="87" t="n"/>
      <c r="C374" s="89" t="n"/>
      <c r="D374" s="138" t="n"/>
      <c r="E374" s="138" t="n"/>
      <c r="F374" s="135" t="n"/>
      <c r="G374" s="136" t="n"/>
      <c r="H374" s="138" t="n"/>
      <c r="I374" s="138" t="n"/>
      <c r="J374" s="138" t="n"/>
      <c r="K374" s="138" t="n"/>
      <c r="L374" s="138" t="n"/>
      <c r="M374" s="138" t="n"/>
    </row>
    <row customHeight="1" ht="17.25" r="375" s="235" spans="1:13">
      <c r="A375" s="87" t="n"/>
      <c r="B375" s="87" t="n"/>
      <c r="C375" s="89" t="n"/>
      <c r="D375" s="138" t="n"/>
      <c r="E375" s="138" t="n"/>
      <c r="F375" s="135" t="n"/>
      <c r="G375" s="136" t="n"/>
      <c r="H375" s="138" t="n"/>
      <c r="I375" s="138" t="n"/>
      <c r="J375" s="138" t="n"/>
      <c r="K375" s="138" t="n"/>
      <c r="L375" s="138" t="n"/>
      <c r="M375" s="138" t="n"/>
    </row>
    <row customHeight="1" ht="17.25" r="376" s="235" spans="1:13">
      <c r="A376" s="87" t="n"/>
      <c r="B376" s="87" t="n"/>
      <c r="C376" s="89" t="n"/>
      <c r="D376" s="138" t="n"/>
      <c r="E376" s="138" t="n"/>
      <c r="F376" s="135" t="n"/>
      <c r="G376" s="136" t="n"/>
      <c r="H376" s="138" t="n"/>
      <c r="I376" s="138" t="n"/>
      <c r="J376" s="138" t="n"/>
      <c r="K376" s="138" t="n"/>
      <c r="L376" s="138" t="n"/>
      <c r="M376" s="138" t="n"/>
    </row>
    <row customHeight="1" ht="17.25" r="377" s="235" spans="1:13">
      <c r="A377" s="87" t="n"/>
      <c r="B377" s="87" t="n"/>
      <c r="C377" s="89" t="n"/>
      <c r="D377" s="138" t="n"/>
      <c r="E377" s="138" t="n"/>
      <c r="F377" s="135" t="n"/>
      <c r="G377" s="136" t="n"/>
      <c r="H377" s="138" t="n"/>
      <c r="I377" s="138" t="n"/>
      <c r="J377" s="138" t="n"/>
      <c r="K377" s="138" t="n"/>
      <c r="L377" s="138" t="n"/>
      <c r="M377" s="138" t="n"/>
    </row>
    <row customHeight="1" ht="17.25" r="378" s="235" spans="1:13">
      <c r="A378" s="87" t="n"/>
      <c r="B378" s="87" t="n"/>
      <c r="C378" s="89" t="n"/>
      <c r="D378" s="138" t="n"/>
      <c r="E378" s="138" t="n"/>
      <c r="F378" s="135" t="n"/>
      <c r="G378" s="136" t="n"/>
      <c r="H378" s="138" t="n"/>
      <c r="I378" s="138" t="n"/>
      <c r="J378" s="138" t="n"/>
      <c r="K378" s="138" t="n"/>
      <c r="L378" s="138" t="n"/>
      <c r="M378" s="138" t="n"/>
    </row>
    <row customHeight="1" ht="17.25" r="379" s="235" spans="1:13">
      <c r="A379" s="87" t="n"/>
      <c r="B379" s="87" t="n"/>
      <c r="C379" s="89" t="n"/>
      <c r="D379" s="138" t="n"/>
      <c r="E379" s="138" t="n"/>
      <c r="F379" s="135" t="n"/>
      <c r="G379" s="136" t="n"/>
      <c r="H379" s="138" t="n"/>
      <c r="I379" s="138" t="n"/>
      <c r="J379" s="138" t="n"/>
      <c r="K379" s="138" t="n"/>
      <c r="L379" s="138" t="n"/>
      <c r="M379" s="138" t="n"/>
    </row>
    <row customHeight="1" ht="17.25" r="380" s="235" spans="1:13">
      <c r="A380" s="87" t="n"/>
      <c r="B380" s="87" t="n"/>
      <c r="C380" s="89" t="n"/>
      <c r="D380" s="138" t="n"/>
      <c r="E380" s="138" t="n"/>
      <c r="F380" s="135" t="n"/>
      <c r="G380" s="136" t="n"/>
      <c r="H380" s="138" t="n"/>
      <c r="I380" s="138" t="n"/>
      <c r="J380" s="138" t="n"/>
      <c r="K380" s="138" t="n"/>
      <c r="L380" s="138" t="n"/>
      <c r="M380" s="138" t="n"/>
    </row>
    <row customHeight="1" ht="17.25" r="381" s="235" spans="1:13">
      <c r="A381" s="87" t="n"/>
      <c r="B381" s="87" t="n"/>
      <c r="C381" s="89" t="n"/>
      <c r="D381" s="138" t="n"/>
      <c r="E381" s="138" t="n"/>
      <c r="F381" s="135" t="n"/>
      <c r="G381" s="136" t="n"/>
      <c r="H381" s="138" t="n"/>
      <c r="I381" s="138" t="n"/>
      <c r="J381" s="138" t="n"/>
      <c r="K381" s="138" t="n"/>
      <c r="L381" s="138" t="n"/>
      <c r="M381" s="138" t="n"/>
    </row>
    <row customHeight="1" ht="17.25" r="382" s="235" spans="1:13">
      <c r="A382" s="87" t="n"/>
      <c r="B382" s="87" t="n"/>
      <c r="C382" s="89" t="n"/>
      <c r="D382" s="138" t="n"/>
      <c r="E382" s="138" t="n"/>
      <c r="F382" s="135" t="n"/>
      <c r="G382" s="136" t="n"/>
      <c r="H382" s="138" t="n"/>
      <c r="I382" s="138" t="n"/>
      <c r="J382" s="138" t="n"/>
      <c r="K382" s="138" t="n"/>
      <c r="L382" s="138" t="n"/>
      <c r="M382" s="138" t="n"/>
    </row>
    <row customHeight="1" ht="17.25" r="383" s="235" spans="1:13">
      <c r="A383" s="87" t="n"/>
      <c r="B383" s="87" t="n"/>
      <c r="C383" s="89" t="n"/>
      <c r="D383" s="138" t="n"/>
      <c r="E383" s="138" t="n"/>
      <c r="F383" s="135" t="n"/>
      <c r="G383" s="136" t="n"/>
      <c r="H383" s="138" t="n"/>
      <c r="I383" s="138" t="n"/>
      <c r="J383" s="138" t="n"/>
      <c r="K383" s="138" t="n"/>
      <c r="L383" s="138" t="n"/>
      <c r="M383" s="138" t="n"/>
    </row>
    <row customHeight="1" ht="17.25" r="384" s="235" spans="1:13">
      <c r="A384" s="87" t="n"/>
      <c r="B384" s="87" t="n"/>
      <c r="C384" s="89" t="n"/>
      <c r="D384" s="138" t="n"/>
      <c r="E384" s="138" t="n"/>
      <c r="F384" s="135" t="n"/>
      <c r="G384" s="136" t="n"/>
      <c r="H384" s="138" t="n"/>
      <c r="I384" s="138" t="n"/>
      <c r="J384" s="138" t="n"/>
      <c r="K384" s="138" t="n"/>
      <c r="L384" s="138" t="n"/>
      <c r="M384" s="138" t="n"/>
    </row>
    <row customHeight="1" ht="17.25" r="385" s="235" spans="1:13">
      <c r="A385" s="87" t="n"/>
      <c r="B385" s="87" t="n"/>
      <c r="C385" s="89" t="n"/>
      <c r="D385" s="138" t="n"/>
      <c r="E385" s="138" t="n"/>
      <c r="F385" s="135" t="n"/>
      <c r="G385" s="136" t="n"/>
      <c r="H385" s="138" t="n"/>
      <c r="I385" s="138" t="n"/>
      <c r="J385" s="138" t="n"/>
      <c r="K385" s="138" t="n"/>
      <c r="L385" s="138" t="n"/>
      <c r="M385" s="138" t="n"/>
    </row>
    <row customHeight="1" ht="17.25" r="386" s="235" spans="1:13">
      <c r="A386" s="87" t="n"/>
      <c r="B386" s="87" t="n"/>
      <c r="C386" s="89" t="n"/>
      <c r="D386" s="138" t="n"/>
      <c r="E386" s="138" t="n"/>
      <c r="F386" s="135" t="n"/>
      <c r="G386" s="136" t="n"/>
      <c r="H386" s="138" t="n"/>
      <c r="I386" s="138" t="n"/>
      <c r="J386" s="138" t="n"/>
      <c r="K386" s="138" t="n"/>
      <c r="L386" s="138" t="n"/>
      <c r="M386" s="138" t="n"/>
    </row>
    <row customHeight="1" ht="17.25" r="387" s="235" spans="1:13">
      <c r="A387" s="87" t="n"/>
      <c r="B387" s="87" t="n"/>
      <c r="C387" s="89" t="n"/>
      <c r="D387" s="138" t="n"/>
      <c r="E387" s="138" t="n"/>
      <c r="F387" s="135" t="n"/>
      <c r="G387" s="136" t="n"/>
      <c r="H387" s="138" t="n"/>
      <c r="I387" s="138" t="n"/>
      <c r="J387" s="138" t="n"/>
      <c r="K387" s="138" t="n"/>
      <c r="L387" s="138" t="n"/>
      <c r="M387" s="138" t="n"/>
    </row>
    <row customHeight="1" ht="17.25" r="388" s="235" spans="1:13">
      <c r="A388" s="87" t="n"/>
      <c r="B388" s="87" t="n"/>
      <c r="C388" s="89" t="n"/>
      <c r="D388" s="138" t="n"/>
      <c r="E388" s="138" t="n"/>
      <c r="F388" s="135" t="n"/>
      <c r="G388" s="136" t="n"/>
      <c r="H388" s="138" t="n"/>
      <c r="I388" s="138" t="n"/>
      <c r="J388" s="138" t="n"/>
      <c r="K388" s="138" t="n"/>
      <c r="L388" s="138" t="n"/>
      <c r="M388" s="138" t="n"/>
    </row>
    <row customHeight="1" ht="17.25" r="389" s="235" spans="1:13">
      <c r="A389" s="87" t="n"/>
      <c r="B389" s="87" t="n"/>
      <c r="C389" s="89" t="n"/>
      <c r="D389" s="138" t="n"/>
      <c r="E389" s="138" t="n"/>
      <c r="F389" s="135" t="n"/>
      <c r="G389" s="136" t="n"/>
      <c r="H389" s="138" t="n"/>
      <c r="I389" s="138" t="n"/>
      <c r="J389" s="138" t="n"/>
      <c r="K389" s="138" t="n"/>
      <c r="L389" s="138" t="n"/>
      <c r="M389" s="138" t="n"/>
    </row>
    <row customHeight="1" ht="17.25" r="390" s="235" spans="1:13">
      <c r="A390" s="87" t="n"/>
      <c r="B390" s="87" t="n"/>
      <c r="C390" s="89" t="n"/>
      <c r="D390" s="138" t="n"/>
      <c r="E390" s="138" t="n"/>
      <c r="F390" s="135" t="n"/>
      <c r="G390" s="136" t="n"/>
      <c r="H390" s="138" t="n"/>
      <c r="I390" s="138" t="n"/>
      <c r="J390" s="138" t="n"/>
      <c r="K390" s="138" t="n"/>
      <c r="L390" s="138" t="n"/>
      <c r="M390" s="138" t="n"/>
    </row>
    <row customHeight="1" ht="17.25" r="391" s="235" spans="1:13">
      <c r="A391" s="87" t="n"/>
      <c r="B391" s="87" t="n"/>
      <c r="C391" s="89" t="n"/>
      <c r="D391" s="138" t="n"/>
      <c r="E391" s="138" t="n"/>
      <c r="F391" s="135" t="n"/>
      <c r="G391" s="136" t="n"/>
      <c r="H391" s="138" t="n"/>
      <c r="I391" s="138" t="n"/>
      <c r="J391" s="138" t="n"/>
      <c r="K391" s="138" t="n"/>
      <c r="L391" s="138" t="n"/>
      <c r="M391" s="138" t="n"/>
    </row>
    <row customHeight="1" ht="17.25" r="392" s="235" spans="1:13">
      <c r="A392" s="87" t="n"/>
      <c r="B392" s="87" t="n"/>
      <c r="C392" s="89" t="n"/>
      <c r="D392" s="138" t="n"/>
      <c r="E392" s="138" t="n"/>
      <c r="F392" s="135" t="n"/>
      <c r="G392" s="136" t="n"/>
      <c r="H392" s="138" t="n"/>
      <c r="I392" s="138" t="n"/>
      <c r="J392" s="138" t="n"/>
      <c r="K392" s="138" t="n"/>
      <c r="L392" s="138" t="n"/>
      <c r="M392" s="138" t="n"/>
    </row>
    <row customHeight="1" ht="17.25" r="393" s="235" spans="1:13">
      <c r="A393" s="87" t="n"/>
      <c r="B393" s="87" t="n"/>
      <c r="C393" s="89" t="n"/>
      <c r="D393" s="138" t="n"/>
      <c r="E393" s="138" t="n"/>
      <c r="F393" s="135" t="n"/>
      <c r="G393" s="136" t="n"/>
      <c r="H393" s="138" t="n"/>
      <c r="I393" s="138" t="n"/>
      <c r="J393" s="138" t="n"/>
      <c r="K393" s="138" t="n"/>
      <c r="L393" s="138" t="n"/>
      <c r="M393" s="138" t="n"/>
    </row>
    <row customHeight="1" ht="17.25" r="394" s="235" spans="1:13">
      <c r="A394" s="87" t="n"/>
      <c r="B394" s="87" t="n"/>
      <c r="C394" s="89" t="n"/>
      <c r="D394" s="138" t="n"/>
      <c r="E394" s="138" t="n"/>
      <c r="F394" s="135" t="n"/>
      <c r="G394" s="136" t="n"/>
      <c r="H394" s="138" t="n"/>
      <c r="I394" s="138" t="n"/>
      <c r="J394" s="138" t="n"/>
      <c r="K394" s="138" t="n"/>
      <c r="L394" s="138" t="n"/>
      <c r="M394" s="138" t="n"/>
    </row>
    <row customHeight="1" ht="17.25" r="395" s="235" spans="1:13">
      <c r="A395" s="87" t="n"/>
      <c r="B395" s="87" t="n"/>
      <c r="C395" s="89" t="n"/>
      <c r="D395" s="138" t="n"/>
      <c r="E395" s="138" t="n"/>
      <c r="F395" s="135" t="n"/>
      <c r="G395" s="136" t="n"/>
      <c r="H395" s="138" t="n"/>
      <c r="I395" s="138" t="n"/>
      <c r="J395" s="138" t="n"/>
      <c r="K395" s="138" t="n"/>
      <c r="L395" s="138" t="n"/>
      <c r="M395" s="138" t="n"/>
    </row>
    <row customHeight="1" ht="17.25" r="396" s="235" spans="1:13">
      <c r="A396" s="87" t="n"/>
      <c r="B396" s="87" t="n"/>
      <c r="C396" s="89" t="n"/>
      <c r="D396" s="138" t="n"/>
      <c r="E396" s="138" t="n"/>
      <c r="F396" s="135" t="n"/>
      <c r="G396" s="136" t="n"/>
      <c r="H396" s="138" t="n"/>
      <c r="I396" s="138" t="n"/>
      <c r="J396" s="138" t="n"/>
      <c r="K396" s="138" t="n"/>
      <c r="L396" s="138" t="n"/>
      <c r="M396" s="138" t="n"/>
    </row>
    <row customHeight="1" ht="17.25" r="397" s="235" spans="1:13">
      <c r="A397" s="87" t="n"/>
      <c r="B397" s="87" t="n"/>
      <c r="C397" s="89" t="n"/>
      <c r="D397" s="138" t="n"/>
      <c r="E397" s="138" t="n"/>
      <c r="F397" s="135" t="n"/>
      <c r="G397" s="136" t="n"/>
      <c r="H397" s="138" t="n"/>
      <c r="I397" s="138" t="n"/>
      <c r="J397" s="138" t="n"/>
      <c r="K397" s="138" t="n"/>
      <c r="L397" s="138" t="n"/>
      <c r="M397" s="138" t="n"/>
    </row>
    <row customHeight="1" ht="17.25" r="398" s="235" spans="1:13">
      <c r="A398" s="87" t="n"/>
      <c r="B398" s="87" t="n"/>
      <c r="C398" s="89" t="n"/>
      <c r="D398" s="138" t="n"/>
      <c r="E398" s="138" t="n"/>
      <c r="F398" s="135" t="n"/>
      <c r="G398" s="136" t="n"/>
      <c r="H398" s="138" t="n"/>
      <c r="I398" s="138" t="n"/>
      <c r="J398" s="138" t="n"/>
      <c r="K398" s="138" t="n"/>
      <c r="L398" s="138" t="n"/>
      <c r="M398" s="138" t="n"/>
    </row>
    <row customHeight="1" ht="17.25" r="399" s="235" spans="1:13">
      <c r="A399" s="87" t="n"/>
      <c r="B399" s="87" t="n"/>
      <c r="C399" s="89" t="n"/>
      <c r="D399" s="138" t="n"/>
      <c r="E399" s="138" t="n"/>
      <c r="F399" s="135" t="n"/>
      <c r="G399" s="136" t="n"/>
      <c r="H399" s="138" t="n"/>
      <c r="I399" s="138" t="n"/>
      <c r="J399" s="138" t="n"/>
      <c r="K399" s="138" t="n"/>
      <c r="L399" s="138" t="n"/>
      <c r="M399" s="138" t="n"/>
    </row>
    <row customHeight="1" ht="17.25" r="400" s="235" spans="1:13">
      <c r="A400" s="87" t="n"/>
      <c r="B400" s="87" t="n"/>
      <c r="C400" s="89" t="n"/>
      <c r="D400" s="138" t="n"/>
      <c r="E400" s="138" t="n"/>
      <c r="F400" s="135" t="n"/>
      <c r="G400" s="136" t="n"/>
      <c r="H400" s="138" t="n"/>
      <c r="I400" s="138" t="n"/>
      <c r="J400" s="138" t="n"/>
      <c r="K400" s="138" t="n"/>
      <c r="L400" s="138" t="n"/>
      <c r="M400" s="138" t="n"/>
    </row>
    <row customHeight="1" ht="17.25" r="401" s="235" spans="1:13">
      <c r="A401" s="87" t="n"/>
      <c r="B401" s="87" t="n"/>
      <c r="C401" s="89" t="n"/>
      <c r="D401" s="138" t="n"/>
      <c r="E401" s="138" t="n"/>
      <c r="F401" s="135" t="n"/>
      <c r="G401" s="136" t="n"/>
      <c r="H401" s="138" t="n"/>
      <c r="I401" s="138" t="n"/>
      <c r="J401" s="138" t="n"/>
      <c r="K401" s="138" t="n"/>
      <c r="L401" s="138" t="n"/>
      <c r="M401" s="138" t="n"/>
    </row>
    <row customHeight="1" ht="17.25" r="402" s="235" spans="1:13">
      <c r="A402" s="87" t="n"/>
      <c r="B402" s="87" t="n"/>
      <c r="C402" s="89" t="n"/>
      <c r="D402" s="138" t="n"/>
      <c r="E402" s="138" t="n"/>
      <c r="F402" s="135" t="n"/>
      <c r="G402" s="136" t="n"/>
      <c r="H402" s="138" t="n"/>
      <c r="I402" s="138" t="n"/>
      <c r="J402" s="138" t="n"/>
      <c r="K402" s="138" t="n"/>
      <c r="L402" s="138" t="n"/>
      <c r="M402" s="138" t="n"/>
    </row>
    <row customHeight="1" ht="17.25" r="403" s="235" spans="1:13">
      <c r="A403" s="87" t="n"/>
      <c r="B403" s="87" t="n"/>
      <c r="C403" s="89" t="n"/>
      <c r="D403" s="138" t="n"/>
      <c r="E403" s="138" t="n"/>
      <c r="F403" s="135" t="n"/>
      <c r="G403" s="136" t="n"/>
      <c r="H403" s="138" t="n"/>
      <c r="I403" s="138" t="n"/>
      <c r="J403" s="138" t="n"/>
      <c r="K403" s="138" t="n"/>
      <c r="L403" s="138" t="n"/>
      <c r="M403" s="138" t="n"/>
    </row>
    <row customHeight="1" ht="17.25" r="404" s="235" spans="1:13">
      <c r="A404" s="87" t="n"/>
      <c r="B404" s="87" t="n"/>
      <c r="C404" s="89" t="n"/>
      <c r="D404" s="138" t="n"/>
      <c r="E404" s="138" t="n"/>
      <c r="F404" s="135" t="n"/>
      <c r="G404" s="136" t="n"/>
      <c r="H404" s="138" t="n"/>
      <c r="I404" s="138" t="n"/>
      <c r="J404" s="138" t="n"/>
      <c r="K404" s="138" t="n"/>
      <c r="L404" s="138" t="n"/>
      <c r="M404" s="138" t="n"/>
    </row>
    <row customHeight="1" ht="17.25" r="405" s="235" spans="1:13">
      <c r="A405" s="87" t="n"/>
      <c r="B405" s="87" t="n"/>
      <c r="C405" s="89" t="n"/>
      <c r="D405" s="138" t="n"/>
      <c r="E405" s="138" t="n"/>
      <c r="F405" s="135" t="n"/>
      <c r="G405" s="136" t="n"/>
      <c r="H405" s="138" t="n"/>
      <c r="I405" s="138" t="n"/>
      <c r="J405" s="138" t="n"/>
      <c r="K405" s="138" t="n"/>
      <c r="L405" s="138" t="n"/>
      <c r="M405" s="138" t="n"/>
    </row>
    <row customHeight="1" ht="17.25" r="406" s="235" spans="1:13">
      <c r="A406" s="87" t="n"/>
      <c r="B406" s="87" t="n"/>
      <c r="C406" s="89" t="n"/>
      <c r="D406" s="138" t="n"/>
      <c r="E406" s="138" t="n"/>
      <c r="F406" s="135" t="n"/>
      <c r="G406" s="136" t="n"/>
      <c r="H406" s="138" t="n"/>
      <c r="I406" s="138" t="n"/>
      <c r="J406" s="138" t="n"/>
      <c r="K406" s="138" t="n"/>
      <c r="L406" s="138" t="n"/>
      <c r="M406" s="138" t="n"/>
    </row>
    <row customHeight="1" ht="17.25" r="407" s="235" spans="1:13">
      <c r="A407" s="87" t="n"/>
      <c r="B407" s="87" t="n"/>
      <c r="C407" s="89" t="n"/>
      <c r="D407" s="138" t="n"/>
      <c r="E407" s="138" t="n"/>
      <c r="F407" s="135" t="n"/>
      <c r="G407" s="136" t="n"/>
      <c r="H407" s="138" t="n"/>
      <c r="I407" s="138" t="n"/>
      <c r="J407" s="138" t="n"/>
      <c r="K407" s="138" t="n"/>
      <c r="L407" s="138" t="n"/>
      <c r="M407" s="138" t="n"/>
    </row>
    <row customHeight="1" ht="17.25" r="408" s="235" spans="1:13">
      <c r="A408" s="87" t="n"/>
      <c r="B408" s="87" t="n"/>
      <c r="C408" s="89" t="n"/>
      <c r="D408" s="138" t="n"/>
      <c r="E408" s="138" t="n"/>
      <c r="F408" s="135" t="n"/>
      <c r="G408" s="136" t="n"/>
      <c r="H408" s="138" t="n"/>
      <c r="I408" s="138" t="n"/>
      <c r="J408" s="138" t="n"/>
      <c r="K408" s="138" t="n"/>
      <c r="L408" s="138" t="n"/>
      <c r="M408" s="138" t="n"/>
    </row>
    <row customHeight="1" ht="17.25" r="409" s="235" spans="1:13">
      <c r="A409" s="87" t="n"/>
      <c r="B409" s="87" t="n"/>
      <c r="C409" s="89" t="n"/>
      <c r="D409" s="138" t="n"/>
      <c r="E409" s="138" t="n"/>
      <c r="F409" s="135" t="n"/>
      <c r="G409" s="136" t="n"/>
      <c r="H409" s="138" t="n"/>
      <c r="I409" s="138" t="n"/>
      <c r="J409" s="138" t="n"/>
      <c r="K409" s="138" t="n"/>
      <c r="L409" s="138" t="n"/>
      <c r="M409" s="138" t="n"/>
    </row>
    <row customHeight="1" ht="17.25" r="410" s="235" spans="1:13">
      <c r="A410" s="87" t="n"/>
      <c r="B410" s="87" t="n"/>
      <c r="C410" s="89" t="n"/>
      <c r="D410" s="138" t="n"/>
      <c r="E410" s="138" t="n"/>
      <c r="F410" s="135" t="n"/>
      <c r="G410" s="136" t="n"/>
      <c r="H410" s="138" t="n"/>
      <c r="I410" s="138" t="n"/>
      <c r="J410" s="138" t="n"/>
      <c r="K410" s="138" t="n"/>
      <c r="L410" s="138" t="n"/>
      <c r="M410" s="138" t="n"/>
    </row>
    <row customHeight="1" ht="17.25" r="411" s="235" spans="1:13">
      <c r="A411" s="87" t="n"/>
      <c r="B411" s="87" t="n"/>
      <c r="C411" s="89" t="n"/>
      <c r="D411" s="138" t="n"/>
      <c r="E411" s="138" t="n"/>
      <c r="F411" s="135" t="n"/>
      <c r="G411" s="136" t="n"/>
      <c r="H411" s="138" t="n"/>
      <c r="I411" s="138" t="n"/>
      <c r="J411" s="138" t="n"/>
      <c r="K411" s="138" t="n"/>
      <c r="L411" s="138" t="n"/>
      <c r="M411" s="138" t="n"/>
    </row>
    <row customHeight="1" ht="17.25" r="412" s="235" spans="1:13">
      <c r="A412" s="87" t="n"/>
      <c r="B412" s="87" t="n"/>
      <c r="C412" s="89" t="n"/>
      <c r="D412" s="138" t="n"/>
      <c r="E412" s="138" t="n"/>
      <c r="F412" s="135" t="n"/>
      <c r="G412" s="136" t="n"/>
      <c r="H412" s="138" t="n"/>
      <c r="I412" s="138" t="n"/>
      <c r="J412" s="138" t="n"/>
      <c r="K412" s="138" t="n"/>
      <c r="L412" s="138" t="n"/>
      <c r="M412" s="138" t="n"/>
    </row>
    <row customHeight="1" ht="17.25" r="413" s="235" spans="1:13">
      <c r="A413" s="87" t="n"/>
      <c r="B413" s="87" t="n"/>
      <c r="C413" s="89" t="n"/>
      <c r="D413" s="138" t="n"/>
      <c r="E413" s="138" t="n"/>
      <c r="F413" s="135" t="n"/>
      <c r="G413" s="136" t="n"/>
      <c r="H413" s="138" t="n"/>
      <c r="I413" s="138" t="n"/>
      <c r="J413" s="138" t="n"/>
      <c r="K413" s="138" t="n"/>
      <c r="L413" s="138" t="n"/>
      <c r="M413" s="138" t="n"/>
    </row>
    <row customHeight="1" ht="17.25" r="414" s="235" spans="1:13">
      <c r="A414" s="87" t="n"/>
      <c r="B414" s="87" t="n"/>
      <c r="C414" s="89" t="n"/>
      <c r="D414" s="138" t="n"/>
      <c r="E414" s="138" t="n"/>
      <c r="F414" s="135" t="n"/>
      <c r="G414" s="136" t="n"/>
      <c r="H414" s="138" t="n"/>
      <c r="I414" s="138" t="n"/>
      <c r="J414" s="138" t="n"/>
      <c r="K414" s="138" t="n"/>
      <c r="L414" s="138" t="n"/>
      <c r="M414" s="138" t="n"/>
    </row>
    <row customHeight="1" ht="17.25" r="415" s="235" spans="1:13">
      <c r="A415" s="87" t="n"/>
      <c r="B415" s="87" t="n"/>
      <c r="C415" s="89" t="n"/>
      <c r="D415" s="138" t="n"/>
      <c r="E415" s="138" t="n"/>
      <c r="F415" s="135" t="n"/>
      <c r="G415" s="136" t="n"/>
      <c r="H415" s="138" t="n"/>
      <c r="I415" s="138" t="n"/>
      <c r="J415" s="138" t="n"/>
      <c r="K415" s="138" t="n"/>
      <c r="L415" s="138" t="n"/>
      <c r="M415" s="138" t="n"/>
    </row>
    <row customHeight="1" ht="17.25" r="416" s="235" spans="1:13">
      <c r="A416" s="87" t="n"/>
      <c r="B416" s="87" t="n"/>
      <c r="C416" s="89" t="n"/>
      <c r="D416" s="138" t="n"/>
      <c r="E416" s="138" t="n"/>
      <c r="F416" s="135" t="n"/>
      <c r="G416" s="136" t="n"/>
      <c r="H416" s="138" t="n"/>
      <c r="I416" s="138" t="n"/>
      <c r="J416" s="138" t="n"/>
      <c r="K416" s="138" t="n"/>
      <c r="L416" s="138" t="n"/>
      <c r="M416" s="138" t="n"/>
    </row>
    <row customHeight="1" ht="17.25" r="417" s="235" spans="1:13">
      <c r="A417" s="87" t="n"/>
      <c r="B417" s="87" t="n"/>
      <c r="C417" s="89" t="n"/>
      <c r="D417" s="138" t="n"/>
      <c r="E417" s="138" t="n"/>
      <c r="F417" s="135" t="n"/>
      <c r="G417" s="136" t="n"/>
      <c r="H417" s="138" t="n"/>
      <c r="I417" s="138" t="n"/>
      <c r="J417" s="138" t="n"/>
      <c r="K417" s="138" t="n"/>
      <c r="L417" s="138" t="n"/>
      <c r="M417" s="138" t="n"/>
    </row>
    <row customHeight="1" ht="17.25" r="418" s="235" spans="1:13">
      <c r="A418" s="87" t="n"/>
      <c r="B418" s="87" t="n"/>
      <c r="C418" s="89" t="n"/>
      <c r="D418" s="138" t="n"/>
      <c r="E418" s="138" t="n"/>
      <c r="F418" s="135" t="n"/>
      <c r="G418" s="136" t="n"/>
      <c r="H418" s="138" t="n"/>
      <c r="I418" s="138" t="n"/>
      <c r="J418" s="138" t="n"/>
      <c r="K418" s="138" t="n"/>
      <c r="L418" s="138" t="n"/>
      <c r="M418" s="138" t="n"/>
    </row>
    <row customHeight="1" ht="17.25" r="419" s="235" spans="1:13">
      <c r="A419" s="87" t="n"/>
      <c r="B419" s="87" t="n"/>
      <c r="C419" s="89" t="n"/>
      <c r="D419" s="138" t="n"/>
      <c r="E419" s="138" t="n"/>
      <c r="F419" s="135" t="n"/>
      <c r="G419" s="136" t="n"/>
      <c r="H419" s="138" t="n"/>
      <c r="I419" s="138" t="n"/>
      <c r="J419" s="138" t="n"/>
      <c r="K419" s="138" t="n"/>
      <c r="L419" s="138" t="n"/>
      <c r="M419" s="138" t="n"/>
    </row>
    <row customHeight="1" ht="17.25" r="420" s="235" spans="1:13">
      <c r="A420" s="87" t="n"/>
      <c r="B420" s="87" t="n"/>
      <c r="C420" s="89" t="n"/>
      <c r="D420" s="138" t="n"/>
      <c r="E420" s="138" t="n"/>
      <c r="F420" s="135" t="n"/>
      <c r="G420" s="136" t="n"/>
      <c r="H420" s="138" t="n"/>
      <c r="I420" s="138" t="n"/>
      <c r="J420" s="138" t="n"/>
      <c r="K420" s="138" t="n"/>
      <c r="L420" s="138" t="n"/>
      <c r="M420" s="138" t="n"/>
    </row>
    <row customHeight="1" ht="17.25" r="421" s="235" spans="1:13">
      <c r="A421" s="87" t="n"/>
      <c r="B421" s="87" t="n"/>
      <c r="C421" s="89" t="n"/>
      <c r="D421" s="138" t="n"/>
      <c r="E421" s="138" t="n"/>
      <c r="F421" s="135" t="n"/>
      <c r="G421" s="136" t="n"/>
      <c r="H421" s="138" t="n"/>
      <c r="I421" s="138" t="n"/>
      <c r="J421" s="138" t="n"/>
      <c r="K421" s="138" t="n"/>
      <c r="L421" s="138" t="n"/>
      <c r="M421" s="138" t="n"/>
    </row>
    <row customHeight="1" ht="17.25" r="422" s="235" spans="1:13">
      <c r="A422" s="87" t="n"/>
      <c r="B422" s="87" t="n"/>
      <c r="C422" s="89" t="n"/>
      <c r="D422" s="138" t="n"/>
      <c r="E422" s="138" t="n"/>
      <c r="F422" s="135" t="n"/>
      <c r="G422" s="136" t="n"/>
      <c r="H422" s="138" t="n"/>
      <c r="I422" s="138" t="n"/>
      <c r="J422" s="138" t="n"/>
      <c r="K422" s="138" t="n"/>
      <c r="L422" s="138" t="n"/>
      <c r="M422" s="138" t="n"/>
    </row>
    <row customHeight="1" ht="17.25" r="423" s="235" spans="1:13">
      <c r="A423" s="87" t="n"/>
      <c r="B423" s="87" t="n"/>
      <c r="C423" s="89" t="n"/>
      <c r="D423" s="138" t="n"/>
      <c r="E423" s="138" t="n"/>
      <c r="F423" s="135" t="n"/>
      <c r="G423" s="136" t="n"/>
      <c r="H423" s="138" t="n"/>
      <c r="I423" s="138" t="n"/>
      <c r="J423" s="138" t="n"/>
      <c r="K423" s="138" t="n"/>
      <c r="L423" s="138" t="n"/>
      <c r="M423" s="138" t="n"/>
    </row>
    <row customHeight="1" ht="17.25" r="424" s="235" spans="1:13">
      <c r="A424" s="87" t="n"/>
      <c r="B424" s="87" t="n"/>
      <c r="C424" s="89" t="n"/>
      <c r="D424" s="138" t="n"/>
      <c r="E424" s="138" t="n"/>
      <c r="F424" s="135" t="n"/>
      <c r="G424" s="136" t="n"/>
      <c r="H424" s="138" t="n"/>
      <c r="I424" s="138" t="n"/>
      <c r="J424" s="138" t="n"/>
      <c r="K424" s="138" t="n"/>
      <c r="L424" s="138" t="n"/>
      <c r="M424" s="138" t="n"/>
    </row>
    <row customHeight="1" ht="17.25" r="425" s="235" spans="1:13">
      <c r="A425" s="87" t="n"/>
      <c r="B425" s="87" t="n"/>
      <c r="C425" s="89" t="n"/>
      <c r="D425" s="138" t="n"/>
      <c r="E425" s="138" t="n"/>
      <c r="F425" s="135" t="n"/>
      <c r="G425" s="136" t="n"/>
      <c r="H425" s="138" t="n"/>
      <c r="I425" s="138" t="n"/>
      <c r="J425" s="138" t="n"/>
      <c r="K425" s="138" t="n"/>
      <c r="L425" s="138" t="n"/>
      <c r="M425" s="138" t="n"/>
    </row>
    <row customHeight="1" ht="17.25" r="426" s="235" spans="1:13">
      <c r="A426" s="87" t="n"/>
      <c r="B426" s="87" t="n"/>
      <c r="C426" s="89" t="n"/>
      <c r="D426" s="138" t="n"/>
      <c r="E426" s="138" t="n"/>
      <c r="F426" s="135" t="n"/>
      <c r="G426" s="136" t="n"/>
      <c r="H426" s="138" t="n"/>
      <c r="I426" s="138" t="n"/>
      <c r="J426" s="138" t="n"/>
      <c r="K426" s="138" t="n"/>
      <c r="L426" s="138" t="n"/>
      <c r="M426" s="138" t="n"/>
    </row>
    <row customHeight="1" ht="17.25" r="427" s="235" spans="1:13">
      <c r="A427" s="87" t="n"/>
      <c r="B427" s="87" t="n"/>
      <c r="C427" s="89" t="n"/>
      <c r="D427" s="138" t="n"/>
      <c r="E427" s="138" t="n"/>
      <c r="F427" s="135" t="n"/>
      <c r="G427" s="136" t="n"/>
      <c r="H427" s="138" t="n"/>
      <c r="I427" s="138" t="n"/>
      <c r="J427" s="138" t="n"/>
      <c r="K427" s="138" t="n"/>
      <c r="L427" s="138" t="n"/>
      <c r="M427" s="138" t="n"/>
    </row>
    <row customHeight="1" ht="17.25" r="428" s="235" spans="1:13">
      <c r="A428" s="87" t="n"/>
      <c r="B428" s="87" t="n"/>
      <c r="C428" s="89" t="n"/>
      <c r="D428" s="138" t="n"/>
      <c r="E428" s="138" t="n"/>
      <c r="F428" s="135" t="n"/>
      <c r="G428" s="136" t="n"/>
      <c r="H428" s="138" t="n"/>
      <c r="I428" s="138" t="n"/>
      <c r="J428" s="138" t="n"/>
      <c r="K428" s="138" t="n"/>
      <c r="L428" s="138" t="n"/>
      <c r="M428" s="138" t="n"/>
    </row>
    <row customHeight="1" ht="17.25" r="429" s="235" spans="1:13">
      <c r="A429" s="87" t="n"/>
      <c r="B429" s="87" t="n"/>
      <c r="C429" s="89" t="n"/>
      <c r="D429" s="138" t="n"/>
      <c r="E429" s="138" t="n"/>
      <c r="F429" s="135" t="n"/>
      <c r="G429" s="136" t="n"/>
      <c r="H429" s="138" t="n"/>
      <c r="I429" s="138" t="n"/>
      <c r="J429" s="138" t="n"/>
      <c r="K429" s="138" t="n"/>
      <c r="L429" s="138" t="n"/>
      <c r="M429" s="138" t="n"/>
    </row>
    <row customHeight="1" ht="17.25" r="430" s="235" spans="1:13">
      <c r="A430" s="87" t="n"/>
      <c r="B430" s="87" t="n"/>
      <c r="C430" s="89" t="n"/>
      <c r="D430" s="138" t="n"/>
      <c r="E430" s="138" t="n"/>
      <c r="F430" s="135" t="n"/>
      <c r="G430" s="136" t="n"/>
      <c r="H430" s="138" t="n"/>
      <c r="I430" s="138" t="n"/>
      <c r="J430" s="138" t="n"/>
      <c r="K430" s="138" t="n"/>
      <c r="L430" s="138" t="n"/>
      <c r="M430" s="138" t="n"/>
    </row>
    <row customHeight="1" ht="17.25" r="431" s="235" spans="1:13">
      <c r="A431" s="87" t="n"/>
      <c r="B431" s="87" t="n"/>
      <c r="C431" s="89" t="n"/>
      <c r="D431" s="138" t="n"/>
      <c r="E431" s="138" t="n"/>
      <c r="F431" s="135" t="n"/>
      <c r="G431" s="136" t="n"/>
      <c r="H431" s="138" t="n"/>
      <c r="I431" s="138" t="n"/>
      <c r="J431" s="138" t="n"/>
      <c r="K431" s="138" t="n"/>
      <c r="L431" s="138" t="n"/>
      <c r="M431" s="138" t="n"/>
    </row>
    <row customHeight="1" ht="17.25" r="432" s="235" spans="1:13">
      <c r="A432" s="87" t="n"/>
      <c r="B432" s="87" t="n"/>
      <c r="C432" s="89" t="n"/>
      <c r="D432" s="138" t="n"/>
      <c r="E432" s="138" t="n"/>
      <c r="F432" s="135" t="n"/>
      <c r="G432" s="136" t="n"/>
      <c r="H432" s="138" t="n"/>
      <c r="I432" s="138" t="n"/>
      <c r="J432" s="138" t="n"/>
      <c r="K432" s="138" t="n"/>
      <c r="L432" s="138" t="n"/>
      <c r="M432" s="138" t="n"/>
    </row>
    <row customHeight="1" ht="17.25" r="433" s="235" spans="1:13">
      <c r="A433" s="87" t="n"/>
      <c r="B433" s="87" t="n"/>
      <c r="C433" s="89" t="n"/>
      <c r="D433" s="138" t="n"/>
      <c r="E433" s="138" t="n"/>
      <c r="F433" s="135" t="n"/>
      <c r="G433" s="136" t="n"/>
      <c r="H433" s="138" t="n"/>
      <c r="I433" s="138" t="n"/>
      <c r="J433" s="138" t="n"/>
      <c r="K433" s="138" t="n"/>
      <c r="L433" s="138" t="n"/>
      <c r="M433" s="138" t="n"/>
    </row>
    <row customHeight="1" ht="17.25" r="434" s="235" spans="1:13">
      <c r="A434" s="87" t="n"/>
      <c r="B434" s="87" t="n"/>
      <c r="C434" s="89" t="n"/>
      <c r="D434" s="138" t="n"/>
      <c r="E434" s="138" t="n"/>
      <c r="F434" s="135" t="n"/>
      <c r="G434" s="136" t="n"/>
      <c r="H434" s="138" t="n"/>
      <c r="I434" s="138" t="n"/>
      <c r="J434" s="138" t="n"/>
      <c r="K434" s="138" t="n"/>
      <c r="L434" s="138" t="n"/>
      <c r="M434" s="138" t="n"/>
    </row>
    <row customHeight="1" ht="17.25" r="435" s="235" spans="1:13">
      <c r="A435" s="87" t="n"/>
      <c r="B435" s="87" t="n"/>
      <c r="C435" s="89" t="n"/>
      <c r="D435" s="138" t="n"/>
      <c r="E435" s="138" t="n"/>
      <c r="F435" s="135" t="n"/>
      <c r="G435" s="136" t="n"/>
      <c r="H435" s="138" t="n"/>
      <c r="I435" s="138" t="n"/>
      <c r="J435" s="138" t="n"/>
      <c r="K435" s="138" t="n"/>
      <c r="L435" s="138" t="n"/>
      <c r="M435" s="138" t="n"/>
    </row>
    <row customHeight="1" ht="17.25" r="436" s="235" spans="1:13">
      <c r="A436" s="87" t="n"/>
      <c r="B436" s="87" t="n"/>
      <c r="C436" s="89" t="n"/>
      <c r="D436" s="138" t="n"/>
      <c r="E436" s="138" t="n"/>
      <c r="F436" s="135" t="n"/>
      <c r="G436" s="136" t="n"/>
      <c r="H436" s="138" t="n"/>
      <c r="I436" s="138" t="n"/>
      <c r="J436" s="138" t="n"/>
      <c r="K436" s="138" t="n"/>
      <c r="L436" s="138" t="n"/>
      <c r="M436" s="138" t="n"/>
    </row>
    <row customHeight="1" ht="17.25" r="437" s="235" spans="1:13">
      <c r="A437" s="87" t="n"/>
      <c r="B437" s="87" t="n"/>
      <c r="C437" s="89" t="n"/>
      <c r="D437" s="138" t="n"/>
      <c r="E437" s="138" t="n"/>
      <c r="F437" s="135" t="n"/>
      <c r="G437" s="136" t="n"/>
      <c r="H437" s="138" t="n"/>
      <c r="I437" s="138" t="n"/>
      <c r="J437" s="138" t="n"/>
      <c r="K437" s="138" t="n"/>
      <c r="L437" s="138" t="n"/>
      <c r="M437" s="138" t="n"/>
    </row>
    <row customHeight="1" ht="17.25" r="438" s="235" spans="1:13">
      <c r="A438" s="87" t="n"/>
      <c r="B438" s="87" t="n"/>
      <c r="C438" s="89" t="n"/>
      <c r="D438" s="138" t="n"/>
      <c r="E438" s="138" t="n"/>
      <c r="F438" s="135" t="n"/>
      <c r="G438" s="136" t="n"/>
      <c r="H438" s="138" t="n"/>
      <c r="I438" s="138" t="n"/>
      <c r="J438" s="138" t="n"/>
      <c r="K438" s="138" t="n"/>
      <c r="L438" s="138" t="n"/>
      <c r="M438" s="138" t="n"/>
    </row>
    <row customHeight="1" ht="17.25" r="439" s="235" spans="1:13">
      <c r="A439" s="87" t="n"/>
      <c r="B439" s="87" t="n"/>
      <c r="C439" s="89" t="n"/>
      <c r="D439" s="138" t="n"/>
      <c r="E439" s="138" t="n"/>
      <c r="F439" s="135" t="n"/>
      <c r="G439" s="136" t="n"/>
      <c r="H439" s="138" t="n"/>
      <c r="I439" s="138" t="n"/>
      <c r="J439" s="138" t="n"/>
      <c r="K439" s="138" t="n"/>
      <c r="L439" s="138" t="n"/>
      <c r="M439" s="138" t="n"/>
    </row>
    <row customHeight="1" ht="17.25" r="440" s="235" spans="1:13">
      <c r="A440" s="87" t="n"/>
      <c r="B440" s="87" t="n"/>
      <c r="C440" s="89" t="n"/>
      <c r="D440" s="138" t="n"/>
      <c r="E440" s="138" t="n"/>
      <c r="F440" s="135" t="n"/>
      <c r="G440" s="136" t="n"/>
      <c r="H440" s="138" t="n"/>
      <c r="I440" s="138" t="n"/>
      <c r="J440" s="138" t="n"/>
      <c r="K440" s="138" t="n"/>
      <c r="L440" s="138" t="n"/>
      <c r="M440" s="138" t="n"/>
    </row>
    <row customHeight="1" ht="17.25" r="441" s="235" spans="1:13">
      <c r="A441" s="87" t="n"/>
      <c r="B441" s="87" t="n"/>
      <c r="C441" s="89" t="n"/>
      <c r="D441" s="138" t="n"/>
      <c r="E441" s="138" t="n"/>
      <c r="F441" s="135" t="n"/>
      <c r="G441" s="136" t="n"/>
      <c r="H441" s="138" t="n"/>
      <c r="I441" s="138" t="n"/>
      <c r="J441" s="138" t="n"/>
      <c r="K441" s="138" t="n"/>
      <c r="L441" s="138" t="n"/>
      <c r="M441" s="138" t="n"/>
    </row>
    <row customHeight="1" ht="17.25" r="442" s="235" spans="1:13">
      <c r="A442" s="87" t="n"/>
      <c r="B442" s="87" t="n"/>
      <c r="C442" s="89" t="n"/>
      <c r="D442" s="138" t="n"/>
      <c r="E442" s="138" t="n"/>
      <c r="F442" s="135" t="n"/>
      <c r="G442" s="136" t="n"/>
      <c r="H442" s="138" t="n"/>
      <c r="I442" s="138" t="n"/>
      <c r="J442" s="138" t="n"/>
      <c r="K442" s="138" t="n"/>
      <c r="L442" s="138" t="n"/>
      <c r="M442" s="138" t="n"/>
    </row>
    <row customHeight="1" ht="17.25" r="443" s="235" spans="1:13">
      <c r="A443" s="87" t="n"/>
      <c r="B443" s="87" t="n"/>
      <c r="C443" s="89" t="n"/>
      <c r="D443" s="138" t="n"/>
      <c r="E443" s="138" t="n"/>
      <c r="F443" s="135" t="n"/>
      <c r="G443" s="136" t="n"/>
      <c r="H443" s="138" t="n"/>
      <c r="I443" s="138" t="n"/>
      <c r="J443" s="138" t="n"/>
      <c r="K443" s="138" t="n"/>
      <c r="L443" s="138" t="n"/>
      <c r="M443" s="138" t="n"/>
    </row>
    <row customHeight="1" ht="17.25" r="444" s="235" spans="1:13">
      <c r="A444" s="87" t="n"/>
      <c r="B444" s="87" t="n"/>
      <c r="C444" s="89" t="n"/>
      <c r="D444" s="138" t="n"/>
      <c r="E444" s="138" t="n"/>
      <c r="F444" s="135" t="n"/>
      <c r="G444" s="136" t="n"/>
      <c r="H444" s="138" t="n"/>
      <c r="I444" s="138" t="n"/>
      <c r="J444" s="138" t="n"/>
      <c r="K444" s="138" t="n"/>
      <c r="L444" s="138" t="n"/>
      <c r="M444" s="138" t="n"/>
    </row>
    <row customHeight="1" ht="17.25" r="445" s="235" spans="1:13">
      <c r="A445" s="87" t="n"/>
      <c r="B445" s="87" t="n"/>
      <c r="C445" s="89" t="n"/>
      <c r="D445" s="138" t="n"/>
      <c r="E445" s="138" t="n"/>
      <c r="F445" s="135" t="n"/>
      <c r="G445" s="136" t="n"/>
      <c r="H445" s="138" t="n"/>
      <c r="I445" s="138" t="n"/>
      <c r="J445" s="138" t="n"/>
      <c r="K445" s="138" t="n"/>
      <c r="L445" s="138" t="n"/>
      <c r="M445" s="138" t="n"/>
    </row>
    <row customHeight="1" ht="17.25" r="446" s="235" spans="1:13">
      <c r="A446" s="87" t="n"/>
      <c r="B446" s="87" t="n"/>
      <c r="C446" s="89" t="n"/>
      <c r="D446" s="138" t="n"/>
      <c r="E446" s="138" t="n"/>
      <c r="F446" s="135" t="n"/>
      <c r="G446" s="136" t="n"/>
      <c r="H446" s="138" t="n"/>
      <c r="I446" s="138" t="n"/>
      <c r="J446" s="138" t="n"/>
      <c r="K446" s="138" t="n"/>
      <c r="L446" s="138" t="n"/>
      <c r="M446" s="138" t="n"/>
    </row>
    <row customHeight="1" ht="17.25" r="447" s="235" spans="1:13">
      <c r="A447" s="87" t="n"/>
      <c r="B447" s="87" t="n"/>
      <c r="C447" s="89" t="n"/>
      <c r="D447" s="138" t="n"/>
      <c r="E447" s="138" t="n"/>
      <c r="F447" s="135" t="n"/>
      <c r="G447" s="136" t="n"/>
      <c r="H447" s="138" t="n"/>
      <c r="I447" s="138" t="n"/>
      <c r="J447" s="138" t="n"/>
      <c r="K447" s="138" t="n"/>
      <c r="L447" s="138" t="n"/>
      <c r="M447" s="138" t="n"/>
    </row>
    <row customHeight="1" ht="17.25" r="448" s="235" spans="1:13">
      <c r="A448" s="87" t="n"/>
      <c r="B448" s="87" t="n"/>
      <c r="C448" s="89" t="n"/>
      <c r="D448" s="138" t="n"/>
      <c r="E448" s="138" t="n"/>
      <c r="F448" s="135" t="n"/>
      <c r="G448" s="136" t="n"/>
      <c r="H448" s="138" t="n"/>
      <c r="I448" s="138" t="n"/>
      <c r="J448" s="138" t="n"/>
      <c r="K448" s="138" t="n"/>
      <c r="L448" s="138" t="n"/>
      <c r="M448" s="138" t="n"/>
    </row>
    <row customHeight="1" ht="17.25" r="449" s="235" spans="1:13">
      <c r="A449" s="87" t="n"/>
      <c r="B449" s="87" t="n"/>
      <c r="C449" s="89" t="n"/>
      <c r="D449" s="138" t="n"/>
      <c r="E449" s="138" t="n"/>
      <c r="F449" s="135" t="n"/>
      <c r="G449" s="136" t="n"/>
      <c r="H449" s="138" t="n"/>
      <c r="I449" s="138" t="n"/>
      <c r="J449" s="138" t="n"/>
      <c r="K449" s="138" t="n"/>
      <c r="L449" s="138" t="n"/>
      <c r="M449" s="138" t="n"/>
    </row>
    <row customHeight="1" ht="17.25" r="450" s="235" spans="1:13">
      <c r="A450" s="87" t="n"/>
      <c r="B450" s="87" t="n"/>
      <c r="C450" s="89" t="n"/>
      <c r="D450" s="138" t="n"/>
      <c r="E450" s="138" t="n"/>
      <c r="F450" s="135" t="n"/>
      <c r="G450" s="136" t="n"/>
      <c r="H450" s="138" t="n"/>
      <c r="I450" s="138" t="n"/>
      <c r="J450" s="138" t="n"/>
      <c r="K450" s="138" t="n"/>
      <c r="L450" s="138" t="n"/>
      <c r="M450" s="138" t="n"/>
    </row>
    <row customHeight="1" ht="17.25" r="451" s="235" spans="1:13">
      <c r="A451" s="87" t="n"/>
      <c r="B451" s="87" t="n"/>
      <c r="C451" s="89" t="n"/>
      <c r="D451" s="138" t="n"/>
      <c r="E451" s="138" t="n"/>
      <c r="F451" s="135" t="n"/>
      <c r="G451" s="136" t="n"/>
      <c r="H451" s="138" t="n"/>
      <c r="I451" s="138" t="n"/>
      <c r="J451" s="138" t="n"/>
      <c r="K451" s="138" t="n"/>
      <c r="L451" s="138" t="n"/>
      <c r="M451" s="138" t="n"/>
    </row>
    <row customHeight="1" ht="17.25" r="452" s="235" spans="1:13">
      <c r="A452" s="87" t="n"/>
      <c r="B452" s="87" t="n"/>
      <c r="C452" s="89" t="n"/>
      <c r="D452" s="138" t="n"/>
      <c r="E452" s="138" t="n"/>
      <c r="F452" s="135" t="n"/>
      <c r="G452" s="136" t="n"/>
      <c r="H452" s="138" t="n"/>
      <c r="I452" s="138" t="n"/>
      <c r="J452" s="138" t="n"/>
      <c r="K452" s="138" t="n"/>
      <c r="L452" s="138" t="n"/>
      <c r="M452" s="138" t="n"/>
    </row>
    <row customHeight="1" ht="17.25" r="453" s="235" spans="1:13">
      <c r="A453" s="87" t="n"/>
      <c r="B453" s="87" t="n"/>
      <c r="C453" s="89" t="n"/>
      <c r="D453" s="138" t="n"/>
      <c r="E453" s="138" t="n"/>
      <c r="F453" s="135" t="n"/>
      <c r="G453" s="136" t="n"/>
      <c r="H453" s="138" t="n"/>
      <c r="I453" s="138" t="n"/>
      <c r="J453" s="138" t="n"/>
      <c r="K453" s="138" t="n"/>
      <c r="L453" s="138" t="n"/>
      <c r="M453" s="138" t="n"/>
    </row>
    <row customHeight="1" ht="17.25" r="454" s="235" spans="1:13">
      <c r="A454" s="87" t="n"/>
      <c r="B454" s="87" t="n"/>
      <c r="C454" s="89" t="n"/>
      <c r="D454" s="138" t="n"/>
      <c r="E454" s="138" t="n"/>
      <c r="F454" s="135" t="n"/>
      <c r="G454" s="136" t="n"/>
      <c r="H454" s="138" t="n"/>
      <c r="I454" s="138" t="n"/>
      <c r="J454" s="138" t="n"/>
      <c r="K454" s="138" t="n"/>
      <c r="L454" s="138" t="n"/>
      <c r="M454" s="138" t="n"/>
    </row>
    <row customHeight="1" ht="17.25" r="455" s="235" spans="1:13">
      <c r="A455" s="87" t="n"/>
      <c r="B455" s="87" t="n"/>
      <c r="C455" s="89" t="n"/>
      <c r="D455" s="138" t="n"/>
      <c r="E455" s="138" t="n"/>
      <c r="F455" s="135" t="n"/>
      <c r="G455" s="136" t="n"/>
      <c r="H455" s="138" t="n"/>
      <c r="I455" s="138" t="n"/>
      <c r="J455" s="138" t="n"/>
      <c r="K455" s="138" t="n"/>
      <c r="L455" s="138" t="n"/>
      <c r="M455" s="138" t="n"/>
    </row>
    <row customHeight="1" ht="17.25" r="456" s="235" spans="1:13">
      <c r="A456" s="87" t="n"/>
      <c r="B456" s="87" t="n"/>
      <c r="C456" s="89" t="n"/>
      <c r="D456" s="138" t="n"/>
      <c r="E456" s="138" t="n"/>
      <c r="F456" s="135" t="n"/>
      <c r="G456" s="136" t="n"/>
      <c r="H456" s="138" t="n"/>
      <c r="I456" s="138" t="n"/>
      <c r="J456" s="138" t="n"/>
      <c r="K456" s="138" t="n"/>
      <c r="L456" s="138" t="n"/>
      <c r="M456" s="138" t="n"/>
    </row>
    <row customHeight="1" ht="17.25" r="457" s="235" spans="1:13">
      <c r="A457" s="87" t="n"/>
      <c r="B457" s="87" t="n"/>
      <c r="C457" s="89" t="n"/>
      <c r="D457" s="138" t="n"/>
      <c r="E457" s="138" t="n"/>
      <c r="F457" s="135" t="n"/>
      <c r="G457" s="136" t="n"/>
      <c r="H457" s="138" t="n"/>
      <c r="I457" s="138" t="n"/>
      <c r="J457" s="138" t="n"/>
      <c r="K457" s="138" t="n"/>
      <c r="L457" s="138" t="n"/>
      <c r="M457" s="138" t="n"/>
    </row>
    <row customHeight="1" ht="17.25" r="458" s="235" spans="1:13">
      <c r="A458" s="87" t="n"/>
      <c r="B458" s="87" t="n"/>
      <c r="C458" s="89" t="n"/>
      <c r="D458" s="138" t="n"/>
      <c r="E458" s="138" t="n"/>
      <c r="F458" s="135" t="n"/>
      <c r="G458" s="136" t="n"/>
      <c r="H458" s="138" t="n"/>
      <c r="I458" s="138" t="n"/>
      <c r="J458" s="138" t="n"/>
      <c r="K458" s="138" t="n"/>
      <c r="L458" s="138" t="n"/>
      <c r="M458" s="138" t="n"/>
    </row>
    <row customHeight="1" ht="17.25" r="459" s="235" spans="1:13">
      <c r="A459" s="87" t="n"/>
      <c r="B459" s="87" t="n"/>
      <c r="C459" s="89" t="n"/>
      <c r="D459" s="138" t="n"/>
      <c r="E459" s="138" t="n"/>
      <c r="F459" s="135" t="n"/>
      <c r="G459" s="136" t="n"/>
      <c r="H459" s="138" t="n"/>
      <c r="I459" s="138" t="n"/>
      <c r="J459" s="138" t="n"/>
      <c r="K459" s="138" t="n"/>
      <c r="L459" s="138" t="n"/>
      <c r="M459" s="138" t="n"/>
    </row>
    <row customHeight="1" ht="17.25" r="460" s="235" spans="1:13">
      <c r="A460" s="87" t="n"/>
      <c r="B460" s="87" t="n"/>
      <c r="C460" s="89" t="n"/>
      <c r="D460" s="138" t="n"/>
      <c r="E460" s="138" t="n"/>
      <c r="F460" s="135" t="n"/>
      <c r="G460" s="136" t="n"/>
      <c r="H460" s="138" t="n"/>
      <c r="I460" s="138" t="n"/>
      <c r="J460" s="138" t="n"/>
      <c r="K460" s="138" t="n"/>
      <c r="L460" s="138" t="n"/>
      <c r="M460" s="138" t="n"/>
    </row>
    <row customHeight="1" ht="17.25" r="461" s="235" spans="1:13">
      <c r="A461" s="87" t="n"/>
      <c r="B461" s="87" t="n"/>
      <c r="C461" s="89" t="n"/>
      <c r="D461" s="138" t="n"/>
      <c r="E461" s="138" t="n"/>
      <c r="F461" s="135" t="n"/>
      <c r="G461" s="136" t="n"/>
      <c r="H461" s="138" t="n"/>
      <c r="I461" s="138" t="n"/>
      <c r="J461" s="138" t="n"/>
      <c r="K461" s="138" t="n"/>
      <c r="L461" s="138" t="n"/>
      <c r="M461" s="138" t="n"/>
    </row>
    <row customHeight="1" ht="17.25" r="462" s="235" spans="1:13">
      <c r="A462" s="87" t="n"/>
      <c r="B462" s="87" t="n"/>
      <c r="C462" s="89" t="n"/>
      <c r="D462" s="138" t="n"/>
      <c r="E462" s="138" t="n"/>
      <c r="F462" s="135" t="n"/>
      <c r="G462" s="136" t="n"/>
      <c r="H462" s="138" t="n"/>
      <c r="I462" s="138" t="n"/>
      <c r="J462" s="138" t="n"/>
      <c r="K462" s="138" t="n"/>
      <c r="L462" s="138" t="n"/>
      <c r="M462" s="138" t="n"/>
    </row>
    <row customHeight="1" ht="17.25" r="463" s="235" spans="1:13">
      <c r="A463" s="87" t="n"/>
      <c r="B463" s="87" t="n"/>
      <c r="C463" s="89" t="n"/>
      <c r="D463" s="138" t="n"/>
      <c r="E463" s="138" t="n"/>
      <c r="F463" s="135" t="n"/>
      <c r="G463" s="136" t="n"/>
      <c r="H463" s="138" t="n"/>
      <c r="I463" s="138" t="n"/>
      <c r="J463" s="138" t="n"/>
      <c r="K463" s="138" t="n"/>
      <c r="L463" s="138" t="n"/>
      <c r="M463" s="138" t="n"/>
    </row>
    <row customHeight="1" ht="17.25" r="464" s="235" spans="1:13">
      <c r="A464" s="87" t="n"/>
      <c r="B464" s="87" t="n"/>
      <c r="C464" s="89" t="n"/>
      <c r="D464" s="138" t="n"/>
      <c r="E464" s="138" t="n"/>
      <c r="F464" s="135" t="n"/>
      <c r="G464" s="136" t="n"/>
      <c r="H464" s="138" t="n"/>
      <c r="I464" s="138" t="n"/>
      <c r="J464" s="138" t="n"/>
      <c r="K464" s="138" t="n"/>
      <c r="L464" s="138" t="n"/>
      <c r="M464" s="138" t="n"/>
    </row>
    <row customHeight="1" ht="17.25" r="465" s="235" spans="1:13">
      <c r="A465" s="87" t="n"/>
      <c r="B465" s="87" t="n"/>
      <c r="C465" s="89" t="n"/>
      <c r="D465" s="138" t="n"/>
      <c r="E465" s="138" t="n"/>
      <c r="F465" s="135" t="n"/>
      <c r="G465" s="136" t="n"/>
      <c r="H465" s="138" t="n"/>
      <c r="I465" s="138" t="n"/>
      <c r="J465" s="138" t="n"/>
      <c r="K465" s="138" t="n"/>
      <c r="L465" s="138" t="n"/>
      <c r="M465" s="138" t="n"/>
    </row>
    <row customHeight="1" ht="17.25" r="466" s="235" spans="1:13">
      <c r="A466" s="87" t="n"/>
      <c r="B466" s="87" t="n"/>
      <c r="C466" s="89" t="n"/>
      <c r="D466" s="138" t="n"/>
      <c r="E466" s="138" t="n"/>
      <c r="F466" s="135" t="n"/>
      <c r="G466" s="136" t="n"/>
      <c r="H466" s="138" t="n"/>
      <c r="I466" s="138" t="n"/>
      <c r="J466" s="138" t="n"/>
      <c r="K466" s="138" t="n"/>
      <c r="L466" s="138" t="n"/>
      <c r="M466" s="138" t="n"/>
    </row>
    <row customHeight="1" ht="17.25" r="467" s="235" spans="1:13">
      <c r="A467" s="87" t="n"/>
      <c r="B467" s="87" t="n"/>
      <c r="C467" s="89" t="n"/>
      <c r="D467" s="138" t="n"/>
      <c r="E467" s="138" t="n"/>
      <c r="F467" s="135" t="n"/>
      <c r="G467" s="136" t="n"/>
      <c r="H467" s="138" t="n"/>
      <c r="I467" s="138" t="n"/>
      <c r="J467" s="138" t="n"/>
      <c r="K467" s="138" t="n"/>
      <c r="L467" s="138" t="n"/>
      <c r="M467" s="138" t="n"/>
    </row>
    <row customHeight="1" ht="17.25" r="468" s="235" spans="1:13">
      <c r="A468" s="87" t="n"/>
      <c r="B468" s="87" t="n"/>
      <c r="C468" s="89" t="n"/>
      <c r="D468" s="138" t="n"/>
      <c r="E468" s="138" t="n"/>
      <c r="F468" s="135" t="n"/>
      <c r="G468" s="136" t="n"/>
      <c r="H468" s="138" t="n"/>
      <c r="I468" s="138" t="n"/>
      <c r="J468" s="138" t="n"/>
      <c r="K468" s="138" t="n"/>
      <c r="L468" s="138" t="n"/>
      <c r="M468" s="138" t="n"/>
    </row>
    <row customHeight="1" ht="17.25" r="469" s="235" spans="1:13">
      <c r="A469" s="87" t="n"/>
      <c r="B469" s="87" t="n"/>
      <c r="C469" s="89" t="n"/>
      <c r="D469" s="138" t="n"/>
      <c r="E469" s="138" t="n"/>
      <c r="F469" s="135" t="n"/>
      <c r="G469" s="136" t="n"/>
      <c r="H469" s="138" t="n"/>
      <c r="I469" s="138" t="n"/>
      <c r="J469" s="138" t="n"/>
      <c r="K469" s="138" t="n"/>
      <c r="L469" s="138" t="n"/>
      <c r="M469" s="138" t="n"/>
    </row>
    <row customHeight="1" ht="17.25" r="470" s="235" spans="1:13">
      <c r="A470" s="87" t="n"/>
      <c r="B470" s="87" t="n"/>
      <c r="C470" s="89" t="n"/>
      <c r="D470" s="138" t="n"/>
      <c r="E470" s="138" t="n"/>
      <c r="F470" s="135" t="n"/>
      <c r="G470" s="136" t="n"/>
      <c r="H470" s="138" t="n"/>
      <c r="I470" s="138" t="n"/>
      <c r="J470" s="138" t="n"/>
      <c r="K470" s="138" t="n"/>
      <c r="L470" s="138" t="n"/>
      <c r="M470" s="138" t="n"/>
    </row>
    <row customHeight="1" ht="17.25" r="471" s="235" spans="1:13">
      <c r="A471" s="87" t="n"/>
      <c r="B471" s="87" t="n"/>
      <c r="C471" s="89" t="n"/>
      <c r="D471" s="138" t="n"/>
      <c r="E471" s="138" t="n"/>
      <c r="F471" s="135" t="n"/>
      <c r="G471" s="136" t="n"/>
      <c r="H471" s="138" t="n"/>
      <c r="I471" s="138" t="n"/>
      <c r="J471" s="138" t="n"/>
      <c r="K471" s="138" t="n"/>
      <c r="L471" s="138" t="n"/>
      <c r="M471" s="138" t="n"/>
    </row>
    <row customHeight="1" ht="17.25" r="472" s="235" spans="1:13">
      <c r="A472" s="87" t="n"/>
      <c r="B472" s="87" t="n"/>
      <c r="C472" s="89" t="n"/>
      <c r="D472" s="138" t="n"/>
      <c r="E472" s="138" t="n"/>
      <c r="F472" s="135" t="n"/>
      <c r="G472" s="136" t="n"/>
      <c r="H472" s="138" t="n"/>
      <c r="I472" s="138" t="n"/>
      <c r="J472" s="138" t="n"/>
      <c r="K472" s="138" t="n"/>
      <c r="L472" s="138" t="n"/>
      <c r="M472" s="138" t="n"/>
    </row>
    <row customHeight="1" ht="17.25" r="473" s="235" spans="1:13">
      <c r="A473" s="87" t="n"/>
      <c r="B473" s="87" t="n"/>
      <c r="C473" s="89" t="n"/>
      <c r="D473" s="138" t="n"/>
      <c r="E473" s="138" t="n"/>
      <c r="F473" s="135" t="n"/>
      <c r="G473" s="136" t="n"/>
      <c r="H473" s="138" t="n"/>
      <c r="I473" s="138" t="n"/>
      <c r="J473" s="138" t="n"/>
      <c r="K473" s="138" t="n"/>
      <c r="L473" s="138" t="n"/>
      <c r="M473" s="138" t="n"/>
    </row>
    <row customHeight="1" ht="17.25" r="474" s="235" spans="1:13">
      <c r="A474" s="87" t="n"/>
      <c r="B474" s="87" t="n"/>
      <c r="C474" s="89" t="n"/>
      <c r="D474" s="138" t="n"/>
      <c r="E474" s="138" t="n"/>
      <c r="F474" s="135" t="n"/>
      <c r="G474" s="136" t="n"/>
      <c r="H474" s="138" t="n"/>
      <c r="I474" s="138" t="n"/>
      <c r="J474" s="138" t="n"/>
      <c r="K474" s="138" t="n"/>
      <c r="L474" s="138" t="n"/>
      <c r="M474" s="138" t="n"/>
    </row>
    <row customHeight="1" ht="17.25" r="475" s="235" spans="1:13">
      <c r="A475" s="87" t="n"/>
      <c r="B475" s="87" t="n"/>
      <c r="C475" s="89" t="n"/>
      <c r="D475" s="138" t="n"/>
      <c r="E475" s="138" t="n"/>
      <c r="F475" s="135" t="n"/>
      <c r="G475" s="136" t="n"/>
      <c r="H475" s="138" t="n"/>
      <c r="I475" s="138" t="n"/>
      <c r="J475" s="138" t="n"/>
      <c r="K475" s="138" t="n"/>
      <c r="L475" s="138" t="n"/>
      <c r="M475" s="138" t="n"/>
    </row>
    <row customHeight="1" ht="17.25" r="476" s="235" spans="1:13">
      <c r="A476" s="87" t="n"/>
      <c r="B476" s="87" t="n"/>
      <c r="C476" s="89" t="n"/>
      <c r="D476" s="138" t="n"/>
      <c r="E476" s="138" t="n"/>
      <c r="F476" s="135" t="n"/>
      <c r="G476" s="136" t="n"/>
      <c r="H476" s="138" t="n"/>
      <c r="I476" s="138" t="n"/>
      <c r="J476" s="138" t="n"/>
      <c r="K476" s="138" t="n"/>
      <c r="L476" s="138" t="n"/>
      <c r="M476" s="138" t="n"/>
    </row>
    <row customHeight="1" ht="17.25" r="477" s="235" spans="1:13">
      <c r="A477" s="87" t="n"/>
      <c r="B477" s="87" t="n"/>
      <c r="C477" s="89" t="n"/>
      <c r="D477" s="138" t="n"/>
      <c r="E477" s="138" t="n"/>
      <c r="F477" s="135" t="n"/>
      <c r="G477" s="136" t="n"/>
      <c r="H477" s="138" t="n"/>
      <c r="I477" s="138" t="n"/>
      <c r="J477" s="138" t="n"/>
      <c r="K477" s="138" t="n"/>
      <c r="L477" s="138" t="n"/>
      <c r="M477" s="138" t="n"/>
    </row>
    <row customHeight="1" ht="17.25" r="478" s="235" spans="1:13">
      <c r="A478" s="87" t="n"/>
      <c r="B478" s="87" t="n"/>
      <c r="C478" s="89" t="n"/>
      <c r="D478" s="138" t="n"/>
      <c r="E478" s="138" t="n"/>
      <c r="F478" s="135" t="n"/>
      <c r="G478" s="136" t="n"/>
      <c r="H478" s="138" t="n"/>
      <c r="I478" s="138" t="n"/>
      <c r="J478" s="138" t="n"/>
      <c r="K478" s="138" t="n"/>
      <c r="L478" s="138" t="n"/>
      <c r="M478" s="138" t="n"/>
    </row>
    <row customHeight="1" ht="17.25" r="479" s="235" spans="1:13">
      <c r="A479" s="87" t="n"/>
      <c r="B479" s="87" t="n"/>
      <c r="C479" s="89" t="n"/>
      <c r="D479" s="138" t="n"/>
      <c r="E479" s="138" t="n"/>
      <c r="F479" s="135" t="n"/>
      <c r="G479" s="136" t="n"/>
      <c r="H479" s="138" t="n"/>
      <c r="I479" s="138" t="n"/>
      <c r="J479" s="138" t="n"/>
      <c r="K479" s="138" t="n"/>
      <c r="L479" s="138" t="n"/>
      <c r="M479" s="138" t="n"/>
    </row>
    <row customHeight="1" ht="17.25" r="480" s="235" spans="1:13">
      <c r="A480" s="87" t="n"/>
      <c r="B480" s="87" t="n"/>
      <c r="C480" s="89" t="n"/>
      <c r="D480" s="138" t="n"/>
      <c r="E480" s="138" t="n"/>
      <c r="F480" s="135" t="n"/>
      <c r="G480" s="136" t="n"/>
      <c r="H480" s="138" t="n"/>
      <c r="I480" s="138" t="n"/>
      <c r="J480" s="138" t="n"/>
      <c r="K480" s="138" t="n"/>
      <c r="L480" s="138" t="n"/>
      <c r="M480" s="138" t="n"/>
    </row>
    <row customHeight="1" ht="17.25" r="481" s="235" spans="1:13">
      <c r="A481" s="87" t="n"/>
      <c r="B481" s="87" t="n"/>
      <c r="C481" s="89" t="n"/>
      <c r="D481" s="138" t="n"/>
      <c r="E481" s="138" t="n"/>
      <c r="F481" s="135" t="n"/>
      <c r="G481" s="136" t="n"/>
      <c r="H481" s="138" t="n"/>
      <c r="I481" s="138" t="n"/>
      <c r="J481" s="138" t="n"/>
      <c r="K481" s="138" t="n"/>
      <c r="L481" s="138" t="n"/>
      <c r="M481" s="138" t="n"/>
    </row>
    <row customHeight="1" ht="17.25" r="482" s="235" spans="1:13">
      <c r="A482" s="87" t="n"/>
      <c r="B482" s="87" t="n"/>
      <c r="C482" s="89" t="n"/>
      <c r="D482" s="138" t="n"/>
      <c r="E482" s="138" t="n"/>
      <c r="F482" s="135" t="n"/>
      <c r="G482" s="136" t="n"/>
      <c r="H482" s="138" t="n"/>
      <c r="I482" s="138" t="n"/>
      <c r="J482" s="138" t="n"/>
      <c r="K482" s="138" t="n"/>
      <c r="L482" s="138" t="n"/>
      <c r="M482" s="138" t="n"/>
    </row>
    <row customHeight="1" ht="17.25" r="483" s="235" spans="1:13">
      <c r="A483" s="87" t="n"/>
      <c r="B483" s="87" t="n"/>
      <c r="C483" s="89" t="n"/>
      <c r="D483" s="138" t="n"/>
      <c r="E483" s="138" t="n"/>
      <c r="F483" s="135" t="n"/>
      <c r="G483" s="136" t="n"/>
      <c r="H483" s="138" t="n"/>
      <c r="I483" s="138" t="n"/>
      <c r="J483" s="138" t="n"/>
      <c r="K483" s="138" t="n"/>
      <c r="L483" s="138" t="n"/>
      <c r="M483" s="138" t="n"/>
    </row>
    <row customHeight="1" ht="17.25" r="484" s="235" spans="1:13">
      <c r="A484" s="87" t="n"/>
      <c r="B484" s="87" t="n"/>
      <c r="C484" s="89" t="n"/>
      <c r="D484" s="138" t="n"/>
      <c r="E484" s="138" t="n"/>
      <c r="F484" s="135" t="n"/>
      <c r="G484" s="136" t="n"/>
      <c r="H484" s="138" t="n"/>
      <c r="I484" s="138" t="n"/>
      <c r="J484" s="138" t="n"/>
      <c r="K484" s="138" t="n"/>
      <c r="L484" s="138" t="n"/>
      <c r="M484" s="138" t="n"/>
    </row>
    <row customHeight="1" ht="17.25" r="485" s="235" spans="1:13">
      <c r="A485" s="87" t="n"/>
      <c r="B485" s="87" t="n"/>
      <c r="C485" s="89" t="n"/>
      <c r="D485" s="138" t="n"/>
      <c r="E485" s="138" t="n"/>
      <c r="F485" s="135" t="n"/>
      <c r="G485" s="136" t="n"/>
      <c r="H485" s="138" t="n"/>
      <c r="I485" s="138" t="n"/>
      <c r="J485" s="138" t="n"/>
      <c r="K485" s="138" t="n"/>
      <c r="L485" s="138" t="n"/>
      <c r="M485" s="138" t="n"/>
    </row>
    <row customHeight="1" ht="17.25" r="486" s="235" spans="1:13">
      <c r="A486" s="87" t="n"/>
      <c r="B486" s="87" t="n"/>
      <c r="C486" s="89" t="n"/>
      <c r="D486" s="138" t="n"/>
      <c r="E486" s="138" t="n"/>
      <c r="F486" s="135" t="n"/>
      <c r="G486" s="136" t="n"/>
      <c r="H486" s="138" t="n"/>
      <c r="I486" s="138" t="n"/>
      <c r="J486" s="138" t="n"/>
      <c r="K486" s="138" t="n"/>
      <c r="L486" s="138" t="n"/>
      <c r="M486" s="138" t="n"/>
    </row>
    <row customHeight="1" ht="17.25" r="487" s="235" spans="1:13">
      <c r="A487" s="87" t="n"/>
      <c r="B487" s="87" t="n"/>
      <c r="C487" s="89" t="n"/>
      <c r="D487" s="138" t="n"/>
      <c r="E487" s="138" t="n"/>
      <c r="F487" s="135" t="n"/>
      <c r="G487" s="136" t="n"/>
      <c r="H487" s="138" t="n"/>
      <c r="I487" s="138" t="n"/>
      <c r="J487" s="138" t="n"/>
      <c r="K487" s="138" t="n"/>
      <c r="L487" s="138" t="n"/>
      <c r="M487" s="138" t="n"/>
    </row>
    <row customHeight="1" ht="17.25" r="488" s="235" spans="1:13">
      <c r="A488" s="87" t="n"/>
      <c r="B488" s="87" t="n"/>
      <c r="C488" s="89" t="n"/>
      <c r="D488" s="138" t="n"/>
      <c r="E488" s="138" t="n"/>
      <c r="F488" s="135" t="n"/>
      <c r="G488" s="136" t="n"/>
      <c r="H488" s="138" t="n"/>
      <c r="I488" s="138" t="n"/>
      <c r="J488" s="138" t="n"/>
      <c r="K488" s="138" t="n"/>
      <c r="L488" s="138" t="n"/>
      <c r="M488" s="138" t="n"/>
    </row>
    <row customHeight="1" ht="17.25" r="489" s="235" spans="1:13">
      <c r="A489" s="87" t="n"/>
      <c r="B489" s="87" t="n"/>
      <c r="C489" s="89" t="n"/>
      <c r="D489" s="138" t="n"/>
      <c r="E489" s="138" t="n"/>
      <c r="F489" s="135" t="n"/>
      <c r="G489" s="136" t="n"/>
      <c r="H489" s="138" t="n"/>
      <c r="I489" s="138" t="n"/>
      <c r="J489" s="138" t="n"/>
      <c r="K489" s="138" t="n"/>
      <c r="L489" s="138" t="n"/>
      <c r="M489" s="138" t="n"/>
    </row>
    <row customHeight="1" ht="17.25" r="490" s="235" spans="1:13">
      <c r="A490" s="87" t="n"/>
      <c r="B490" s="87" t="n"/>
      <c r="C490" s="89" t="n"/>
      <c r="D490" s="138" t="n"/>
      <c r="E490" s="138" t="n"/>
      <c r="F490" s="135" t="n"/>
      <c r="G490" s="136" t="n"/>
      <c r="H490" s="138" t="n"/>
      <c r="I490" s="138" t="n"/>
      <c r="J490" s="138" t="n"/>
      <c r="K490" s="138" t="n"/>
      <c r="L490" s="138" t="n"/>
      <c r="M490" s="138" t="n"/>
    </row>
    <row customHeight="1" ht="17.25" r="491" s="235" spans="1:13">
      <c r="A491" s="87" t="n"/>
      <c r="B491" s="87" t="n"/>
      <c r="C491" s="89" t="n"/>
      <c r="D491" s="138" t="n"/>
      <c r="E491" s="138" t="n"/>
      <c r="F491" s="135" t="n"/>
      <c r="G491" s="136" t="n"/>
      <c r="H491" s="138" t="n"/>
      <c r="I491" s="138" t="n"/>
      <c r="J491" s="138" t="n"/>
      <c r="K491" s="138" t="n"/>
      <c r="L491" s="138" t="n"/>
      <c r="M491" s="138" t="n"/>
    </row>
    <row customHeight="1" ht="17.25" r="492" s="235" spans="1:13">
      <c r="A492" s="87" t="n"/>
      <c r="B492" s="87" t="n"/>
      <c r="C492" s="89" t="n"/>
      <c r="D492" s="138" t="n"/>
      <c r="E492" s="138" t="n"/>
      <c r="F492" s="135" t="n"/>
      <c r="G492" s="136" t="n"/>
      <c r="H492" s="138" t="n"/>
      <c r="I492" s="138" t="n"/>
      <c r="J492" s="138" t="n"/>
      <c r="K492" s="138" t="n"/>
      <c r="L492" s="138" t="n"/>
      <c r="M492" s="138" t="n"/>
    </row>
    <row customHeight="1" ht="17.25" r="493" s="235" spans="1:13">
      <c r="A493" s="87" t="n"/>
      <c r="B493" s="87" t="n"/>
      <c r="C493" s="89" t="n"/>
      <c r="D493" s="138" t="n"/>
      <c r="E493" s="138" t="n"/>
      <c r="F493" s="135" t="n"/>
      <c r="G493" s="136" t="n"/>
      <c r="H493" s="138" t="n"/>
      <c r="I493" s="138" t="n"/>
      <c r="J493" s="138" t="n"/>
      <c r="K493" s="138" t="n"/>
      <c r="L493" s="138" t="n"/>
      <c r="M493" s="138" t="n"/>
    </row>
    <row customHeight="1" ht="17.25" r="494" s="235" spans="1:13">
      <c r="A494" s="87" t="n"/>
      <c r="B494" s="87" t="n"/>
      <c r="C494" s="89" t="n"/>
      <c r="D494" s="138" t="n"/>
      <c r="E494" s="138" t="n"/>
      <c r="F494" s="135" t="n"/>
      <c r="G494" s="136" t="n"/>
      <c r="H494" s="138" t="n"/>
      <c r="I494" s="138" t="n"/>
      <c r="J494" s="138" t="n"/>
      <c r="K494" s="138" t="n"/>
      <c r="L494" s="138" t="n"/>
      <c r="M494" s="138" t="n"/>
    </row>
    <row customHeight="1" ht="17.25" r="495" s="235" spans="1:13">
      <c r="A495" s="87" t="n"/>
      <c r="B495" s="87" t="n"/>
      <c r="C495" s="89" t="n"/>
      <c r="D495" s="138" t="n"/>
      <c r="E495" s="138" t="n"/>
      <c r="F495" s="135" t="n"/>
      <c r="G495" s="136" t="n"/>
      <c r="H495" s="138" t="n"/>
      <c r="I495" s="138" t="n"/>
      <c r="J495" s="138" t="n"/>
      <c r="K495" s="138" t="n"/>
      <c r="L495" s="138" t="n"/>
      <c r="M495" s="138" t="n"/>
    </row>
    <row customHeight="1" ht="17.25" r="496" s="235" spans="1:13">
      <c r="A496" s="87" t="n"/>
      <c r="B496" s="87" t="n"/>
      <c r="C496" s="89" t="n"/>
      <c r="D496" s="138" t="n"/>
      <c r="E496" s="138" t="n"/>
      <c r="F496" s="135" t="n"/>
      <c r="G496" s="136" t="n"/>
      <c r="H496" s="138" t="n"/>
      <c r="I496" s="138" t="n"/>
      <c r="J496" s="138" t="n"/>
      <c r="K496" s="138" t="n"/>
      <c r="L496" s="138" t="n"/>
      <c r="M496" s="138" t="n"/>
    </row>
    <row customHeight="1" ht="17.25" r="497" s="235" spans="1:13">
      <c r="A497" s="87" t="n"/>
      <c r="B497" s="87" t="n"/>
      <c r="C497" s="89" t="n"/>
      <c r="D497" s="138" t="n"/>
      <c r="E497" s="138" t="n"/>
      <c r="F497" s="135" t="n"/>
      <c r="G497" s="136" t="n"/>
      <c r="H497" s="138" t="n"/>
      <c r="I497" s="138" t="n"/>
      <c r="J497" s="138" t="n"/>
      <c r="K497" s="138" t="n"/>
      <c r="L497" s="138" t="n"/>
      <c r="M497" s="138" t="n"/>
    </row>
    <row customHeight="1" ht="17.25" r="498" s="235" spans="1:13">
      <c r="A498" s="87" t="n"/>
      <c r="B498" s="87" t="n"/>
      <c r="C498" s="89" t="n"/>
      <c r="D498" s="138" t="n"/>
      <c r="E498" s="138" t="n"/>
      <c r="F498" s="135" t="n"/>
      <c r="G498" s="136" t="n"/>
      <c r="H498" s="138" t="n"/>
      <c r="I498" s="138" t="n"/>
      <c r="J498" s="138" t="n"/>
      <c r="K498" s="138" t="n"/>
      <c r="L498" s="138" t="n"/>
      <c r="M498" s="138" t="n"/>
    </row>
    <row customHeight="1" ht="17.25" r="499" s="235" spans="1:13">
      <c r="A499" s="87" t="n"/>
      <c r="B499" s="87" t="n"/>
      <c r="C499" s="89" t="n"/>
      <c r="D499" s="138" t="n"/>
      <c r="E499" s="138" t="n"/>
      <c r="F499" s="135" t="n"/>
      <c r="G499" s="136" t="n"/>
      <c r="H499" s="138" t="n"/>
      <c r="I499" s="138" t="n"/>
      <c r="J499" s="138" t="n"/>
      <c r="K499" s="138" t="n"/>
      <c r="L499" s="138" t="n"/>
      <c r="M499" s="138" t="n"/>
    </row>
    <row customHeight="1" ht="17.25" r="500" s="235" spans="1:13">
      <c r="A500" s="87" t="n"/>
      <c r="B500" s="87" t="n"/>
      <c r="C500" s="89" t="n"/>
      <c r="D500" s="138" t="n"/>
      <c r="E500" s="138" t="n"/>
      <c r="F500" s="135" t="n"/>
      <c r="G500" s="136" t="n"/>
      <c r="H500" s="138" t="n"/>
      <c r="I500" s="138" t="n"/>
      <c r="J500" s="138" t="n"/>
      <c r="K500" s="138" t="n"/>
      <c r="L500" s="138" t="n"/>
      <c r="M500" s="138" t="n"/>
    </row>
    <row customHeight="1" ht="17.25" r="501" s="235" spans="1:13">
      <c r="A501" s="87" t="n"/>
      <c r="B501" s="87" t="n"/>
      <c r="C501" s="89" t="n"/>
      <c r="D501" s="138" t="n"/>
      <c r="E501" s="138" t="n"/>
      <c r="F501" s="135" t="n"/>
      <c r="G501" s="136" t="n"/>
      <c r="H501" s="138" t="n"/>
      <c r="I501" s="138" t="n"/>
      <c r="J501" s="138" t="n"/>
      <c r="K501" s="138" t="n"/>
      <c r="L501" s="138" t="n"/>
      <c r="M501" s="138" t="n"/>
    </row>
    <row customHeight="1" ht="17.25" r="502" s="235" spans="1:13">
      <c r="A502" s="87" t="n"/>
      <c r="B502" s="87" t="n"/>
      <c r="C502" s="89" t="n"/>
      <c r="D502" s="138" t="n"/>
      <c r="E502" s="138" t="n"/>
      <c r="F502" s="135" t="n"/>
      <c r="G502" s="136" t="n"/>
      <c r="H502" s="138" t="n"/>
      <c r="I502" s="138" t="n"/>
      <c r="J502" s="138" t="n"/>
      <c r="K502" s="138" t="n"/>
      <c r="L502" s="138" t="n"/>
      <c r="M502" s="138" t="n"/>
    </row>
    <row customHeight="1" ht="17.25" r="503" s="235" spans="1:13">
      <c r="A503" s="87" t="n"/>
      <c r="B503" s="87" t="n"/>
      <c r="C503" s="89" t="n"/>
      <c r="D503" s="138" t="n"/>
      <c r="E503" s="138" t="n"/>
      <c r="F503" s="135" t="n"/>
      <c r="G503" s="136" t="n"/>
      <c r="H503" s="138" t="n"/>
      <c r="I503" s="138" t="n"/>
      <c r="J503" s="138" t="n"/>
      <c r="K503" s="138" t="n"/>
      <c r="L503" s="138" t="n"/>
      <c r="M503" s="138" t="n"/>
    </row>
    <row customHeight="1" ht="17.25" r="504" s="235" spans="1:13">
      <c r="A504" s="87" t="n"/>
      <c r="B504" s="87" t="n"/>
      <c r="C504" s="89" t="n"/>
      <c r="D504" s="138" t="n"/>
      <c r="E504" s="138" t="n"/>
      <c r="F504" s="135" t="n"/>
      <c r="G504" s="136" t="n"/>
      <c r="H504" s="138" t="n"/>
      <c r="I504" s="138" t="n"/>
      <c r="J504" s="138" t="n"/>
      <c r="K504" s="138" t="n"/>
      <c r="L504" s="138" t="n"/>
      <c r="M504" s="138" t="n"/>
    </row>
    <row customHeight="1" ht="17.25" r="505" s="235" spans="1:13">
      <c r="A505" s="87" t="n"/>
      <c r="B505" s="87" t="n"/>
      <c r="C505" s="89" t="n"/>
      <c r="D505" s="138" t="n"/>
      <c r="E505" s="138" t="n"/>
      <c r="F505" s="135" t="n"/>
      <c r="G505" s="136" t="n"/>
      <c r="H505" s="138" t="n"/>
      <c r="I505" s="138" t="n"/>
      <c r="J505" s="138" t="n"/>
      <c r="K505" s="138" t="n"/>
      <c r="L505" s="138" t="n"/>
      <c r="M505" s="138" t="n"/>
    </row>
    <row customHeight="1" ht="17.25" r="506" s="235" spans="1:13">
      <c r="A506" s="87" t="n"/>
      <c r="B506" s="87" t="n"/>
      <c r="C506" s="89" t="n"/>
      <c r="D506" s="138" t="n"/>
      <c r="E506" s="138" t="n"/>
      <c r="F506" s="135" t="n"/>
      <c r="G506" s="136" t="n"/>
      <c r="H506" s="138" t="n"/>
      <c r="I506" s="138" t="n"/>
      <c r="J506" s="138" t="n"/>
      <c r="K506" s="138" t="n"/>
      <c r="L506" s="138" t="n"/>
      <c r="M506" s="138" t="n"/>
    </row>
    <row customHeight="1" ht="17.25" r="507" s="235" spans="1:13">
      <c r="A507" s="87" t="n"/>
      <c r="B507" s="87" t="n"/>
      <c r="C507" s="89" t="n"/>
      <c r="D507" s="138" t="n"/>
      <c r="E507" s="138" t="n"/>
      <c r="F507" s="135" t="n"/>
      <c r="G507" s="136" t="n"/>
      <c r="H507" s="138" t="n"/>
      <c r="I507" s="138" t="n"/>
      <c r="J507" s="138" t="n"/>
      <c r="K507" s="138" t="n"/>
      <c r="L507" s="138" t="n"/>
      <c r="M507" s="138" t="n"/>
    </row>
    <row customHeight="1" ht="17.25" r="508" s="235" spans="1:13">
      <c r="A508" s="87" t="n"/>
      <c r="B508" s="87" t="n"/>
      <c r="C508" s="89" t="n"/>
      <c r="D508" s="138" t="n"/>
      <c r="E508" s="138" t="n"/>
      <c r="F508" s="135" t="n"/>
      <c r="G508" s="136" t="n"/>
      <c r="H508" s="138" t="n"/>
      <c r="I508" s="138" t="n"/>
      <c r="J508" s="138" t="n"/>
      <c r="K508" s="138" t="n"/>
      <c r="L508" s="138" t="n"/>
      <c r="M508" s="138" t="n"/>
    </row>
    <row customHeight="1" ht="17.25" r="509" s="235" spans="1:13">
      <c r="A509" s="87" t="n"/>
      <c r="B509" s="87" t="n"/>
      <c r="C509" s="89" t="n"/>
      <c r="D509" s="138" t="n"/>
      <c r="E509" s="138" t="n"/>
      <c r="F509" s="135" t="n"/>
      <c r="G509" s="136" t="n"/>
      <c r="H509" s="138" t="n"/>
      <c r="I509" s="138" t="n"/>
      <c r="J509" s="138" t="n"/>
      <c r="K509" s="138" t="n"/>
      <c r="L509" s="138" t="n"/>
      <c r="M509" s="138" t="n"/>
    </row>
    <row customHeight="1" ht="17.25" r="510" s="235" spans="1:13">
      <c r="A510" s="87" t="n"/>
      <c r="B510" s="87" t="n"/>
      <c r="C510" s="89" t="n"/>
      <c r="D510" s="138" t="n"/>
      <c r="E510" s="138" t="n"/>
      <c r="F510" s="135" t="n"/>
      <c r="G510" s="136" t="n"/>
      <c r="H510" s="138" t="n"/>
      <c r="I510" s="138" t="n"/>
      <c r="J510" s="138" t="n"/>
      <c r="K510" s="138" t="n"/>
      <c r="L510" s="138" t="n"/>
      <c r="M510" s="138" t="n"/>
    </row>
    <row customHeight="1" ht="17.25" r="511" s="235" spans="1:13">
      <c r="A511" s="87" t="n"/>
      <c r="B511" s="87" t="n"/>
      <c r="C511" s="89" t="n"/>
      <c r="D511" s="138" t="n"/>
      <c r="E511" s="138" t="n"/>
      <c r="F511" s="135" t="n"/>
      <c r="G511" s="136" t="n"/>
      <c r="H511" s="138" t="n"/>
      <c r="I511" s="138" t="n"/>
      <c r="J511" s="138" t="n"/>
      <c r="K511" s="138" t="n"/>
      <c r="L511" s="138" t="n"/>
      <c r="M511" s="138" t="n"/>
    </row>
    <row customHeight="1" ht="17.25" r="512" s="235" spans="1:13">
      <c r="A512" s="87" t="n"/>
      <c r="B512" s="87" t="n"/>
      <c r="C512" s="89" t="n"/>
      <c r="D512" s="138" t="n"/>
      <c r="E512" s="138" t="n"/>
      <c r="F512" s="135" t="n"/>
      <c r="G512" s="136" t="n"/>
      <c r="H512" s="138" t="n"/>
      <c r="I512" s="138" t="n"/>
      <c r="J512" s="138" t="n"/>
      <c r="K512" s="138" t="n"/>
      <c r="L512" s="138" t="n"/>
      <c r="M512" s="138" t="n"/>
    </row>
    <row customHeight="1" ht="17.25" r="513" s="235" spans="1:13">
      <c r="A513" s="87" t="n"/>
      <c r="B513" s="87" t="n"/>
      <c r="C513" s="89" t="n"/>
      <c r="D513" s="138" t="n"/>
      <c r="E513" s="138" t="n"/>
      <c r="F513" s="135" t="n"/>
      <c r="G513" s="136" t="n"/>
      <c r="H513" s="138" t="n"/>
      <c r="I513" s="138" t="n"/>
      <c r="J513" s="138" t="n"/>
      <c r="K513" s="138" t="n"/>
      <c r="L513" s="138" t="n"/>
      <c r="M513" s="138" t="n"/>
    </row>
    <row customHeight="1" ht="17.25" r="514" s="235" spans="1:13">
      <c r="A514" s="87" t="n"/>
      <c r="B514" s="87" t="n"/>
      <c r="C514" s="89" t="n"/>
      <c r="D514" s="138" t="n"/>
      <c r="E514" s="138" t="n"/>
      <c r="F514" s="135" t="n"/>
      <c r="G514" s="136" t="n"/>
      <c r="H514" s="138" t="n"/>
      <c r="I514" s="138" t="n"/>
      <c r="J514" s="138" t="n"/>
      <c r="K514" s="138" t="n"/>
      <c r="L514" s="138" t="n"/>
      <c r="M514" s="138" t="n"/>
    </row>
    <row customHeight="1" ht="17.25" r="515" s="235" spans="1:13">
      <c r="A515" s="87" t="n"/>
      <c r="B515" s="87" t="n"/>
      <c r="C515" s="89" t="n"/>
      <c r="D515" s="138" t="n"/>
      <c r="E515" s="138" t="n"/>
      <c r="F515" s="135" t="n"/>
      <c r="G515" s="136" t="n"/>
      <c r="H515" s="138" t="n"/>
      <c r="I515" s="138" t="n"/>
      <c r="J515" s="138" t="n"/>
      <c r="K515" s="138" t="n"/>
      <c r="L515" s="138" t="n"/>
      <c r="M515" s="138" t="n"/>
    </row>
    <row customHeight="1" ht="17.25" r="516" s="235" spans="1:13">
      <c r="A516" s="87" t="n"/>
      <c r="B516" s="87" t="n"/>
      <c r="C516" s="89" t="n"/>
      <c r="D516" s="138" t="n"/>
      <c r="E516" s="138" t="n"/>
      <c r="F516" s="135" t="n"/>
      <c r="G516" s="136" t="n"/>
      <c r="H516" s="138" t="n"/>
      <c r="I516" s="138" t="n"/>
      <c r="J516" s="138" t="n"/>
      <c r="K516" s="138" t="n"/>
      <c r="L516" s="138" t="n"/>
      <c r="M516" s="138" t="n"/>
    </row>
    <row customHeight="1" ht="17.25" r="517" s="235" spans="1:13">
      <c r="A517" s="87" t="n"/>
      <c r="B517" s="87" t="n"/>
      <c r="C517" s="89" t="n"/>
      <c r="D517" s="138" t="n"/>
      <c r="E517" s="138" t="n"/>
      <c r="F517" s="135" t="n"/>
      <c r="G517" s="136" t="n"/>
      <c r="H517" s="138" t="n"/>
      <c r="I517" s="138" t="n"/>
      <c r="J517" s="138" t="n"/>
      <c r="K517" s="138" t="n"/>
      <c r="L517" s="138" t="n"/>
      <c r="M517" s="138" t="n"/>
    </row>
    <row customHeight="1" ht="17.25" r="518" s="235" spans="1:13">
      <c r="A518" s="87" t="n"/>
      <c r="B518" s="87" t="n"/>
      <c r="C518" s="89" t="n"/>
      <c r="D518" s="138" t="n"/>
      <c r="E518" s="138" t="n"/>
      <c r="F518" s="135" t="n"/>
      <c r="G518" s="136" t="n"/>
      <c r="H518" s="138" t="n"/>
      <c r="I518" s="138" t="n"/>
      <c r="J518" s="138" t="n"/>
      <c r="K518" s="138" t="n"/>
      <c r="L518" s="138" t="n"/>
      <c r="M518" s="138" t="n"/>
    </row>
    <row customHeight="1" ht="17.25" r="519" s="235" spans="1:13">
      <c r="A519" s="87" t="n"/>
      <c r="B519" s="87" t="n"/>
      <c r="C519" s="89" t="n"/>
      <c r="D519" s="138" t="n"/>
      <c r="E519" s="138" t="n"/>
      <c r="F519" s="135" t="n"/>
      <c r="G519" s="136" t="n"/>
      <c r="H519" s="138" t="n"/>
      <c r="I519" s="138" t="n"/>
      <c r="J519" s="138" t="n"/>
      <c r="K519" s="138" t="n"/>
      <c r="L519" s="138" t="n"/>
      <c r="M519" s="138" t="n"/>
    </row>
    <row customHeight="1" ht="17.25" r="520" s="235" spans="1:13">
      <c r="A520" s="87" t="n"/>
      <c r="B520" s="87" t="n"/>
      <c r="C520" s="89" t="n"/>
      <c r="D520" s="138" t="n"/>
      <c r="E520" s="138" t="n"/>
      <c r="F520" s="135" t="n"/>
      <c r="G520" s="136" t="n"/>
      <c r="H520" s="138" t="n"/>
      <c r="I520" s="138" t="n"/>
      <c r="J520" s="138" t="n"/>
      <c r="K520" s="138" t="n"/>
      <c r="L520" s="138" t="n"/>
      <c r="M520" s="138" t="n"/>
    </row>
    <row customHeight="1" ht="17.25" r="521" s="235" spans="1:13">
      <c r="A521" s="87" t="n"/>
      <c r="B521" s="87" t="n"/>
      <c r="C521" s="89" t="n"/>
      <c r="D521" s="138" t="n"/>
      <c r="E521" s="138" t="n"/>
      <c r="F521" s="135" t="n"/>
      <c r="G521" s="136" t="n"/>
      <c r="H521" s="138" t="n"/>
      <c r="I521" s="138" t="n"/>
      <c r="J521" s="138" t="n"/>
      <c r="K521" s="138" t="n"/>
      <c r="L521" s="138" t="n"/>
      <c r="M521" s="138" t="n"/>
    </row>
    <row customHeight="1" ht="17.25" r="522" s="235" spans="1:13">
      <c r="A522" s="87" t="n"/>
      <c r="B522" s="87" t="n"/>
      <c r="C522" s="89" t="n"/>
      <c r="D522" s="138" t="n"/>
      <c r="E522" s="138" t="n"/>
      <c r="F522" s="135" t="n"/>
      <c r="G522" s="136" t="n"/>
      <c r="H522" s="138" t="n"/>
      <c r="I522" s="138" t="n"/>
      <c r="J522" s="138" t="n"/>
      <c r="K522" s="138" t="n"/>
      <c r="L522" s="138" t="n"/>
      <c r="M522" s="138" t="n"/>
    </row>
    <row customHeight="1" ht="17.25" r="523" s="235" spans="1:13">
      <c r="A523" s="87" t="n"/>
      <c r="B523" s="87" t="n"/>
      <c r="C523" s="89" t="n"/>
      <c r="D523" s="138" t="n"/>
      <c r="E523" s="138" t="n"/>
      <c r="F523" s="135" t="n"/>
      <c r="G523" s="136" t="n"/>
      <c r="H523" s="138" t="n"/>
      <c r="I523" s="138" t="n"/>
      <c r="J523" s="138" t="n"/>
      <c r="K523" s="138" t="n"/>
      <c r="L523" s="138" t="n"/>
      <c r="M523" s="138" t="n"/>
    </row>
    <row customHeight="1" ht="17.25" r="524" s="235" spans="1:13">
      <c r="A524" s="87" t="n"/>
      <c r="B524" s="87" t="n"/>
      <c r="C524" s="89" t="n"/>
      <c r="D524" s="138" t="n"/>
      <c r="E524" s="138" t="n"/>
      <c r="F524" s="135" t="n"/>
      <c r="G524" s="136" t="n"/>
      <c r="H524" s="138" t="n"/>
      <c r="I524" s="138" t="n"/>
      <c r="J524" s="138" t="n"/>
      <c r="K524" s="138" t="n"/>
      <c r="L524" s="138" t="n"/>
      <c r="M524" s="138" t="n"/>
    </row>
    <row customHeight="1" ht="17.25" r="525" s="235" spans="1:13">
      <c r="A525" s="87" t="n"/>
      <c r="B525" s="87" t="n"/>
      <c r="C525" s="89" t="n"/>
      <c r="D525" s="138" t="n"/>
      <c r="E525" s="138" t="n"/>
      <c r="F525" s="135" t="n"/>
      <c r="G525" s="136" t="n"/>
      <c r="H525" s="138" t="n"/>
      <c r="I525" s="138" t="n"/>
      <c r="J525" s="138" t="n"/>
      <c r="K525" s="138" t="n"/>
      <c r="L525" s="138" t="n"/>
      <c r="M525" s="138" t="n"/>
    </row>
    <row customHeight="1" ht="17.25" r="526" s="235" spans="1:13">
      <c r="A526" s="87" t="n"/>
      <c r="B526" s="87" t="n"/>
      <c r="C526" s="89" t="n"/>
      <c r="D526" s="138" t="n"/>
      <c r="E526" s="138" t="n"/>
      <c r="F526" s="135" t="n"/>
      <c r="G526" s="136" t="n"/>
      <c r="H526" s="138" t="n"/>
      <c r="I526" s="138" t="n"/>
      <c r="J526" s="138" t="n"/>
      <c r="K526" s="138" t="n"/>
      <c r="L526" s="138" t="n"/>
      <c r="M526" s="138" t="n"/>
    </row>
    <row customHeight="1" ht="17.25" r="527" s="235" spans="1:13">
      <c r="A527" s="87" t="n"/>
      <c r="B527" s="87" t="n"/>
      <c r="C527" s="89" t="n"/>
      <c r="D527" s="138" t="n"/>
      <c r="E527" s="138" t="n"/>
      <c r="F527" s="135" t="n"/>
      <c r="G527" s="136" t="n"/>
      <c r="H527" s="138" t="n"/>
      <c r="I527" s="138" t="n"/>
      <c r="J527" s="138" t="n"/>
      <c r="K527" s="138" t="n"/>
      <c r="L527" s="138" t="n"/>
      <c r="M527" s="138" t="n"/>
    </row>
    <row customHeight="1" ht="17.25" r="528" s="235" spans="1:13">
      <c r="A528" s="87" t="n"/>
      <c r="B528" s="87" t="n"/>
      <c r="C528" s="89" t="n"/>
      <c r="D528" s="138" t="n"/>
      <c r="E528" s="138" t="n"/>
      <c r="F528" s="135" t="n"/>
      <c r="G528" s="136" t="n"/>
      <c r="H528" s="138" t="n"/>
      <c r="I528" s="138" t="n"/>
      <c r="J528" s="138" t="n"/>
      <c r="K528" s="138" t="n"/>
      <c r="L528" s="138" t="n"/>
      <c r="M528" s="138" t="n"/>
    </row>
    <row customHeight="1" ht="17.25" r="529" s="235" spans="1:13">
      <c r="A529" s="87" t="n"/>
      <c r="B529" s="87" t="n"/>
      <c r="C529" s="89" t="n"/>
      <c r="D529" s="138" t="n"/>
      <c r="E529" s="138" t="n"/>
      <c r="F529" s="135" t="n"/>
      <c r="G529" s="136" t="n"/>
      <c r="H529" s="138" t="n"/>
      <c r="I529" s="138" t="n"/>
      <c r="J529" s="138" t="n"/>
      <c r="K529" s="138" t="n"/>
      <c r="L529" s="138" t="n"/>
      <c r="M529" s="138" t="n"/>
    </row>
    <row customHeight="1" ht="17.25" r="530" s="235" spans="1:13">
      <c r="A530" s="87" t="n"/>
      <c r="B530" s="87" t="n"/>
      <c r="C530" s="89" t="n"/>
      <c r="D530" s="138" t="n"/>
      <c r="E530" s="138" t="n"/>
      <c r="F530" s="135" t="n"/>
      <c r="G530" s="136" t="n"/>
      <c r="H530" s="138" t="n"/>
      <c r="I530" s="138" t="n"/>
      <c r="J530" s="138" t="n"/>
      <c r="K530" s="138" t="n"/>
      <c r="L530" s="138" t="n"/>
      <c r="M530" s="138" t="n"/>
    </row>
    <row customHeight="1" ht="17.25" r="531" s="235" spans="1:13">
      <c r="A531" s="87" t="n"/>
      <c r="B531" s="87" t="n"/>
      <c r="C531" s="89" t="n"/>
      <c r="D531" s="138" t="n"/>
      <c r="E531" s="138" t="n"/>
      <c r="F531" s="135" t="n"/>
      <c r="G531" s="136" t="n"/>
      <c r="H531" s="138" t="n"/>
      <c r="I531" s="138" t="n"/>
      <c r="J531" s="138" t="n"/>
      <c r="K531" s="138" t="n"/>
      <c r="L531" s="138" t="n"/>
      <c r="M531" s="138" t="n"/>
    </row>
    <row customHeight="1" ht="17.25" r="532" s="235" spans="1:13">
      <c r="A532" s="87" t="n"/>
      <c r="B532" s="87" t="n"/>
      <c r="C532" s="89" t="n"/>
      <c r="D532" s="138" t="n"/>
      <c r="E532" s="138" t="n"/>
      <c r="F532" s="135" t="n"/>
      <c r="G532" s="136" t="n"/>
      <c r="H532" s="138" t="n"/>
      <c r="I532" s="138" t="n"/>
      <c r="J532" s="138" t="n"/>
      <c r="K532" s="138" t="n"/>
      <c r="L532" s="138" t="n"/>
      <c r="M532" s="138" t="n"/>
    </row>
    <row customHeight="1" ht="17.25" r="533" s="235" spans="1:13">
      <c r="A533" s="87" t="n"/>
      <c r="B533" s="87" t="n"/>
      <c r="C533" s="89" t="n"/>
      <c r="D533" s="138" t="n"/>
      <c r="E533" s="138" t="n"/>
      <c r="F533" s="135" t="n"/>
      <c r="G533" s="136" t="n"/>
      <c r="H533" s="138" t="n"/>
      <c r="I533" s="138" t="n"/>
      <c r="J533" s="138" t="n"/>
      <c r="K533" s="138" t="n"/>
      <c r="L533" s="138" t="n"/>
      <c r="M533" s="138" t="n"/>
    </row>
    <row customHeight="1" ht="17.25" r="534" s="235" spans="1:13">
      <c r="A534" s="87" t="n"/>
      <c r="B534" s="87" t="n"/>
      <c r="C534" s="89" t="n"/>
      <c r="D534" s="138" t="n"/>
      <c r="E534" s="138" t="n"/>
      <c r="F534" s="135" t="n"/>
      <c r="G534" s="136" t="n"/>
      <c r="H534" s="138" t="n"/>
      <c r="I534" s="138" t="n"/>
      <c r="J534" s="138" t="n"/>
      <c r="K534" s="138" t="n"/>
      <c r="L534" s="138" t="n"/>
      <c r="M534" s="138" t="n"/>
    </row>
    <row customHeight="1" ht="17.25" r="535" s="235" spans="1:13">
      <c r="A535" s="87" t="n"/>
      <c r="B535" s="87" t="n"/>
      <c r="C535" s="89" t="n"/>
      <c r="D535" s="138" t="n"/>
      <c r="E535" s="138" t="n"/>
      <c r="F535" s="135" t="n"/>
      <c r="G535" s="136" t="n"/>
      <c r="H535" s="138" t="n"/>
      <c r="I535" s="138" t="n"/>
      <c r="J535" s="138" t="n"/>
      <c r="K535" s="138" t="n"/>
      <c r="L535" s="138" t="n"/>
      <c r="M535" s="138" t="n"/>
    </row>
    <row customHeight="1" ht="17.25" r="536" s="235" spans="1:13">
      <c r="A536" s="87" t="n"/>
      <c r="B536" s="87" t="n"/>
      <c r="C536" s="89" t="n"/>
      <c r="D536" s="138" t="n"/>
      <c r="E536" s="138" t="n"/>
      <c r="F536" s="135" t="n"/>
      <c r="G536" s="136" t="n"/>
      <c r="H536" s="138" t="n"/>
      <c r="I536" s="138" t="n"/>
      <c r="J536" s="138" t="n"/>
      <c r="K536" s="138" t="n"/>
      <c r="L536" s="138" t="n"/>
      <c r="M536" s="138" t="n"/>
    </row>
    <row customHeight="1" ht="17.25" r="537" s="235" spans="1:13">
      <c r="A537" s="87" t="n"/>
      <c r="B537" s="87" t="n"/>
      <c r="C537" s="89" t="n"/>
      <c r="D537" s="138" t="n"/>
      <c r="E537" s="138" t="n"/>
      <c r="F537" s="135" t="n"/>
      <c r="G537" s="136" t="n"/>
      <c r="H537" s="138" t="n"/>
      <c r="I537" s="138" t="n"/>
      <c r="J537" s="138" t="n"/>
      <c r="K537" s="138" t="n"/>
      <c r="L537" s="138" t="n"/>
      <c r="M537" s="138" t="n"/>
    </row>
    <row customHeight="1" ht="17.25" r="538" s="235" spans="1:13">
      <c r="A538" s="87" t="n"/>
      <c r="B538" s="87" t="n"/>
      <c r="C538" s="89" t="n"/>
      <c r="D538" s="138" t="n"/>
      <c r="E538" s="138" t="n"/>
      <c r="F538" s="135" t="n"/>
      <c r="G538" s="136" t="n"/>
      <c r="H538" s="138" t="n"/>
      <c r="I538" s="138" t="n"/>
      <c r="J538" s="138" t="n"/>
      <c r="K538" s="138" t="n"/>
      <c r="L538" s="138" t="n"/>
      <c r="M538" s="138" t="n"/>
    </row>
    <row customHeight="1" ht="17.25" r="539" s="235" spans="1:13">
      <c r="A539" s="87" t="n"/>
      <c r="B539" s="87" t="n"/>
      <c r="C539" s="89" t="n"/>
      <c r="D539" s="138" t="n"/>
      <c r="E539" s="138" t="n"/>
      <c r="F539" s="135" t="n"/>
      <c r="G539" s="136" t="n"/>
      <c r="H539" s="138" t="n"/>
      <c r="I539" s="138" t="n"/>
      <c r="J539" s="138" t="n"/>
      <c r="K539" s="138" t="n"/>
      <c r="L539" s="138" t="n"/>
      <c r="M539" s="138" t="n"/>
    </row>
    <row customHeight="1" ht="17.25" r="540" s="235" spans="1:13">
      <c r="A540" s="87" t="n"/>
      <c r="B540" s="87" t="n"/>
      <c r="C540" s="89" t="n"/>
      <c r="D540" s="138" t="n"/>
      <c r="E540" s="138" t="n"/>
      <c r="F540" s="135" t="n"/>
      <c r="G540" s="136" t="n"/>
      <c r="H540" s="138" t="n"/>
      <c r="I540" s="138" t="n"/>
      <c r="J540" s="138" t="n"/>
      <c r="K540" s="138" t="n"/>
      <c r="L540" s="138" t="n"/>
      <c r="M540" s="138" t="n"/>
    </row>
    <row customHeight="1" ht="17.25" r="541" s="235" spans="1:13">
      <c r="A541" s="87" t="n"/>
      <c r="B541" s="87" t="n"/>
      <c r="C541" s="89" t="n"/>
      <c r="D541" s="138" t="n"/>
      <c r="E541" s="138" t="n"/>
      <c r="F541" s="135" t="n"/>
      <c r="G541" s="136" t="n"/>
      <c r="H541" s="138" t="n"/>
      <c r="I541" s="138" t="n"/>
      <c r="J541" s="138" t="n"/>
      <c r="K541" s="138" t="n"/>
      <c r="L541" s="138" t="n"/>
      <c r="M541" s="138" t="n"/>
    </row>
    <row customHeight="1" ht="17.25" r="542" s="235" spans="1:13">
      <c r="A542" s="87" t="n"/>
      <c r="B542" s="87" t="n"/>
      <c r="C542" s="89" t="n"/>
      <c r="D542" s="138" t="n"/>
      <c r="E542" s="138" t="n"/>
      <c r="F542" s="135" t="n"/>
      <c r="G542" s="136" t="n"/>
      <c r="H542" s="138" t="n"/>
      <c r="I542" s="138" t="n"/>
      <c r="J542" s="138" t="n"/>
      <c r="K542" s="138" t="n"/>
      <c r="L542" s="138" t="n"/>
      <c r="M542" s="138" t="n"/>
    </row>
    <row customHeight="1" ht="17.25" r="543" s="235" spans="1:13">
      <c r="A543" s="87" t="n"/>
      <c r="B543" s="87" t="n"/>
      <c r="C543" s="89" t="n"/>
      <c r="D543" s="138" t="n"/>
      <c r="E543" s="138" t="n"/>
      <c r="F543" s="135" t="n"/>
      <c r="G543" s="136" t="n"/>
      <c r="H543" s="138" t="n"/>
      <c r="I543" s="138" t="n"/>
      <c r="J543" s="138" t="n"/>
      <c r="K543" s="138" t="n"/>
      <c r="L543" s="138" t="n"/>
      <c r="M543" s="138" t="n"/>
    </row>
    <row customHeight="1" ht="17.25" r="544" s="235" spans="1:13">
      <c r="A544" s="87" t="n"/>
      <c r="B544" s="87" t="n"/>
      <c r="C544" s="89" t="n"/>
      <c r="D544" s="138" t="n"/>
      <c r="E544" s="138" t="n"/>
      <c r="F544" s="135" t="n"/>
      <c r="G544" s="136" t="n"/>
      <c r="H544" s="138" t="n"/>
      <c r="I544" s="138" t="n"/>
      <c r="J544" s="138" t="n"/>
      <c r="K544" s="138" t="n"/>
      <c r="L544" s="138" t="n"/>
      <c r="M544" s="138" t="n"/>
    </row>
    <row customHeight="1" ht="17.25" r="545" s="235" spans="1:13">
      <c r="A545" s="87" t="n"/>
      <c r="B545" s="87" t="n"/>
      <c r="C545" s="89" t="n"/>
      <c r="D545" s="138" t="n"/>
      <c r="E545" s="138" t="n"/>
      <c r="F545" s="135" t="n"/>
      <c r="G545" s="136" t="n"/>
      <c r="H545" s="138" t="n"/>
      <c r="I545" s="138" t="n"/>
      <c r="J545" s="138" t="n"/>
      <c r="K545" s="138" t="n"/>
      <c r="L545" s="138" t="n"/>
      <c r="M545" s="138" t="n"/>
    </row>
    <row customHeight="1" ht="17.25" r="546" s="235" spans="1:13">
      <c r="A546" s="87" t="n"/>
      <c r="B546" s="87" t="n"/>
      <c r="C546" s="89" t="n"/>
      <c r="D546" s="138" t="n"/>
      <c r="E546" s="138" t="n"/>
      <c r="F546" s="135" t="n"/>
      <c r="G546" s="136" t="n"/>
      <c r="H546" s="138" t="n"/>
      <c r="I546" s="138" t="n"/>
      <c r="J546" s="138" t="n"/>
      <c r="K546" s="138" t="n"/>
      <c r="L546" s="138" t="n"/>
      <c r="M546" s="138" t="n"/>
    </row>
    <row customHeight="1" ht="17.25" r="547" s="235" spans="1:13">
      <c r="A547" s="87" t="n"/>
      <c r="B547" s="87" t="n"/>
      <c r="C547" s="89" t="n"/>
      <c r="D547" s="138" t="n"/>
      <c r="E547" s="138" t="n"/>
      <c r="F547" s="135" t="n"/>
      <c r="G547" s="136" t="n"/>
      <c r="H547" s="138" t="n"/>
      <c r="I547" s="138" t="n"/>
      <c r="J547" s="138" t="n"/>
      <c r="K547" s="138" t="n"/>
      <c r="L547" s="138" t="n"/>
      <c r="M547" s="138" t="n"/>
    </row>
    <row customHeight="1" ht="17.25" r="548" s="235" spans="1:13">
      <c r="A548" s="87" t="n"/>
      <c r="B548" s="87" t="n"/>
      <c r="C548" s="89" t="n"/>
      <c r="D548" s="138" t="n"/>
      <c r="E548" s="138" t="n"/>
      <c r="F548" s="135" t="n"/>
      <c r="G548" s="136" t="n"/>
      <c r="H548" s="138" t="n"/>
      <c r="I548" s="138" t="n"/>
      <c r="J548" s="138" t="n"/>
      <c r="K548" s="138" t="n"/>
      <c r="L548" s="138" t="n"/>
      <c r="M548" s="138" t="n"/>
    </row>
    <row customHeight="1" ht="17.25" r="549" s="235" spans="1:13">
      <c r="A549" s="87" t="n"/>
      <c r="B549" s="87" t="n"/>
      <c r="C549" s="89" t="n"/>
      <c r="D549" s="138" t="n"/>
      <c r="E549" s="138" t="n"/>
      <c r="F549" s="135" t="n"/>
      <c r="G549" s="136" t="n"/>
      <c r="H549" s="138" t="n"/>
      <c r="I549" s="138" t="n"/>
      <c r="J549" s="138" t="n"/>
      <c r="K549" s="138" t="n"/>
      <c r="L549" s="138" t="n"/>
      <c r="M549" s="138" t="n"/>
    </row>
    <row customHeight="1" ht="17.25" r="550" s="235" spans="1:13">
      <c r="A550" s="87" t="n"/>
      <c r="B550" s="87" t="n"/>
      <c r="C550" s="89" t="n"/>
      <c r="D550" s="138" t="n"/>
      <c r="E550" s="138" t="n"/>
      <c r="F550" s="135" t="n"/>
      <c r="G550" s="136" t="n"/>
      <c r="H550" s="138" t="n"/>
      <c r="I550" s="138" t="n"/>
      <c r="J550" s="138" t="n"/>
      <c r="K550" s="138" t="n"/>
      <c r="L550" s="138" t="n"/>
      <c r="M550" s="138" t="n"/>
    </row>
    <row customHeight="1" ht="17.25" r="551" s="235" spans="1:13">
      <c r="A551" s="87" t="n"/>
      <c r="B551" s="87" t="n"/>
      <c r="C551" s="89" t="n"/>
      <c r="D551" s="138" t="n"/>
      <c r="E551" s="138" t="n"/>
      <c r="F551" s="135" t="n"/>
      <c r="G551" s="136" t="n"/>
      <c r="H551" s="138" t="n"/>
      <c r="I551" s="138" t="n"/>
      <c r="J551" s="138" t="n"/>
      <c r="K551" s="138" t="n"/>
      <c r="L551" s="138" t="n"/>
      <c r="M551" s="138" t="n"/>
    </row>
    <row customHeight="1" ht="17.25" r="552" s="235" spans="1:13">
      <c r="A552" s="87" t="n"/>
      <c r="B552" s="87" t="n"/>
      <c r="C552" s="89" t="n"/>
      <c r="D552" s="138" t="n"/>
      <c r="E552" s="138" t="n"/>
      <c r="F552" s="135" t="n"/>
      <c r="G552" s="136" t="n"/>
      <c r="H552" s="138" t="n"/>
      <c r="I552" s="138" t="n"/>
      <c r="J552" s="138" t="n"/>
      <c r="K552" s="138" t="n"/>
      <c r="L552" s="138" t="n"/>
      <c r="M552" s="138" t="n"/>
    </row>
    <row customHeight="1" ht="17.25" r="553" s="235" spans="1:13">
      <c r="A553" s="87" t="n"/>
      <c r="B553" s="87" t="n"/>
      <c r="C553" s="89" t="n"/>
      <c r="D553" s="138" t="n"/>
      <c r="E553" s="138" t="n"/>
      <c r="F553" s="135" t="n"/>
      <c r="G553" s="136" t="n"/>
      <c r="H553" s="138" t="n"/>
      <c r="I553" s="138" t="n"/>
      <c r="J553" s="138" t="n"/>
      <c r="K553" s="138" t="n"/>
      <c r="L553" s="138" t="n"/>
      <c r="M553" s="138" t="n"/>
    </row>
    <row customHeight="1" ht="17.25" r="554" s="235" spans="1:13">
      <c r="A554" s="87" t="n"/>
      <c r="B554" s="87" t="n"/>
      <c r="C554" s="89" t="n"/>
      <c r="D554" s="138" t="n"/>
      <c r="E554" s="138" t="n"/>
      <c r="F554" s="135" t="n"/>
      <c r="G554" s="136" t="n"/>
      <c r="H554" s="138" t="n"/>
      <c r="I554" s="138" t="n"/>
      <c r="J554" s="138" t="n"/>
      <c r="K554" s="138" t="n"/>
      <c r="L554" s="138" t="n"/>
      <c r="M554" s="138" t="n"/>
    </row>
    <row customHeight="1" ht="17.25" r="555" s="235" spans="1:13">
      <c r="A555" s="87" t="n"/>
      <c r="B555" s="87" t="n"/>
      <c r="C555" s="89" t="n"/>
      <c r="D555" s="138" t="n"/>
      <c r="E555" s="138" t="n"/>
      <c r="F555" s="135" t="n"/>
      <c r="G555" s="136" t="n"/>
      <c r="H555" s="138" t="n"/>
      <c r="I555" s="138" t="n"/>
      <c r="J555" s="138" t="n"/>
      <c r="K555" s="138" t="n"/>
      <c r="L555" s="138" t="n"/>
      <c r="M555" s="138" t="n"/>
    </row>
    <row customHeight="1" ht="17.25" r="556" s="235" spans="1:13">
      <c r="A556" s="87" t="n"/>
      <c r="B556" s="87" t="n"/>
      <c r="C556" s="89" t="n"/>
      <c r="D556" s="138" t="n"/>
      <c r="E556" s="138" t="n"/>
      <c r="F556" s="135" t="n"/>
      <c r="G556" s="136" t="n"/>
      <c r="H556" s="138" t="n"/>
      <c r="I556" s="138" t="n"/>
      <c r="J556" s="138" t="n"/>
      <c r="K556" s="138" t="n"/>
      <c r="L556" s="138" t="n"/>
      <c r="M556" s="138" t="n"/>
    </row>
    <row customHeight="1" ht="17.25" r="557" s="235" spans="1:13">
      <c r="A557" s="87" t="n"/>
      <c r="B557" s="87" t="n"/>
      <c r="C557" s="89" t="n"/>
      <c r="D557" s="138" t="n"/>
      <c r="E557" s="138" t="n"/>
      <c r="F557" s="135" t="n"/>
      <c r="G557" s="136" t="n"/>
      <c r="H557" s="138" t="n"/>
      <c r="I557" s="138" t="n"/>
      <c r="J557" s="138" t="n"/>
      <c r="K557" s="138" t="n"/>
      <c r="L557" s="138" t="n"/>
      <c r="M557" s="138" t="n"/>
    </row>
    <row customHeight="1" ht="17.25" r="558" s="235" spans="1:13">
      <c r="A558" s="87" t="n"/>
      <c r="B558" s="87" t="n"/>
      <c r="C558" s="89" t="n"/>
      <c r="D558" s="138" t="n"/>
      <c r="E558" s="138" t="n"/>
      <c r="F558" s="135" t="n"/>
      <c r="G558" s="136" t="n"/>
      <c r="H558" s="138" t="n"/>
      <c r="I558" s="138" t="n"/>
      <c r="J558" s="138" t="n"/>
      <c r="K558" s="138" t="n"/>
      <c r="L558" s="138" t="n"/>
      <c r="M558" s="138" t="n"/>
    </row>
    <row customHeight="1" ht="17.25" r="559" s="235" spans="1:13">
      <c r="A559" s="87" t="n"/>
      <c r="B559" s="87" t="n"/>
      <c r="C559" s="89" t="n"/>
      <c r="D559" s="138" t="n"/>
      <c r="E559" s="138" t="n"/>
      <c r="F559" s="135" t="n"/>
      <c r="G559" s="136" t="n"/>
      <c r="H559" s="138" t="n"/>
      <c r="I559" s="138" t="n"/>
      <c r="J559" s="138" t="n"/>
      <c r="K559" s="138" t="n"/>
      <c r="L559" s="138" t="n"/>
      <c r="M559" s="138" t="n"/>
    </row>
    <row customHeight="1" ht="17.25" r="560" s="235" spans="1:13">
      <c r="A560" s="87" t="n"/>
      <c r="B560" s="87" t="n"/>
      <c r="C560" s="89" t="n"/>
      <c r="D560" s="138" t="n"/>
      <c r="E560" s="138" t="n"/>
      <c r="F560" s="135" t="n"/>
      <c r="G560" s="136" t="n"/>
      <c r="H560" s="138" t="n"/>
      <c r="I560" s="138" t="n"/>
      <c r="J560" s="138" t="n"/>
      <c r="K560" s="138" t="n"/>
      <c r="L560" s="138" t="n"/>
      <c r="M560" s="138" t="n"/>
    </row>
    <row customHeight="1" ht="17.25" r="561" s="235" spans="1:13">
      <c r="A561" s="87" t="n"/>
      <c r="B561" s="87" t="n"/>
      <c r="C561" s="89" t="n"/>
      <c r="D561" s="138" t="n"/>
      <c r="E561" s="138" t="n"/>
      <c r="F561" s="135" t="n"/>
      <c r="G561" s="136" t="n"/>
      <c r="H561" s="138" t="n"/>
      <c r="I561" s="138" t="n"/>
      <c r="J561" s="138" t="n"/>
      <c r="K561" s="138" t="n"/>
      <c r="L561" s="138" t="n"/>
      <c r="M561" s="138" t="n"/>
    </row>
    <row customHeight="1" ht="17.25" r="562" s="235" spans="1:13">
      <c r="A562" s="87" t="n"/>
      <c r="B562" s="87" t="n"/>
      <c r="C562" s="89" t="n"/>
      <c r="D562" s="138" t="n"/>
      <c r="E562" s="138" t="n"/>
      <c r="F562" s="135" t="n"/>
      <c r="G562" s="136" t="n"/>
      <c r="H562" s="138" t="n"/>
      <c r="I562" s="138" t="n"/>
      <c r="J562" s="138" t="n"/>
      <c r="K562" s="138" t="n"/>
      <c r="L562" s="138" t="n"/>
      <c r="M562" s="138" t="n"/>
    </row>
    <row customHeight="1" ht="17.25" r="563" s="235" spans="1:13">
      <c r="A563" s="87" t="n"/>
      <c r="B563" s="87" t="n"/>
      <c r="C563" s="89" t="n"/>
      <c r="D563" s="138" t="n"/>
      <c r="E563" s="138" t="n"/>
      <c r="F563" s="135" t="n"/>
      <c r="G563" s="136" t="n"/>
      <c r="H563" s="138" t="n"/>
      <c r="I563" s="138" t="n"/>
      <c r="J563" s="138" t="n"/>
      <c r="K563" s="138" t="n"/>
      <c r="L563" s="138" t="n"/>
      <c r="M563" s="138" t="n"/>
    </row>
    <row customHeight="1" ht="17.25" r="564" s="235" spans="1:13">
      <c r="A564" s="87" t="n"/>
      <c r="B564" s="87" t="n"/>
      <c r="C564" s="89" t="n"/>
      <c r="D564" s="138" t="n"/>
      <c r="E564" s="138" t="n"/>
      <c r="F564" s="135" t="n"/>
      <c r="G564" s="136" t="n"/>
      <c r="H564" s="138" t="n"/>
      <c r="I564" s="138" t="n"/>
      <c r="J564" s="138" t="n"/>
      <c r="K564" s="138" t="n"/>
      <c r="L564" s="138" t="n"/>
      <c r="M564" s="138" t="n"/>
    </row>
    <row customHeight="1" ht="17.25" r="565" s="235" spans="1:13">
      <c r="A565" s="87" t="n"/>
      <c r="B565" s="87" t="n"/>
      <c r="C565" s="89" t="n"/>
      <c r="D565" s="138" t="n"/>
      <c r="E565" s="138" t="n"/>
      <c r="F565" s="135" t="n"/>
      <c r="G565" s="136" t="n"/>
      <c r="H565" s="138" t="n"/>
      <c r="I565" s="138" t="n"/>
      <c r="J565" s="138" t="n"/>
      <c r="K565" s="138" t="n"/>
      <c r="L565" s="138" t="n"/>
      <c r="M565" s="138" t="n"/>
    </row>
    <row customHeight="1" ht="17.25" r="566" s="235" spans="1:13">
      <c r="A566" s="87" t="n"/>
      <c r="B566" s="87" t="n"/>
      <c r="C566" s="89" t="n"/>
      <c r="D566" s="138" t="n"/>
      <c r="E566" s="138" t="n"/>
      <c r="F566" s="135" t="n"/>
      <c r="G566" s="136" t="n"/>
      <c r="H566" s="138" t="n"/>
      <c r="I566" s="138" t="n"/>
      <c r="J566" s="138" t="n"/>
      <c r="K566" s="138" t="n"/>
      <c r="L566" s="138" t="n"/>
      <c r="M566" s="138" t="n"/>
    </row>
    <row customHeight="1" ht="17.25" r="567" s="235" spans="1:13">
      <c r="A567" s="87" t="n"/>
      <c r="B567" s="87" t="n"/>
      <c r="C567" s="89" t="n"/>
      <c r="D567" s="138" t="n"/>
      <c r="E567" s="138" t="n"/>
      <c r="F567" s="135" t="n"/>
      <c r="G567" s="136" t="n"/>
      <c r="H567" s="138" t="n"/>
      <c r="I567" s="138" t="n"/>
      <c r="J567" s="138" t="n"/>
      <c r="K567" s="138" t="n"/>
      <c r="L567" s="138" t="n"/>
      <c r="M567" s="138" t="n"/>
    </row>
    <row customHeight="1" ht="17.25" r="568" s="235" spans="1:13">
      <c r="A568" s="87" t="n"/>
      <c r="B568" s="87" t="n"/>
      <c r="C568" s="89" t="n"/>
      <c r="D568" s="138" t="n"/>
      <c r="E568" s="138" t="n"/>
      <c r="F568" s="135" t="n"/>
      <c r="G568" s="136" t="n"/>
      <c r="H568" s="138" t="n"/>
      <c r="I568" s="138" t="n"/>
      <c r="J568" s="138" t="n"/>
      <c r="K568" s="138" t="n"/>
      <c r="L568" s="138" t="n"/>
      <c r="M568" s="138" t="n"/>
    </row>
    <row customHeight="1" ht="17.25" r="569" s="235" spans="1:13">
      <c r="A569" s="87" t="n"/>
      <c r="B569" s="87" t="n"/>
      <c r="C569" s="89" t="n"/>
      <c r="D569" s="138" t="n"/>
      <c r="E569" s="138" t="n"/>
      <c r="F569" s="135" t="n"/>
      <c r="G569" s="136" t="n"/>
      <c r="H569" s="138" t="n"/>
      <c r="I569" s="138" t="n"/>
      <c r="J569" s="138" t="n"/>
      <c r="K569" s="138" t="n"/>
      <c r="L569" s="138" t="n"/>
      <c r="M569" s="138" t="n"/>
    </row>
    <row customHeight="1" ht="17.25" r="570" s="235" spans="1:13">
      <c r="A570" s="87" t="n"/>
      <c r="B570" s="87" t="n"/>
      <c r="C570" s="89" t="n"/>
      <c r="D570" s="138" t="n"/>
      <c r="E570" s="138" t="n"/>
      <c r="F570" s="135" t="n"/>
      <c r="G570" s="136" t="n"/>
      <c r="H570" s="138" t="n"/>
      <c r="I570" s="138" t="n"/>
      <c r="J570" s="138" t="n"/>
      <c r="K570" s="138" t="n"/>
      <c r="L570" s="138" t="n"/>
      <c r="M570" s="138" t="n"/>
    </row>
    <row customHeight="1" ht="17.25" r="571" s="235" spans="1:13">
      <c r="A571" s="87" t="n"/>
      <c r="B571" s="87" t="n"/>
      <c r="C571" s="89" t="n"/>
      <c r="D571" s="138" t="n"/>
      <c r="E571" s="138" t="n"/>
      <c r="F571" s="135" t="n"/>
      <c r="G571" s="136" t="n"/>
      <c r="H571" s="138" t="n"/>
      <c r="I571" s="138" t="n"/>
      <c r="J571" s="138" t="n"/>
      <c r="K571" s="138" t="n"/>
      <c r="L571" s="138" t="n"/>
      <c r="M571" s="138" t="n"/>
    </row>
    <row customHeight="1" ht="17.25" r="572" s="235" spans="1:13">
      <c r="A572" s="87" t="n"/>
      <c r="B572" s="87" t="n"/>
      <c r="C572" s="89" t="n"/>
      <c r="D572" s="138" t="n"/>
      <c r="E572" s="138" t="n"/>
      <c r="F572" s="135" t="n"/>
      <c r="G572" s="136" t="n"/>
      <c r="H572" s="138" t="n"/>
      <c r="I572" s="138" t="n"/>
      <c r="J572" s="138" t="n"/>
      <c r="K572" s="138" t="n"/>
      <c r="L572" s="138" t="n"/>
      <c r="M572" s="138" t="n"/>
    </row>
    <row customHeight="1" ht="17.25" r="573" s="235" spans="1:13">
      <c r="A573" s="87" t="n"/>
      <c r="B573" s="87" t="n"/>
      <c r="C573" s="89" t="n"/>
      <c r="D573" s="138" t="n"/>
      <c r="E573" s="138" t="n"/>
      <c r="F573" s="135" t="n"/>
      <c r="G573" s="136" t="n"/>
      <c r="H573" s="138" t="n"/>
      <c r="I573" s="138" t="n"/>
      <c r="J573" s="138" t="n"/>
      <c r="K573" s="138" t="n"/>
      <c r="L573" s="138" t="n"/>
      <c r="M573" s="138" t="n"/>
    </row>
    <row customHeight="1" ht="17.25" r="574" s="235" spans="1:13">
      <c r="A574" s="87" t="n"/>
      <c r="B574" s="87" t="n"/>
      <c r="C574" s="89" t="n"/>
      <c r="D574" s="138" t="n"/>
      <c r="E574" s="138" t="n"/>
      <c r="F574" s="135" t="n"/>
      <c r="G574" s="136" t="n"/>
      <c r="H574" s="138" t="n"/>
      <c r="I574" s="138" t="n"/>
      <c r="J574" s="138" t="n"/>
      <c r="K574" s="138" t="n"/>
      <c r="L574" s="138" t="n"/>
      <c r="M574" s="138" t="n"/>
    </row>
    <row customHeight="1" ht="17.25" r="575" s="235" spans="1:13">
      <c r="A575" s="87" t="n"/>
      <c r="B575" s="87" t="n"/>
      <c r="C575" s="89" t="n"/>
      <c r="D575" s="138" t="n"/>
      <c r="E575" s="138" t="n"/>
      <c r="F575" s="135" t="n"/>
      <c r="G575" s="136" t="n"/>
      <c r="H575" s="138" t="n"/>
      <c r="I575" s="138" t="n"/>
      <c r="J575" s="138" t="n"/>
      <c r="K575" s="138" t="n"/>
      <c r="L575" s="138" t="n"/>
      <c r="M575" s="138" t="n"/>
    </row>
    <row customHeight="1" ht="17.25" r="576" s="235" spans="1:13">
      <c r="A576" s="87" t="n"/>
      <c r="B576" s="87" t="n"/>
      <c r="C576" s="89" t="n"/>
      <c r="D576" s="138" t="n"/>
      <c r="E576" s="138" t="n"/>
      <c r="F576" s="135" t="n"/>
      <c r="G576" s="136" t="n"/>
      <c r="H576" s="138" t="n"/>
      <c r="I576" s="138" t="n"/>
      <c r="J576" s="138" t="n"/>
      <c r="K576" s="138" t="n"/>
      <c r="L576" s="138" t="n"/>
      <c r="M576" s="138" t="n"/>
    </row>
    <row customHeight="1" ht="17.25" r="577" s="235" spans="1:13">
      <c r="A577" s="87" t="n"/>
      <c r="B577" s="87" t="n"/>
      <c r="C577" s="89" t="n"/>
      <c r="D577" s="138" t="n"/>
      <c r="E577" s="138" t="n"/>
      <c r="F577" s="135" t="n"/>
      <c r="G577" s="136" t="n"/>
      <c r="H577" s="138" t="n"/>
      <c r="I577" s="138" t="n"/>
      <c r="J577" s="138" t="n"/>
      <c r="K577" s="138" t="n"/>
      <c r="L577" s="138" t="n"/>
      <c r="M577" s="138" t="n"/>
    </row>
    <row customHeight="1" ht="17.25" r="578" s="235" spans="1:13">
      <c r="A578" s="87" t="n"/>
      <c r="B578" s="87" t="n"/>
      <c r="C578" s="89" t="n"/>
      <c r="D578" s="138" t="n"/>
      <c r="E578" s="138" t="n"/>
      <c r="F578" s="135" t="n"/>
      <c r="G578" s="136" t="n"/>
      <c r="H578" s="138" t="n"/>
      <c r="I578" s="138" t="n"/>
      <c r="J578" s="138" t="n"/>
      <c r="K578" s="138" t="n"/>
      <c r="L578" s="138" t="n"/>
      <c r="M578" s="138" t="n"/>
    </row>
    <row customHeight="1" ht="17.25" r="579" s="235" spans="1:13">
      <c r="A579" s="87" t="n"/>
      <c r="B579" s="87" t="n"/>
      <c r="C579" s="89" t="n"/>
      <c r="D579" s="138" t="n"/>
      <c r="E579" s="138" t="n"/>
      <c r="F579" s="135" t="n"/>
      <c r="G579" s="136" t="n"/>
      <c r="H579" s="138" t="n"/>
      <c r="I579" s="138" t="n"/>
      <c r="J579" s="138" t="n"/>
      <c r="K579" s="138" t="n"/>
      <c r="L579" s="138" t="n"/>
      <c r="M579" s="138" t="n"/>
    </row>
    <row customHeight="1" ht="17.25" r="580" s="235" spans="1:13">
      <c r="A580" s="87" t="n"/>
      <c r="B580" s="87" t="n"/>
      <c r="C580" s="89" t="n"/>
      <c r="D580" s="138" t="n"/>
      <c r="E580" s="138" t="n"/>
      <c r="F580" s="135" t="n"/>
      <c r="G580" s="136" t="n"/>
      <c r="H580" s="138" t="n"/>
      <c r="I580" s="138" t="n"/>
      <c r="J580" s="138" t="n"/>
      <c r="K580" s="138" t="n"/>
      <c r="L580" s="138" t="n"/>
      <c r="M580" s="138" t="n"/>
    </row>
    <row customHeight="1" ht="17.25" r="581" s="235" spans="1:13">
      <c r="A581" s="87" t="n"/>
      <c r="B581" s="87" t="n"/>
      <c r="C581" s="89" t="n"/>
      <c r="D581" s="138" t="n"/>
      <c r="E581" s="138" t="n"/>
      <c r="F581" s="135" t="n"/>
      <c r="G581" s="136" t="n"/>
      <c r="H581" s="138" t="n"/>
      <c r="I581" s="138" t="n"/>
      <c r="J581" s="138" t="n"/>
      <c r="K581" s="138" t="n"/>
      <c r="L581" s="138" t="n"/>
      <c r="M581" s="138" t="n"/>
    </row>
    <row customHeight="1" ht="17.25" r="582" s="235" spans="1:13">
      <c r="A582" s="87" t="n"/>
      <c r="B582" s="87" t="n"/>
      <c r="C582" s="89" t="n"/>
      <c r="D582" s="138" t="n"/>
      <c r="E582" s="138" t="n"/>
      <c r="F582" s="135" t="n"/>
      <c r="G582" s="136" t="n"/>
      <c r="H582" s="138" t="n"/>
      <c r="I582" s="138" t="n"/>
      <c r="J582" s="138" t="n"/>
      <c r="K582" s="138" t="n"/>
      <c r="L582" s="138" t="n"/>
      <c r="M582" s="138" t="n"/>
    </row>
    <row customHeight="1" ht="17.25" r="583" s="235" spans="1:13">
      <c r="A583" s="87" t="n"/>
      <c r="B583" s="87" t="n"/>
      <c r="C583" s="89" t="n"/>
      <c r="D583" s="138" t="n"/>
      <c r="E583" s="138" t="n"/>
      <c r="F583" s="135" t="n"/>
      <c r="G583" s="136" t="n"/>
      <c r="H583" s="138" t="n"/>
      <c r="I583" s="138" t="n"/>
      <c r="J583" s="138" t="n"/>
      <c r="K583" s="138" t="n"/>
      <c r="L583" s="138" t="n"/>
      <c r="M583" s="138" t="n"/>
    </row>
    <row customHeight="1" ht="17.25" r="584" s="235" spans="1:13">
      <c r="A584" s="87" t="n"/>
      <c r="B584" s="87" t="n"/>
      <c r="C584" s="89" t="n"/>
      <c r="D584" s="138" t="n"/>
      <c r="E584" s="138" t="n"/>
      <c r="F584" s="135" t="n"/>
      <c r="G584" s="136" t="n"/>
      <c r="H584" s="138" t="n"/>
      <c r="I584" s="138" t="n"/>
      <c r="J584" s="138" t="n"/>
      <c r="K584" s="138" t="n"/>
      <c r="L584" s="138" t="n"/>
      <c r="M584" s="138" t="n"/>
    </row>
    <row customHeight="1" ht="17.25" r="585" s="235" spans="1:13">
      <c r="A585" s="87" t="n"/>
      <c r="B585" s="87" t="n"/>
      <c r="C585" s="89" t="n"/>
      <c r="D585" s="138" t="n"/>
      <c r="E585" s="138" t="n"/>
      <c r="F585" s="135" t="n"/>
      <c r="G585" s="136" t="n"/>
      <c r="H585" s="138" t="n"/>
      <c r="I585" s="138" t="n"/>
      <c r="J585" s="138" t="n"/>
      <c r="K585" s="138" t="n"/>
      <c r="L585" s="138" t="n"/>
      <c r="M585" s="138" t="n"/>
    </row>
    <row customHeight="1" ht="17.25" r="586" s="235" spans="1:13">
      <c r="A586" s="87" t="n"/>
      <c r="B586" s="87" t="n"/>
      <c r="C586" s="89" t="n"/>
      <c r="D586" s="138" t="n"/>
      <c r="E586" s="138" t="n"/>
      <c r="F586" s="135" t="n"/>
      <c r="G586" s="136" t="n"/>
      <c r="H586" s="138" t="n"/>
      <c r="I586" s="138" t="n"/>
      <c r="J586" s="138" t="n"/>
      <c r="K586" s="138" t="n"/>
      <c r="L586" s="138" t="n"/>
      <c r="M586" s="138" t="n"/>
    </row>
    <row customHeight="1" ht="17.25" r="587" s="235" spans="1:13">
      <c r="A587" s="87" t="n"/>
      <c r="B587" s="87" t="n"/>
      <c r="C587" s="89" t="n"/>
      <c r="D587" s="138" t="n"/>
      <c r="E587" s="138" t="n"/>
      <c r="F587" s="135" t="n"/>
      <c r="G587" s="136" t="n"/>
      <c r="H587" s="138" t="n"/>
      <c r="I587" s="138" t="n"/>
      <c r="J587" s="138" t="n"/>
      <c r="K587" s="138" t="n"/>
      <c r="L587" s="138" t="n"/>
      <c r="M587" s="138" t="n"/>
    </row>
    <row customHeight="1" ht="17.25" r="588" s="235" spans="1:13">
      <c r="A588" s="87" t="n"/>
      <c r="B588" s="87" t="n"/>
      <c r="C588" s="89" t="n"/>
      <c r="D588" s="138" t="n"/>
      <c r="E588" s="138" t="n"/>
      <c r="F588" s="135" t="n"/>
      <c r="G588" s="136" t="n"/>
      <c r="H588" s="138" t="n"/>
      <c r="I588" s="138" t="n"/>
      <c r="J588" s="138" t="n"/>
      <c r="K588" s="138" t="n"/>
      <c r="L588" s="138" t="n"/>
      <c r="M588" s="138" t="n"/>
    </row>
    <row customHeight="1" ht="17.25" r="589" s="235" spans="1:13">
      <c r="A589" s="87" t="n"/>
      <c r="B589" s="87" t="n"/>
      <c r="C589" s="89" t="n"/>
      <c r="D589" s="138" t="n"/>
      <c r="E589" s="138" t="n"/>
      <c r="F589" s="135" t="n"/>
      <c r="G589" s="136" t="n"/>
      <c r="H589" s="138" t="n"/>
      <c r="I589" s="138" t="n"/>
      <c r="J589" s="138" t="n"/>
      <c r="K589" s="138" t="n"/>
      <c r="L589" s="138" t="n"/>
      <c r="M589" s="138" t="n"/>
    </row>
    <row customHeight="1" ht="17.25" r="590" s="235" spans="1:13">
      <c r="A590" s="87" t="n"/>
      <c r="B590" s="87" t="n"/>
      <c r="C590" s="89" t="n"/>
      <c r="D590" s="138" t="n"/>
      <c r="E590" s="138" t="n"/>
      <c r="F590" s="135" t="n"/>
      <c r="G590" s="136" t="n"/>
      <c r="H590" s="138" t="n"/>
      <c r="I590" s="138" t="n"/>
      <c r="J590" s="138" t="n"/>
      <c r="K590" s="138" t="n"/>
      <c r="L590" s="138" t="n"/>
      <c r="M590" s="138" t="n"/>
    </row>
    <row customHeight="1" ht="17.25" r="591" s="235" spans="1:13">
      <c r="A591" s="87" t="n"/>
      <c r="B591" s="87" t="n"/>
      <c r="C591" s="89" t="n"/>
      <c r="D591" s="138" t="n"/>
      <c r="E591" s="138" t="n"/>
      <c r="F591" s="135" t="n"/>
      <c r="G591" s="136" t="n"/>
      <c r="H591" s="138" t="n"/>
      <c r="I591" s="138" t="n"/>
      <c r="J591" s="138" t="n"/>
      <c r="K591" s="138" t="n"/>
      <c r="L591" s="138" t="n"/>
      <c r="M591" s="138" t="n"/>
    </row>
    <row customHeight="1" ht="17.25" r="592" s="235" spans="1:13">
      <c r="A592" s="87" t="n"/>
      <c r="B592" s="87" t="n"/>
      <c r="C592" s="89" t="n"/>
      <c r="D592" s="138" t="n"/>
      <c r="E592" s="138" t="n"/>
      <c r="F592" s="135" t="n"/>
      <c r="G592" s="136" t="n"/>
      <c r="H592" s="138" t="n"/>
      <c r="I592" s="138" t="n"/>
      <c r="J592" s="138" t="n"/>
      <c r="K592" s="138" t="n"/>
      <c r="L592" s="138" t="n"/>
      <c r="M592" s="138" t="n"/>
    </row>
    <row customHeight="1" ht="17.25" r="593" s="235" spans="1:13">
      <c r="A593" s="87" t="n"/>
      <c r="B593" s="87" t="n"/>
      <c r="C593" s="89" t="n"/>
      <c r="D593" s="138" t="n"/>
      <c r="E593" s="138" t="n"/>
      <c r="F593" s="135" t="n"/>
      <c r="G593" s="136" t="n"/>
      <c r="H593" s="138" t="n"/>
      <c r="I593" s="138" t="n"/>
      <c r="J593" s="138" t="n"/>
      <c r="K593" s="138" t="n"/>
      <c r="L593" s="138" t="n"/>
      <c r="M593" s="138" t="n"/>
    </row>
    <row customHeight="1" ht="17.25" r="594" s="235" spans="1:13">
      <c r="A594" s="87" t="n"/>
      <c r="B594" s="87" t="n"/>
      <c r="C594" s="89" t="n"/>
      <c r="D594" s="138" t="n"/>
      <c r="E594" s="138" t="n"/>
      <c r="F594" s="135" t="n"/>
      <c r="G594" s="136" t="n"/>
      <c r="H594" s="138" t="n"/>
      <c r="I594" s="138" t="n"/>
      <c r="J594" s="138" t="n"/>
      <c r="K594" s="138" t="n"/>
      <c r="L594" s="138" t="n"/>
      <c r="M594" s="138" t="n"/>
    </row>
    <row customHeight="1" ht="17.25" r="595" s="235" spans="1:13">
      <c r="A595" s="87" t="n"/>
      <c r="B595" s="87" t="n"/>
      <c r="C595" s="89" t="n"/>
      <c r="D595" s="138" t="n"/>
      <c r="E595" s="138" t="n"/>
      <c r="F595" s="135" t="n"/>
      <c r="G595" s="136" t="n"/>
      <c r="H595" s="138" t="n"/>
      <c r="I595" s="138" t="n"/>
      <c r="J595" s="138" t="n"/>
      <c r="K595" s="138" t="n"/>
      <c r="L595" s="138" t="n"/>
      <c r="M595" s="138" t="n"/>
    </row>
    <row customHeight="1" ht="17.25" r="596" s="235" spans="1:13">
      <c r="A596" s="87" t="n"/>
      <c r="B596" s="87" t="n"/>
      <c r="C596" s="89" t="n"/>
      <c r="D596" s="138" t="n"/>
      <c r="E596" s="138" t="n"/>
      <c r="F596" s="135" t="n"/>
      <c r="G596" s="136" t="n"/>
      <c r="H596" s="138" t="n"/>
      <c r="I596" s="138" t="n"/>
      <c r="J596" s="138" t="n"/>
      <c r="K596" s="138" t="n"/>
      <c r="L596" s="138" t="n"/>
      <c r="M596" s="138" t="n"/>
    </row>
    <row customHeight="1" ht="17.25" r="597" s="235" spans="1:13">
      <c r="A597" s="87" t="n"/>
      <c r="B597" s="87" t="n"/>
      <c r="C597" s="89" t="n"/>
      <c r="D597" s="138" t="n"/>
      <c r="E597" s="138" t="n"/>
      <c r="F597" s="135" t="n"/>
      <c r="G597" s="136" t="n"/>
      <c r="H597" s="138" t="n"/>
      <c r="I597" s="138" t="n"/>
      <c r="J597" s="138" t="n"/>
      <c r="K597" s="138" t="n"/>
      <c r="L597" s="138" t="n"/>
      <c r="M597" s="138" t="n"/>
    </row>
    <row customHeight="1" ht="17.25" r="598" s="235" spans="1:13">
      <c r="A598" s="87" t="n"/>
      <c r="B598" s="87" t="n"/>
      <c r="C598" s="89" t="n"/>
      <c r="D598" s="138" t="n"/>
      <c r="E598" s="138" t="n"/>
      <c r="F598" s="135" t="n"/>
      <c r="G598" s="136" t="n"/>
      <c r="H598" s="138" t="n"/>
      <c r="I598" s="138" t="n"/>
      <c r="J598" s="138" t="n"/>
      <c r="K598" s="138" t="n"/>
      <c r="L598" s="138" t="n"/>
      <c r="M598" s="138" t="n"/>
    </row>
    <row customHeight="1" ht="17.25" r="599" s="235" spans="1:13">
      <c r="A599" s="87" t="n"/>
      <c r="B599" s="87" t="n"/>
      <c r="C599" s="89" t="n"/>
      <c r="D599" s="138" t="n"/>
      <c r="E599" s="138" t="n"/>
      <c r="F599" s="135" t="n"/>
      <c r="G599" s="136" t="n"/>
      <c r="H599" s="138" t="n"/>
      <c r="I599" s="138" t="n"/>
      <c r="J599" s="138" t="n"/>
      <c r="K599" s="138" t="n"/>
      <c r="L599" s="138" t="n"/>
      <c r="M599" s="138" t="n"/>
    </row>
    <row customHeight="1" ht="17.25" r="600" s="235" spans="1:13">
      <c r="A600" s="87" t="n"/>
      <c r="B600" s="87" t="n"/>
      <c r="C600" s="89" t="n"/>
      <c r="D600" s="138" t="n"/>
      <c r="E600" s="138" t="n"/>
      <c r="F600" s="135" t="n"/>
      <c r="G600" s="136" t="n"/>
      <c r="H600" s="138" t="n"/>
      <c r="I600" s="138" t="n"/>
      <c r="J600" s="138" t="n"/>
      <c r="K600" s="138" t="n"/>
      <c r="L600" s="138" t="n"/>
      <c r="M600" s="138" t="n"/>
    </row>
    <row customHeight="1" ht="17.25" r="601" s="235" spans="1:13">
      <c r="A601" s="87" t="n"/>
      <c r="B601" s="87" t="n"/>
      <c r="C601" s="89" t="n"/>
      <c r="D601" s="138" t="n"/>
      <c r="E601" s="138" t="n"/>
      <c r="F601" s="135" t="n"/>
      <c r="G601" s="136" t="n"/>
      <c r="H601" s="138" t="n"/>
      <c r="I601" s="138" t="n"/>
      <c r="J601" s="138" t="n"/>
      <c r="K601" s="138" t="n"/>
      <c r="L601" s="138" t="n"/>
      <c r="M601" s="138" t="n"/>
    </row>
    <row customHeight="1" ht="17.25" r="602" s="235" spans="1:13">
      <c r="A602" s="87" t="n"/>
      <c r="B602" s="87" t="n"/>
      <c r="C602" s="89" t="n"/>
      <c r="D602" s="138" t="n"/>
      <c r="E602" s="138" t="n"/>
      <c r="F602" s="135" t="n"/>
      <c r="G602" s="136" t="n"/>
      <c r="H602" s="138" t="n"/>
      <c r="I602" s="138" t="n"/>
      <c r="J602" s="138" t="n"/>
      <c r="K602" s="138" t="n"/>
      <c r="L602" s="138" t="n"/>
      <c r="M602" s="138" t="n"/>
    </row>
    <row customHeight="1" ht="17.25" r="603" s="235" spans="1:13">
      <c r="A603" s="87" t="n"/>
      <c r="B603" s="87" t="n"/>
      <c r="C603" s="89" t="n"/>
      <c r="D603" s="138" t="n"/>
      <c r="E603" s="138" t="n"/>
      <c r="F603" s="135" t="n"/>
      <c r="G603" s="136" t="n"/>
      <c r="H603" s="138" t="n"/>
      <c r="I603" s="138" t="n"/>
      <c r="J603" s="138" t="n"/>
      <c r="K603" s="138" t="n"/>
      <c r="L603" s="138" t="n"/>
      <c r="M603" s="138" t="n"/>
    </row>
    <row customHeight="1" ht="17.25" r="604" s="235" spans="1:13">
      <c r="A604" s="87" t="n"/>
      <c r="B604" s="87" t="n"/>
      <c r="C604" s="89" t="n"/>
      <c r="D604" s="138" t="n"/>
      <c r="E604" s="138" t="n"/>
      <c r="F604" s="135" t="n"/>
      <c r="G604" s="136" t="n"/>
      <c r="H604" s="138" t="n"/>
      <c r="I604" s="138" t="n"/>
      <c r="J604" s="138" t="n"/>
      <c r="K604" s="138" t="n"/>
      <c r="L604" s="138" t="n"/>
      <c r="M604" s="138" t="n"/>
    </row>
    <row customHeight="1" ht="17.25" r="605" s="235" spans="1:13">
      <c r="A605" s="87" t="n"/>
      <c r="B605" s="87" t="n"/>
      <c r="C605" s="89" t="n"/>
      <c r="D605" s="138" t="n"/>
      <c r="E605" s="138" t="n"/>
      <c r="F605" s="135" t="n"/>
      <c r="G605" s="136" t="n"/>
      <c r="H605" s="138" t="n"/>
      <c r="I605" s="138" t="n"/>
      <c r="J605" s="138" t="n"/>
      <c r="K605" s="138" t="n"/>
      <c r="L605" s="138" t="n"/>
      <c r="M605" s="138" t="n"/>
    </row>
    <row customHeight="1" ht="17.25" r="606" s="235" spans="1:13">
      <c r="A606" s="87" t="n"/>
      <c r="B606" s="87" t="n"/>
      <c r="C606" s="89" t="n"/>
      <c r="D606" s="138" t="n"/>
      <c r="E606" s="138" t="n"/>
      <c r="F606" s="135" t="n"/>
      <c r="G606" s="136" t="n"/>
      <c r="H606" s="138" t="n"/>
      <c r="I606" s="138" t="n"/>
      <c r="J606" s="138" t="n"/>
      <c r="K606" s="138" t="n"/>
      <c r="L606" s="138" t="n"/>
      <c r="M606" s="138" t="n"/>
    </row>
    <row customHeight="1" ht="17.25" r="607" s="235" spans="1:13">
      <c r="A607" s="87" t="n"/>
      <c r="B607" s="87" t="n"/>
      <c r="C607" s="89" t="n"/>
      <c r="D607" s="138" t="n"/>
      <c r="E607" s="138" t="n"/>
      <c r="F607" s="135" t="n"/>
      <c r="G607" s="136" t="n"/>
      <c r="H607" s="138" t="n"/>
      <c r="I607" s="138" t="n"/>
      <c r="J607" s="138" t="n"/>
      <c r="K607" s="138" t="n"/>
      <c r="L607" s="138" t="n"/>
      <c r="M607" s="138" t="n"/>
    </row>
    <row customHeight="1" ht="17.25" r="608" s="235" spans="1:13">
      <c r="A608" s="87" t="n"/>
      <c r="B608" s="87" t="n"/>
      <c r="C608" s="89" t="n"/>
      <c r="D608" s="138" t="n"/>
      <c r="E608" s="138" t="n"/>
      <c r="F608" s="135" t="n"/>
      <c r="G608" s="136" t="n"/>
      <c r="H608" s="138" t="n"/>
      <c r="I608" s="138" t="n"/>
      <c r="J608" s="138" t="n"/>
      <c r="K608" s="138" t="n"/>
      <c r="L608" s="138" t="n"/>
      <c r="M608" s="138" t="n"/>
    </row>
    <row customHeight="1" ht="17.25" r="609" s="235" spans="1:13">
      <c r="A609" s="87" t="n"/>
      <c r="B609" s="87" t="n"/>
      <c r="C609" s="89" t="n"/>
      <c r="D609" s="138" t="n"/>
      <c r="E609" s="138" t="n"/>
      <c r="F609" s="135" t="n"/>
      <c r="G609" s="136" t="n"/>
      <c r="H609" s="138" t="n"/>
      <c r="I609" s="138" t="n"/>
      <c r="J609" s="138" t="n"/>
      <c r="K609" s="138" t="n"/>
      <c r="L609" s="138" t="n"/>
      <c r="M609" s="138" t="n"/>
    </row>
    <row customHeight="1" ht="17.25" r="610" s="235" spans="1:13">
      <c r="A610" s="87" t="n"/>
      <c r="B610" s="87" t="n"/>
      <c r="C610" s="89" t="n"/>
      <c r="D610" s="138" t="n"/>
      <c r="E610" s="138" t="n"/>
      <c r="F610" s="135" t="n"/>
      <c r="G610" s="136" t="n"/>
      <c r="H610" s="138" t="n"/>
      <c r="I610" s="138" t="n"/>
      <c r="J610" s="138" t="n"/>
      <c r="K610" s="138" t="n"/>
      <c r="L610" s="138" t="n"/>
      <c r="M610" s="138" t="n"/>
    </row>
    <row customHeight="1" ht="17.25" r="611" s="235" spans="1:13">
      <c r="A611" s="87" t="n"/>
      <c r="B611" s="87" t="n"/>
      <c r="C611" s="89" t="n"/>
      <c r="D611" s="138" t="n"/>
      <c r="E611" s="138" t="n"/>
      <c r="F611" s="135" t="n"/>
      <c r="G611" s="136" t="n"/>
      <c r="H611" s="138" t="n"/>
      <c r="I611" s="138" t="n"/>
      <c r="J611" s="138" t="n"/>
      <c r="K611" s="138" t="n"/>
      <c r="L611" s="138" t="n"/>
      <c r="M611" s="138" t="n"/>
    </row>
    <row customHeight="1" ht="17.25" r="612" s="235" spans="1:13">
      <c r="A612" s="87" t="n"/>
      <c r="B612" s="87" t="n"/>
      <c r="C612" s="89" t="n"/>
      <c r="D612" s="138" t="n"/>
      <c r="E612" s="138" t="n"/>
      <c r="F612" s="135" t="n"/>
      <c r="G612" s="136" t="n"/>
      <c r="H612" s="138" t="n"/>
      <c r="I612" s="138" t="n"/>
      <c r="J612" s="138" t="n"/>
      <c r="K612" s="138" t="n"/>
      <c r="L612" s="138" t="n"/>
      <c r="M612" s="138" t="n"/>
    </row>
    <row customHeight="1" ht="17.25" r="613" s="235" spans="1:13">
      <c r="A613" s="87" t="n"/>
      <c r="B613" s="87" t="n"/>
      <c r="C613" s="89" t="n"/>
      <c r="D613" s="138" t="n"/>
      <c r="E613" s="138" t="n"/>
      <c r="F613" s="135" t="n"/>
      <c r="G613" s="136" t="n"/>
      <c r="H613" s="138" t="n"/>
      <c r="I613" s="138" t="n"/>
      <c r="J613" s="138" t="n"/>
      <c r="K613" s="138" t="n"/>
      <c r="L613" s="138" t="n"/>
      <c r="M613" s="138" t="n"/>
    </row>
    <row customHeight="1" ht="17.25" r="614" s="235" spans="1:13">
      <c r="A614" s="87" t="n"/>
      <c r="B614" s="87" t="n"/>
      <c r="C614" s="89" t="n"/>
      <c r="D614" s="138" t="n"/>
      <c r="E614" s="138" t="n"/>
      <c r="F614" s="135" t="n"/>
      <c r="G614" s="136" t="n"/>
      <c r="H614" s="138" t="n"/>
      <c r="I614" s="138" t="n"/>
      <c r="J614" s="138" t="n"/>
      <c r="K614" s="138" t="n"/>
      <c r="L614" s="138" t="n"/>
      <c r="M614" s="138" t="n"/>
    </row>
    <row customHeight="1" ht="17.25" r="615" s="235" spans="1:13">
      <c r="A615" s="87" t="n"/>
      <c r="B615" s="87" t="n"/>
      <c r="C615" s="89" t="n"/>
      <c r="D615" s="138" t="n"/>
      <c r="E615" s="138" t="n"/>
      <c r="F615" s="135" t="n"/>
      <c r="G615" s="136" t="n"/>
      <c r="H615" s="138" t="n"/>
      <c r="I615" s="138" t="n"/>
      <c r="J615" s="138" t="n"/>
      <c r="K615" s="138" t="n"/>
      <c r="L615" s="138" t="n"/>
      <c r="M615" s="138" t="n"/>
    </row>
    <row customHeight="1" ht="17.25" r="616" s="235" spans="1:13">
      <c r="A616" s="87" t="n"/>
      <c r="B616" s="87" t="n"/>
      <c r="C616" s="89" t="n"/>
      <c r="D616" s="138" t="n"/>
      <c r="E616" s="138" t="n"/>
      <c r="F616" s="135" t="n"/>
      <c r="G616" s="136" t="n"/>
      <c r="H616" s="138" t="n"/>
      <c r="I616" s="138" t="n"/>
      <c r="J616" s="138" t="n"/>
      <c r="K616" s="138" t="n"/>
      <c r="L616" s="138" t="n"/>
      <c r="M616" s="138" t="n"/>
    </row>
    <row customHeight="1" ht="17.25" r="617" s="235" spans="1:13">
      <c r="A617" s="87" t="n"/>
      <c r="B617" s="87" t="n"/>
      <c r="C617" s="89" t="n"/>
      <c r="D617" s="138" t="n"/>
      <c r="E617" s="138" t="n"/>
      <c r="F617" s="135" t="n"/>
      <c r="G617" s="136" t="n"/>
      <c r="H617" s="138" t="n"/>
      <c r="I617" s="138" t="n"/>
      <c r="J617" s="138" t="n"/>
      <c r="K617" s="138" t="n"/>
      <c r="L617" s="138" t="n"/>
      <c r="M617" s="138" t="n"/>
    </row>
    <row customHeight="1" ht="17.25" r="618" s="235" spans="1:13">
      <c r="A618" s="87" t="n"/>
      <c r="B618" s="87" t="n"/>
      <c r="C618" s="89" t="n"/>
      <c r="D618" s="138" t="n"/>
      <c r="E618" s="138" t="n"/>
      <c r="F618" s="135" t="n"/>
      <c r="G618" s="136" t="n"/>
      <c r="H618" s="138" t="n"/>
      <c r="I618" s="138" t="n"/>
      <c r="J618" s="138" t="n"/>
      <c r="K618" s="138" t="n"/>
      <c r="L618" s="138" t="n"/>
      <c r="M618" s="138" t="n"/>
    </row>
    <row customHeight="1" ht="17.25" r="619" s="235" spans="1:13">
      <c r="A619" s="87" t="n"/>
      <c r="B619" s="87" t="n"/>
      <c r="C619" s="89" t="n"/>
      <c r="D619" s="138" t="n"/>
      <c r="E619" s="138" t="n"/>
      <c r="F619" s="135" t="n"/>
      <c r="G619" s="136" t="n"/>
      <c r="H619" s="138" t="n"/>
      <c r="I619" s="138" t="n"/>
      <c r="J619" s="138" t="n"/>
      <c r="K619" s="138" t="n"/>
      <c r="L619" s="138" t="n"/>
      <c r="M619" s="138" t="n"/>
    </row>
    <row customHeight="1" ht="17.25" r="620" s="235" spans="1:13">
      <c r="A620" s="87" t="n"/>
      <c r="B620" s="87" t="n"/>
      <c r="C620" s="89" t="n"/>
      <c r="D620" s="138" t="n"/>
      <c r="E620" s="138" t="n"/>
      <c r="F620" s="135" t="n"/>
      <c r="G620" s="136" t="n"/>
      <c r="H620" s="138" t="n"/>
      <c r="I620" s="138" t="n"/>
      <c r="J620" s="138" t="n"/>
      <c r="K620" s="138" t="n"/>
      <c r="L620" s="138" t="n"/>
      <c r="M620" s="138" t="n"/>
    </row>
    <row customHeight="1" ht="17.25" r="621" s="235" spans="1:13">
      <c r="A621" s="87" t="n"/>
      <c r="B621" s="87" t="n"/>
      <c r="C621" s="89" t="n"/>
      <c r="D621" s="138" t="n"/>
      <c r="E621" s="138" t="n"/>
      <c r="F621" s="135" t="n"/>
      <c r="G621" s="136" t="n"/>
      <c r="H621" s="138" t="n"/>
      <c r="I621" s="138" t="n"/>
      <c r="J621" s="138" t="n"/>
      <c r="K621" s="138" t="n"/>
      <c r="L621" s="138" t="n"/>
      <c r="M621" s="138" t="n"/>
    </row>
    <row customHeight="1" ht="17.25" r="622" s="235" spans="1:13">
      <c r="A622" s="87" t="n"/>
      <c r="B622" s="87" t="n"/>
      <c r="C622" s="89" t="n"/>
      <c r="D622" s="138" t="n"/>
      <c r="E622" s="138" t="n"/>
      <c r="F622" s="135" t="n"/>
      <c r="G622" s="136" t="n"/>
      <c r="H622" s="138" t="n"/>
      <c r="I622" s="138" t="n"/>
      <c r="J622" s="138" t="n"/>
      <c r="K622" s="138" t="n"/>
      <c r="L622" s="138" t="n"/>
      <c r="M622" s="138" t="n"/>
    </row>
    <row customHeight="1" ht="17.25" r="623" s="235" spans="1:13">
      <c r="A623" s="87" t="n"/>
      <c r="B623" s="87" t="n"/>
      <c r="C623" s="89" t="n"/>
      <c r="D623" s="138" t="n"/>
      <c r="E623" s="138" t="n"/>
      <c r="F623" s="135" t="n"/>
      <c r="G623" s="136" t="n"/>
      <c r="H623" s="138" t="n"/>
      <c r="I623" s="138" t="n"/>
      <c r="J623" s="138" t="n"/>
      <c r="K623" s="138" t="n"/>
      <c r="L623" s="138" t="n"/>
      <c r="M623" s="138" t="n"/>
    </row>
    <row customHeight="1" ht="17.25" r="624" s="235" spans="1:13">
      <c r="A624" s="87" t="n"/>
      <c r="B624" s="87" t="n"/>
      <c r="C624" s="89" t="n"/>
      <c r="D624" s="138" t="n"/>
      <c r="E624" s="138" t="n"/>
      <c r="F624" s="135" t="n"/>
      <c r="G624" s="136" t="n"/>
      <c r="H624" s="138" t="n"/>
      <c r="I624" s="138" t="n"/>
      <c r="J624" s="138" t="n"/>
      <c r="K624" s="138" t="n"/>
      <c r="L624" s="138" t="n"/>
      <c r="M624" s="138" t="n"/>
    </row>
    <row customHeight="1" ht="17.25" r="625" s="235" spans="1:13">
      <c r="A625" s="87" t="n"/>
      <c r="B625" s="87" t="n"/>
      <c r="C625" s="89" t="n"/>
      <c r="D625" s="138" t="n"/>
      <c r="E625" s="138" t="n"/>
      <c r="F625" s="135" t="n"/>
      <c r="G625" s="136" t="n"/>
      <c r="H625" s="138" t="n"/>
      <c r="I625" s="138" t="n"/>
      <c r="J625" s="138" t="n"/>
      <c r="K625" s="138" t="n"/>
      <c r="L625" s="138" t="n"/>
      <c r="M625" s="138" t="n"/>
    </row>
    <row customHeight="1" ht="17.25" r="626" s="235" spans="1:13">
      <c r="A626" s="87" t="n"/>
      <c r="B626" s="87" t="n"/>
      <c r="C626" s="89" t="n"/>
      <c r="D626" s="138" t="n"/>
      <c r="E626" s="138" t="n"/>
      <c r="F626" s="135" t="n"/>
      <c r="G626" s="136" t="n"/>
      <c r="H626" s="138" t="n"/>
      <c r="I626" s="138" t="n"/>
      <c r="J626" s="138" t="n"/>
      <c r="K626" s="138" t="n"/>
      <c r="L626" s="138" t="n"/>
      <c r="M626" s="138" t="n"/>
    </row>
    <row customHeight="1" ht="17.25" r="627" s="235" spans="1:13">
      <c r="A627" s="87" t="n"/>
      <c r="B627" s="87" t="n"/>
      <c r="C627" s="89" t="n"/>
      <c r="D627" s="138" t="n"/>
      <c r="E627" s="138" t="n"/>
      <c r="F627" s="135" t="n"/>
      <c r="G627" s="136" t="n"/>
      <c r="H627" s="138" t="n"/>
      <c r="I627" s="138" t="n"/>
      <c r="J627" s="138" t="n"/>
      <c r="K627" s="138" t="n"/>
      <c r="L627" s="138" t="n"/>
      <c r="M627" s="138" t="n"/>
    </row>
    <row customHeight="1" ht="17.25" r="628" s="235" spans="1:13">
      <c r="A628" s="87" t="n"/>
      <c r="B628" s="87" t="n"/>
      <c r="C628" s="89" t="n"/>
      <c r="D628" s="138" t="n"/>
      <c r="E628" s="138" t="n"/>
      <c r="F628" s="135" t="n"/>
      <c r="G628" s="136" t="n"/>
      <c r="H628" s="138" t="n"/>
      <c r="I628" s="138" t="n"/>
      <c r="J628" s="138" t="n"/>
      <c r="K628" s="138" t="n"/>
      <c r="L628" s="138" t="n"/>
      <c r="M628" s="138" t="n"/>
    </row>
    <row customHeight="1" ht="17.25" r="629" s="235" spans="1:13">
      <c r="A629" s="87" t="n"/>
      <c r="B629" s="87" t="n"/>
      <c r="C629" s="89" t="n"/>
      <c r="D629" s="138" t="n"/>
      <c r="E629" s="138" t="n"/>
      <c r="F629" s="135" t="n"/>
      <c r="G629" s="136" t="n"/>
      <c r="H629" s="138" t="n"/>
      <c r="I629" s="138" t="n"/>
      <c r="J629" s="138" t="n"/>
      <c r="K629" s="138" t="n"/>
      <c r="L629" s="138" t="n"/>
      <c r="M629" s="138" t="n"/>
    </row>
    <row customHeight="1" ht="17.25" r="630" s="235" spans="1:13">
      <c r="A630" s="87" t="n"/>
      <c r="B630" s="87" t="n"/>
      <c r="C630" s="89" t="n"/>
      <c r="D630" s="138" t="n"/>
      <c r="E630" s="138" t="n"/>
      <c r="F630" s="135" t="n"/>
      <c r="G630" s="136" t="n"/>
      <c r="H630" s="138" t="n"/>
      <c r="I630" s="138" t="n"/>
      <c r="J630" s="138" t="n"/>
      <c r="K630" s="138" t="n"/>
      <c r="L630" s="138" t="n"/>
      <c r="M630" s="138" t="n"/>
    </row>
    <row customHeight="1" ht="17.25" r="631" s="235" spans="1:13">
      <c r="A631" s="87" t="n"/>
      <c r="B631" s="87" t="n"/>
      <c r="C631" s="89" t="n"/>
      <c r="D631" s="138" t="n"/>
      <c r="E631" s="138" t="n"/>
      <c r="F631" s="135" t="n"/>
      <c r="G631" s="136" t="n"/>
      <c r="H631" s="138" t="n"/>
      <c r="I631" s="138" t="n"/>
      <c r="J631" s="138" t="n"/>
      <c r="K631" s="138" t="n"/>
      <c r="L631" s="138" t="n"/>
      <c r="M631" s="138" t="n"/>
    </row>
    <row customHeight="1" ht="17.25" r="632" s="235" spans="1:13">
      <c r="A632" s="87" t="n"/>
      <c r="B632" s="87" t="n"/>
      <c r="C632" s="89" t="n"/>
      <c r="D632" s="138" t="n"/>
      <c r="E632" s="138" t="n"/>
      <c r="F632" s="135" t="n"/>
      <c r="G632" s="136" t="n"/>
      <c r="H632" s="138" t="n"/>
      <c r="I632" s="138" t="n"/>
      <c r="J632" s="138" t="n"/>
      <c r="K632" s="138" t="n"/>
      <c r="L632" s="138" t="n"/>
      <c r="M632" s="138" t="n"/>
    </row>
    <row customHeight="1" ht="17.25" r="633" s="235" spans="1:13">
      <c r="A633" s="87" t="n"/>
      <c r="B633" s="87" t="n"/>
      <c r="C633" s="89" t="n"/>
      <c r="D633" s="138" t="n"/>
      <c r="E633" s="138" t="n"/>
      <c r="F633" s="135" t="n"/>
      <c r="G633" s="136" t="n"/>
      <c r="H633" s="138" t="n"/>
      <c r="I633" s="138" t="n"/>
      <c r="J633" s="138" t="n"/>
      <c r="K633" s="138" t="n"/>
      <c r="L633" s="138" t="n"/>
      <c r="M633" s="138" t="n"/>
    </row>
    <row customHeight="1" ht="17.25" r="634" s="235" spans="1:13">
      <c r="A634" s="87" t="n"/>
      <c r="B634" s="87" t="n"/>
      <c r="C634" s="89" t="n"/>
      <c r="D634" s="138" t="n"/>
      <c r="E634" s="138" t="n"/>
      <c r="F634" s="135" t="n"/>
      <c r="G634" s="136" t="n"/>
      <c r="H634" s="138" t="n"/>
      <c r="I634" s="138" t="n"/>
      <c r="J634" s="138" t="n"/>
      <c r="K634" s="138" t="n"/>
      <c r="L634" s="138" t="n"/>
      <c r="M634" s="138" t="n"/>
    </row>
    <row customHeight="1" ht="17.25" r="635" s="235" spans="1:13">
      <c r="A635" s="87" t="n"/>
      <c r="B635" s="87" t="n"/>
      <c r="C635" s="89" t="n"/>
      <c r="D635" s="138" t="n"/>
      <c r="E635" s="138" t="n"/>
      <c r="F635" s="135" t="n"/>
      <c r="G635" s="136" t="n"/>
      <c r="H635" s="138" t="n"/>
      <c r="I635" s="138" t="n"/>
      <c r="J635" s="138" t="n"/>
      <c r="K635" s="138" t="n"/>
      <c r="L635" s="138" t="n"/>
      <c r="M635" s="138" t="n"/>
    </row>
    <row customHeight="1" ht="17.25" r="636" s="235" spans="1:13">
      <c r="A636" s="87" t="n"/>
      <c r="B636" s="87" t="n"/>
      <c r="C636" s="89" t="n"/>
      <c r="D636" s="138" t="n"/>
      <c r="E636" s="138" t="n"/>
      <c r="F636" s="135" t="n"/>
      <c r="G636" s="136" t="n"/>
      <c r="H636" s="138" t="n"/>
      <c r="I636" s="138" t="n"/>
      <c r="J636" s="138" t="n"/>
      <c r="K636" s="138" t="n"/>
      <c r="L636" s="138" t="n"/>
      <c r="M636" s="138" t="n"/>
    </row>
    <row customHeight="1" ht="17.25" r="637" s="235" spans="1:13">
      <c r="A637" s="87" t="n"/>
      <c r="B637" s="87" t="n"/>
      <c r="C637" s="89" t="n"/>
      <c r="D637" s="138" t="n"/>
      <c r="E637" s="138" t="n"/>
      <c r="F637" s="135" t="n"/>
      <c r="G637" s="136" t="n"/>
      <c r="H637" s="138" t="n"/>
      <c r="I637" s="138" t="n"/>
      <c r="J637" s="138" t="n"/>
      <c r="K637" s="138" t="n"/>
      <c r="L637" s="138" t="n"/>
      <c r="M637" s="138" t="n"/>
    </row>
    <row customHeight="1" ht="17.25" r="638" s="235" spans="1:13">
      <c r="A638" s="87" t="n"/>
      <c r="B638" s="87" t="n"/>
      <c r="C638" s="89" t="n"/>
      <c r="D638" s="138" t="n"/>
      <c r="E638" s="138" t="n"/>
      <c r="F638" s="135" t="n"/>
      <c r="G638" s="136" t="n"/>
      <c r="H638" s="138" t="n"/>
      <c r="I638" s="138" t="n"/>
      <c r="J638" s="138" t="n"/>
      <c r="K638" s="138" t="n"/>
      <c r="L638" s="138" t="n"/>
      <c r="M638" s="138" t="n"/>
    </row>
    <row customHeight="1" ht="17.25" r="639" s="235" spans="1:13">
      <c r="A639" s="87" t="n"/>
      <c r="B639" s="87" t="n"/>
      <c r="C639" s="89" t="n"/>
      <c r="D639" s="138" t="n"/>
      <c r="E639" s="138" t="n"/>
      <c r="F639" s="135" t="n"/>
      <c r="G639" s="136" t="n"/>
      <c r="H639" s="138" t="n"/>
      <c r="I639" s="138" t="n"/>
      <c r="J639" s="138" t="n"/>
      <c r="K639" s="138" t="n"/>
      <c r="L639" s="138" t="n"/>
      <c r="M639" s="138" t="n"/>
    </row>
    <row customHeight="1" ht="17.25" r="640" s="235" spans="1:13">
      <c r="A640" s="87" t="n"/>
      <c r="B640" s="87" t="n"/>
      <c r="C640" s="89" t="n"/>
      <c r="D640" s="138" t="n"/>
      <c r="E640" s="138" t="n"/>
      <c r="F640" s="135" t="n"/>
      <c r="G640" s="136" t="n"/>
      <c r="H640" s="138" t="n"/>
      <c r="I640" s="138" t="n"/>
      <c r="J640" s="138" t="n"/>
      <c r="K640" s="138" t="n"/>
      <c r="L640" s="138" t="n"/>
      <c r="M640" s="138" t="n"/>
    </row>
    <row customHeight="1" ht="17.25" r="641" s="235" spans="1:13">
      <c r="A641" s="87" t="n"/>
      <c r="B641" s="87" t="n"/>
      <c r="C641" s="89" t="n"/>
      <c r="D641" s="138" t="n"/>
      <c r="E641" s="138" t="n"/>
      <c r="F641" s="135" t="n"/>
      <c r="G641" s="136" t="n"/>
      <c r="H641" s="138" t="n"/>
      <c r="I641" s="138" t="n"/>
      <c r="J641" s="138" t="n"/>
      <c r="K641" s="138" t="n"/>
      <c r="L641" s="138" t="n"/>
      <c r="M641" s="138" t="n"/>
    </row>
    <row customHeight="1" ht="17.25" r="642" s="235" spans="1:13">
      <c r="A642" s="87" t="n"/>
      <c r="B642" s="87" t="n"/>
      <c r="C642" s="89" t="n"/>
      <c r="D642" s="138" t="n"/>
      <c r="E642" s="138" t="n"/>
      <c r="F642" s="135" t="n"/>
      <c r="G642" s="136" t="n"/>
      <c r="H642" s="138" t="n"/>
      <c r="I642" s="138" t="n"/>
      <c r="J642" s="138" t="n"/>
      <c r="K642" s="138" t="n"/>
      <c r="L642" s="138" t="n"/>
      <c r="M642" s="138" t="n"/>
    </row>
    <row customHeight="1" ht="17.25" r="643" s="235" spans="1:13">
      <c r="A643" s="87" t="n"/>
      <c r="B643" s="87" t="n"/>
      <c r="C643" s="89" t="n"/>
      <c r="D643" s="138" t="n"/>
      <c r="E643" s="138" t="n"/>
      <c r="F643" s="135" t="n"/>
      <c r="G643" s="136" t="n"/>
      <c r="H643" s="138" t="n"/>
      <c r="I643" s="138" t="n"/>
      <c r="J643" s="138" t="n"/>
      <c r="K643" s="138" t="n"/>
      <c r="L643" s="138" t="n"/>
      <c r="M643" s="138" t="n"/>
    </row>
    <row customHeight="1" ht="17.25" r="644" s="235" spans="1:13">
      <c r="A644" s="87" t="n"/>
      <c r="B644" s="87" t="n"/>
      <c r="C644" s="89" t="n"/>
      <c r="D644" s="138" t="n"/>
      <c r="E644" s="138" t="n"/>
      <c r="F644" s="135" t="n"/>
      <c r="G644" s="136" t="n"/>
      <c r="H644" s="138" t="n"/>
      <c r="I644" s="138" t="n"/>
      <c r="J644" s="138" t="n"/>
      <c r="K644" s="138" t="n"/>
      <c r="L644" s="138" t="n"/>
      <c r="M644" s="138" t="n"/>
    </row>
    <row customHeight="1" ht="17.25" r="645" s="235" spans="1:13">
      <c r="A645" s="87" t="n"/>
      <c r="B645" s="87" t="n"/>
      <c r="C645" s="89" t="n"/>
      <c r="D645" s="138" t="n"/>
      <c r="E645" s="138" t="n"/>
      <c r="F645" s="135" t="n"/>
      <c r="G645" s="136" t="n"/>
      <c r="H645" s="138" t="n"/>
      <c r="I645" s="138" t="n"/>
      <c r="J645" s="138" t="n"/>
      <c r="K645" s="138" t="n"/>
      <c r="L645" s="138" t="n"/>
      <c r="M645" s="138" t="n"/>
    </row>
    <row customHeight="1" ht="17.25" r="646" s="235" spans="1:13">
      <c r="A646" s="87" t="n"/>
      <c r="B646" s="87" t="n"/>
      <c r="C646" s="89" t="n"/>
      <c r="D646" s="138" t="n"/>
      <c r="E646" s="138" t="n"/>
      <c r="F646" s="135" t="n"/>
      <c r="G646" s="136" t="n"/>
      <c r="H646" s="138" t="n"/>
      <c r="I646" s="138" t="n"/>
      <c r="J646" s="138" t="n"/>
      <c r="K646" s="138" t="n"/>
      <c r="L646" s="138" t="n"/>
      <c r="M646" s="138" t="n"/>
    </row>
    <row customHeight="1" ht="17.25" r="647" s="235" spans="1:13">
      <c r="A647" s="87" t="n"/>
      <c r="B647" s="87" t="n"/>
      <c r="C647" s="89" t="n"/>
      <c r="D647" s="138" t="n"/>
      <c r="E647" s="138" t="n"/>
      <c r="F647" s="135" t="n"/>
      <c r="G647" s="136" t="n"/>
      <c r="H647" s="138" t="n"/>
      <c r="I647" s="138" t="n"/>
      <c r="J647" s="138" t="n"/>
      <c r="K647" s="138" t="n"/>
      <c r="L647" s="138" t="n"/>
      <c r="M647" s="138" t="n"/>
    </row>
    <row customHeight="1" ht="17.25" r="648" s="235" spans="1:13">
      <c r="A648" s="87" t="n"/>
      <c r="B648" s="87" t="n"/>
      <c r="C648" s="89" t="n"/>
      <c r="D648" s="138" t="n"/>
      <c r="E648" s="138" t="n"/>
      <c r="F648" s="135" t="n"/>
      <c r="G648" s="136" t="n"/>
      <c r="H648" s="138" t="n"/>
      <c r="I648" s="138" t="n"/>
      <c r="J648" s="138" t="n"/>
      <c r="K648" s="138" t="n"/>
      <c r="L648" s="138" t="n"/>
      <c r="M648" s="138" t="n"/>
    </row>
    <row customHeight="1" ht="17.25" r="649" s="235" spans="1:13">
      <c r="A649" s="87" t="n"/>
      <c r="B649" s="87" t="n"/>
      <c r="C649" s="89" t="n"/>
      <c r="D649" s="138" t="n"/>
      <c r="E649" s="138" t="n"/>
      <c r="F649" s="135" t="n"/>
      <c r="G649" s="136" t="n"/>
      <c r="H649" s="138" t="n"/>
      <c r="I649" s="138" t="n"/>
      <c r="J649" s="138" t="n"/>
      <c r="K649" s="138" t="n"/>
      <c r="L649" s="138" t="n"/>
      <c r="M649" s="138" t="n"/>
    </row>
    <row customHeight="1" ht="17.25" r="650" s="235" spans="1:13">
      <c r="A650" s="87" t="n"/>
      <c r="B650" s="87" t="n"/>
      <c r="C650" s="89" t="n"/>
      <c r="D650" s="138" t="n"/>
      <c r="E650" s="138" t="n"/>
      <c r="F650" s="135" t="n"/>
      <c r="G650" s="136" t="n"/>
      <c r="H650" s="138" t="n"/>
      <c r="I650" s="138" t="n"/>
      <c r="J650" s="138" t="n"/>
      <c r="K650" s="138" t="n"/>
      <c r="L650" s="138" t="n"/>
      <c r="M650" s="138" t="n"/>
    </row>
    <row customHeight="1" ht="17.25" r="651" s="235" spans="1:13">
      <c r="A651" s="87" t="n"/>
      <c r="B651" s="87" t="n"/>
      <c r="C651" s="89" t="n"/>
      <c r="D651" s="138" t="n"/>
      <c r="E651" s="138" t="n"/>
      <c r="F651" s="135" t="n"/>
      <c r="G651" s="136" t="n"/>
      <c r="H651" s="138" t="n"/>
      <c r="I651" s="138" t="n"/>
      <c r="J651" s="138" t="n"/>
      <c r="K651" s="138" t="n"/>
      <c r="L651" s="138" t="n"/>
      <c r="M651" s="138" t="n"/>
    </row>
    <row customHeight="1" ht="17.25" r="652" s="235" spans="1:13">
      <c r="A652" s="87" t="n"/>
      <c r="B652" s="87" t="n"/>
      <c r="C652" s="89" t="n"/>
      <c r="D652" s="138" t="n"/>
      <c r="E652" s="138" t="n"/>
      <c r="F652" s="135" t="n"/>
      <c r="G652" s="136" t="n"/>
      <c r="H652" s="138" t="n"/>
      <c r="I652" s="138" t="n"/>
      <c r="J652" s="138" t="n"/>
      <c r="K652" s="138" t="n"/>
      <c r="L652" s="138" t="n"/>
      <c r="M652" s="138" t="n"/>
    </row>
    <row customHeight="1" ht="17.25" r="653" s="235" spans="1:13">
      <c r="A653" s="87" t="n"/>
      <c r="B653" s="87" t="n"/>
      <c r="C653" s="89" t="n"/>
      <c r="D653" s="138" t="n"/>
      <c r="E653" s="138" t="n"/>
      <c r="F653" s="135" t="n"/>
      <c r="G653" s="136" t="n"/>
      <c r="H653" s="138" t="n"/>
      <c r="I653" s="138" t="n"/>
      <c r="J653" s="138" t="n"/>
      <c r="K653" s="138" t="n"/>
      <c r="L653" s="138" t="n"/>
      <c r="M653" s="138" t="n"/>
    </row>
    <row customHeight="1" ht="17.25" r="654" s="235" spans="1:13">
      <c r="A654" s="87" t="n"/>
      <c r="B654" s="87" t="n"/>
      <c r="C654" s="89" t="n"/>
      <c r="D654" s="138" t="n"/>
      <c r="E654" s="138" t="n"/>
      <c r="F654" s="135" t="n"/>
      <c r="G654" s="136" t="n"/>
      <c r="H654" s="138" t="n"/>
      <c r="I654" s="138" t="n"/>
      <c r="J654" s="138" t="n"/>
      <c r="K654" s="138" t="n"/>
      <c r="L654" s="138" t="n"/>
      <c r="M654" s="138" t="n"/>
    </row>
    <row customHeight="1" ht="17.25" r="655" s="235" spans="1:13">
      <c r="A655" s="87" t="n"/>
      <c r="B655" s="87" t="n"/>
      <c r="C655" s="89" t="n"/>
      <c r="D655" s="138" t="n"/>
      <c r="E655" s="138" t="n"/>
      <c r="F655" s="135" t="n"/>
      <c r="G655" s="136" t="n"/>
      <c r="H655" s="138" t="n"/>
      <c r="I655" s="138" t="n"/>
      <c r="J655" s="138" t="n"/>
      <c r="K655" s="138" t="n"/>
      <c r="L655" s="138" t="n"/>
      <c r="M655" s="138" t="n"/>
    </row>
    <row customHeight="1" ht="17.25" r="656" s="235" spans="1:13">
      <c r="A656" s="87" t="n"/>
      <c r="B656" s="87" t="n"/>
      <c r="C656" s="89" t="n"/>
      <c r="D656" s="138" t="n"/>
      <c r="E656" s="138" t="n"/>
      <c r="F656" s="135" t="n"/>
      <c r="G656" s="136" t="n"/>
      <c r="H656" s="138" t="n"/>
      <c r="I656" s="138" t="n"/>
      <c r="J656" s="138" t="n"/>
      <c r="K656" s="138" t="n"/>
      <c r="L656" s="138" t="n"/>
      <c r="M656" s="138" t="n"/>
    </row>
    <row customHeight="1" ht="17.25" r="657" s="235" spans="1:13">
      <c r="A657" s="87" t="n"/>
      <c r="B657" s="87" t="n"/>
      <c r="C657" s="89" t="n"/>
      <c r="D657" s="138" t="n"/>
      <c r="E657" s="138" t="n"/>
      <c r="F657" s="135" t="n"/>
      <c r="G657" s="136" t="n"/>
      <c r="H657" s="138" t="n"/>
      <c r="I657" s="138" t="n"/>
      <c r="J657" s="138" t="n"/>
      <c r="K657" s="138" t="n"/>
      <c r="L657" s="138" t="n"/>
      <c r="M657" s="138" t="n"/>
    </row>
    <row customHeight="1" ht="17.25" r="658" s="235" spans="1:13">
      <c r="A658" s="87" t="n"/>
      <c r="B658" s="87" t="n"/>
      <c r="C658" s="89" t="n"/>
      <c r="D658" s="138" t="n"/>
      <c r="E658" s="138" t="n"/>
      <c r="F658" s="135" t="n"/>
      <c r="G658" s="136" t="n"/>
      <c r="H658" s="138" t="n"/>
      <c r="I658" s="138" t="n"/>
      <c r="J658" s="138" t="n"/>
      <c r="K658" s="138" t="n"/>
      <c r="L658" s="138" t="n"/>
      <c r="M658" s="138" t="n"/>
    </row>
    <row customHeight="1" ht="17.25" r="659" s="235" spans="1:13">
      <c r="A659" s="87" t="n"/>
      <c r="B659" s="87" t="n"/>
      <c r="C659" s="89" t="n"/>
      <c r="D659" s="138" t="n"/>
      <c r="E659" s="138" t="n"/>
      <c r="F659" s="135" t="n"/>
      <c r="G659" s="136" t="n"/>
      <c r="H659" s="138" t="n"/>
      <c r="I659" s="138" t="n"/>
      <c r="J659" s="138" t="n"/>
      <c r="K659" s="138" t="n"/>
      <c r="L659" s="138" t="n"/>
      <c r="M659" s="138" t="n"/>
    </row>
    <row customHeight="1" ht="17.25" r="660" s="235" spans="1:13">
      <c r="A660" s="87" t="n"/>
      <c r="B660" s="87" t="n"/>
      <c r="C660" s="89" t="n"/>
      <c r="D660" s="138" t="n"/>
      <c r="E660" s="138" t="n"/>
      <c r="F660" s="135" t="n"/>
      <c r="G660" s="136" t="n"/>
      <c r="H660" s="138" t="n"/>
      <c r="I660" s="138" t="n"/>
      <c r="J660" s="138" t="n"/>
      <c r="K660" s="138" t="n"/>
      <c r="L660" s="138" t="n"/>
      <c r="M660" s="138" t="n"/>
    </row>
    <row customHeight="1" ht="17.25" r="661" s="235" spans="1:13">
      <c r="A661" s="87" t="n"/>
      <c r="B661" s="87" t="n"/>
      <c r="C661" s="89" t="n"/>
      <c r="D661" s="138" t="n"/>
      <c r="E661" s="138" t="n"/>
      <c r="F661" s="135" t="n"/>
      <c r="G661" s="136" t="n"/>
      <c r="H661" s="138" t="n"/>
      <c r="I661" s="138" t="n"/>
      <c r="J661" s="138" t="n"/>
      <c r="K661" s="138" t="n"/>
      <c r="L661" s="138" t="n"/>
      <c r="M661" s="138" t="n"/>
    </row>
    <row customHeight="1" ht="17.25" r="662" s="235" spans="1:13">
      <c r="A662" s="87" t="n"/>
      <c r="B662" s="87" t="n"/>
      <c r="C662" s="89" t="n"/>
      <c r="D662" s="138" t="n"/>
      <c r="E662" s="138" t="n"/>
      <c r="F662" s="135" t="n"/>
      <c r="G662" s="136" t="n"/>
      <c r="H662" s="138" t="n"/>
      <c r="I662" s="138" t="n"/>
      <c r="J662" s="138" t="n"/>
      <c r="K662" s="138" t="n"/>
      <c r="L662" s="138" t="n"/>
      <c r="M662" s="138" t="n"/>
    </row>
    <row customHeight="1" ht="17.25" r="663" s="235" spans="1:13">
      <c r="A663" s="87" t="n"/>
      <c r="B663" s="87" t="n"/>
      <c r="C663" s="89" t="n"/>
      <c r="D663" s="138" t="n"/>
      <c r="E663" s="138" t="n"/>
      <c r="F663" s="135" t="n"/>
      <c r="G663" s="136" t="n"/>
      <c r="H663" s="138" t="n"/>
      <c r="I663" s="138" t="n"/>
      <c r="J663" s="138" t="n"/>
      <c r="K663" s="138" t="n"/>
      <c r="L663" s="138" t="n"/>
      <c r="M663" s="138" t="n"/>
    </row>
    <row customHeight="1" ht="17.25" r="664" s="235" spans="1:13">
      <c r="A664" s="87" t="n"/>
      <c r="B664" s="87" t="n"/>
      <c r="C664" s="89" t="n"/>
      <c r="D664" s="138" t="n"/>
      <c r="E664" s="138" t="n"/>
      <c r="F664" s="135" t="n"/>
      <c r="G664" s="136" t="n"/>
      <c r="H664" s="138" t="n"/>
      <c r="I664" s="138" t="n"/>
      <c r="J664" s="138" t="n"/>
      <c r="K664" s="138" t="n"/>
      <c r="L664" s="138" t="n"/>
      <c r="M664" s="138" t="n"/>
    </row>
    <row customHeight="1" ht="17.25" r="665" s="235" spans="1:13">
      <c r="A665" s="87" t="n"/>
      <c r="B665" s="87" t="n"/>
      <c r="C665" s="89" t="n"/>
      <c r="D665" s="138" t="n"/>
      <c r="E665" s="138" t="n"/>
      <c r="F665" s="135" t="n"/>
      <c r="G665" s="136" t="n"/>
      <c r="H665" s="138" t="n"/>
      <c r="I665" s="138" t="n"/>
      <c r="J665" s="138" t="n"/>
      <c r="K665" s="138" t="n"/>
      <c r="L665" s="138" t="n"/>
      <c r="M665" s="138" t="n"/>
    </row>
    <row customHeight="1" ht="17.25" r="666" s="235" spans="1:13">
      <c r="A666" s="87" t="n"/>
      <c r="B666" s="87" t="n"/>
      <c r="C666" s="89" t="n"/>
      <c r="D666" s="138" t="n"/>
      <c r="E666" s="138" t="n"/>
      <c r="F666" s="135" t="n"/>
      <c r="G666" s="136" t="n"/>
      <c r="H666" s="138" t="n"/>
      <c r="I666" s="138" t="n"/>
      <c r="J666" s="138" t="n"/>
      <c r="K666" s="138" t="n"/>
      <c r="L666" s="138" t="n"/>
      <c r="M666" s="138" t="n"/>
    </row>
    <row customHeight="1" ht="17.25" r="667" s="235" spans="1:13">
      <c r="A667" s="87" t="n"/>
      <c r="B667" s="87" t="n"/>
      <c r="C667" s="89" t="n"/>
      <c r="D667" s="138" t="n"/>
      <c r="E667" s="138" t="n"/>
      <c r="F667" s="135" t="n"/>
      <c r="G667" s="136" t="n"/>
      <c r="H667" s="138" t="n"/>
      <c r="I667" s="138" t="n"/>
      <c r="J667" s="138" t="n"/>
      <c r="K667" s="138" t="n"/>
      <c r="L667" s="138" t="n"/>
      <c r="M667" s="138" t="n"/>
    </row>
    <row customHeight="1" ht="17.25" r="668" s="235" spans="1:13">
      <c r="A668" s="87" t="n"/>
      <c r="B668" s="87" t="n"/>
      <c r="C668" s="89" t="n"/>
      <c r="D668" s="138" t="n"/>
      <c r="E668" s="138" t="n"/>
      <c r="F668" s="135" t="n"/>
      <c r="G668" s="136" t="n"/>
      <c r="H668" s="138" t="n"/>
      <c r="I668" s="138" t="n"/>
      <c r="J668" s="138" t="n"/>
      <c r="K668" s="138" t="n"/>
      <c r="L668" s="138" t="n"/>
      <c r="M668" s="138" t="n"/>
    </row>
    <row customHeight="1" ht="17.25" r="669" s="235" spans="1:13">
      <c r="A669" s="87" t="n"/>
      <c r="B669" s="87" t="n"/>
      <c r="C669" s="89" t="n"/>
      <c r="D669" s="138" t="n"/>
      <c r="E669" s="138" t="n"/>
      <c r="F669" s="135" t="n"/>
      <c r="G669" s="136" t="n"/>
      <c r="H669" s="138" t="n"/>
      <c r="I669" s="138" t="n"/>
      <c r="J669" s="138" t="n"/>
      <c r="K669" s="138" t="n"/>
      <c r="L669" s="138" t="n"/>
      <c r="M669" s="138" t="n"/>
    </row>
    <row customHeight="1" ht="17.25" r="670" s="235" spans="1:13">
      <c r="A670" s="87" t="n"/>
      <c r="B670" s="87" t="n"/>
      <c r="C670" s="89" t="n"/>
      <c r="D670" s="138" t="n"/>
      <c r="E670" s="138" t="n"/>
      <c r="F670" s="135" t="n"/>
      <c r="G670" s="136" t="n"/>
      <c r="H670" s="138" t="n"/>
      <c r="I670" s="138" t="n"/>
      <c r="J670" s="138" t="n"/>
      <c r="K670" s="138" t="n"/>
      <c r="L670" s="138" t="n"/>
      <c r="M670" s="138" t="n"/>
    </row>
    <row customHeight="1" ht="17.25" r="671" s="235" spans="1:13">
      <c r="A671" s="87" t="n"/>
      <c r="B671" s="87" t="n"/>
      <c r="C671" s="89" t="n"/>
      <c r="D671" s="138" t="n"/>
      <c r="E671" s="138" t="n"/>
      <c r="F671" s="135" t="n"/>
      <c r="G671" s="136" t="n"/>
      <c r="H671" s="138" t="n"/>
      <c r="I671" s="138" t="n"/>
      <c r="J671" s="138" t="n"/>
      <c r="K671" s="138" t="n"/>
      <c r="L671" s="138" t="n"/>
      <c r="M671" s="138" t="n"/>
    </row>
    <row customHeight="1" ht="17.25" r="672" s="235" spans="1:13">
      <c r="A672" s="87" t="n"/>
      <c r="B672" s="87" t="n"/>
      <c r="C672" s="89" t="n"/>
      <c r="D672" s="138" t="n"/>
      <c r="E672" s="138" t="n"/>
      <c r="F672" s="135" t="n"/>
      <c r="G672" s="136" t="n"/>
      <c r="H672" s="138" t="n"/>
      <c r="I672" s="138" t="n"/>
      <c r="J672" s="138" t="n"/>
      <c r="K672" s="138" t="n"/>
      <c r="L672" s="138" t="n"/>
      <c r="M672" s="138" t="n"/>
    </row>
    <row customHeight="1" ht="17.25" r="673" s="235" spans="1:13">
      <c r="A673" s="87" t="n"/>
      <c r="B673" s="87" t="n"/>
      <c r="C673" s="89" t="n"/>
      <c r="D673" s="138" t="n"/>
      <c r="E673" s="138" t="n"/>
      <c r="F673" s="135" t="n"/>
      <c r="G673" s="136" t="n"/>
      <c r="H673" s="138" t="n"/>
      <c r="I673" s="138" t="n"/>
      <c r="J673" s="138" t="n"/>
      <c r="K673" s="138" t="n"/>
      <c r="L673" s="138" t="n"/>
      <c r="M673" s="138" t="n"/>
    </row>
    <row customHeight="1" ht="17.25" r="674" s="235" spans="1:13">
      <c r="A674" s="87" t="n"/>
      <c r="B674" s="87" t="n"/>
      <c r="C674" s="89" t="n"/>
      <c r="D674" s="138" t="n"/>
      <c r="E674" s="138" t="n"/>
      <c r="F674" s="135" t="n"/>
      <c r="G674" s="136" t="n"/>
      <c r="H674" s="138" t="n"/>
      <c r="I674" s="138" t="n"/>
      <c r="J674" s="138" t="n"/>
      <c r="K674" s="138" t="n"/>
      <c r="L674" s="138" t="n"/>
      <c r="M674" s="138" t="n"/>
    </row>
    <row customHeight="1" ht="17.25" r="675" s="235" spans="1:13">
      <c r="A675" s="87" t="n"/>
      <c r="B675" s="87" t="n"/>
      <c r="C675" s="89" t="n"/>
      <c r="D675" s="138" t="n"/>
      <c r="E675" s="138" t="n"/>
      <c r="F675" s="135" t="n"/>
      <c r="G675" s="136" t="n"/>
      <c r="H675" s="138" t="n"/>
      <c r="I675" s="138" t="n"/>
      <c r="J675" s="138" t="n"/>
      <c r="K675" s="138" t="n"/>
      <c r="L675" s="138" t="n"/>
      <c r="M675" s="138" t="n"/>
    </row>
    <row customHeight="1" ht="17.25" r="676" s="235" spans="1:13">
      <c r="A676" s="87" t="n"/>
      <c r="B676" s="87" t="n"/>
      <c r="C676" s="89" t="n"/>
      <c r="D676" s="138" t="n"/>
      <c r="E676" s="138" t="n"/>
      <c r="F676" s="135" t="n"/>
      <c r="G676" s="136" t="n"/>
      <c r="H676" s="138" t="n"/>
      <c r="I676" s="138" t="n"/>
      <c r="J676" s="138" t="n"/>
      <c r="K676" s="138" t="n"/>
      <c r="L676" s="138" t="n"/>
      <c r="M676" s="138" t="n"/>
    </row>
    <row customHeight="1" ht="17.25" r="677" s="235" spans="1:13">
      <c r="A677" s="87" t="n"/>
      <c r="B677" s="87" t="n"/>
      <c r="C677" s="89" t="n"/>
      <c r="D677" s="138" t="n"/>
      <c r="E677" s="138" t="n"/>
      <c r="F677" s="135" t="n"/>
      <c r="G677" s="136" t="n"/>
      <c r="H677" s="138" t="n"/>
      <c r="I677" s="138" t="n"/>
      <c r="J677" s="138" t="n"/>
      <c r="K677" s="138" t="n"/>
      <c r="L677" s="138" t="n"/>
      <c r="M677" s="138" t="n"/>
    </row>
    <row customHeight="1" ht="17.25" r="678" s="235" spans="1:13">
      <c r="A678" s="87" t="n"/>
      <c r="B678" s="87" t="n"/>
      <c r="C678" s="89" t="n"/>
      <c r="D678" s="138" t="n"/>
      <c r="E678" s="138" t="n"/>
      <c r="F678" s="135" t="n"/>
      <c r="G678" s="136" t="n"/>
      <c r="H678" s="138" t="n"/>
      <c r="I678" s="138" t="n"/>
      <c r="J678" s="138" t="n"/>
      <c r="K678" s="138" t="n"/>
      <c r="L678" s="138" t="n"/>
      <c r="M678" s="138" t="n"/>
    </row>
    <row customHeight="1" ht="17.25" r="679" s="235" spans="1:13">
      <c r="A679" s="87" t="n"/>
      <c r="B679" s="87" t="n"/>
      <c r="C679" s="89" t="n"/>
      <c r="D679" s="138" t="n"/>
      <c r="E679" s="138" t="n"/>
      <c r="F679" s="135" t="n"/>
      <c r="G679" s="136" t="n"/>
      <c r="H679" s="138" t="n"/>
      <c r="I679" s="138" t="n"/>
      <c r="J679" s="138" t="n"/>
      <c r="K679" s="138" t="n"/>
      <c r="L679" s="138" t="n"/>
      <c r="M679" s="138" t="n"/>
    </row>
    <row customHeight="1" ht="17.25" r="680" s="235" spans="1:13">
      <c r="A680" s="87" t="n"/>
      <c r="B680" s="87" t="n"/>
      <c r="C680" s="89" t="n"/>
      <c r="D680" s="138" t="n"/>
      <c r="E680" s="138" t="n"/>
      <c r="F680" s="135" t="n"/>
      <c r="G680" s="136" t="n"/>
      <c r="H680" s="138" t="n"/>
      <c r="I680" s="138" t="n"/>
      <c r="J680" s="138" t="n"/>
      <c r="K680" s="138" t="n"/>
      <c r="L680" s="138" t="n"/>
      <c r="M680" s="138" t="n"/>
    </row>
    <row customHeight="1" ht="17.25" r="681" s="235" spans="1:13">
      <c r="A681" s="87" t="n"/>
      <c r="B681" s="87" t="n"/>
      <c r="C681" s="89" t="n"/>
      <c r="D681" s="138" t="n"/>
      <c r="E681" s="138" t="n"/>
      <c r="F681" s="135" t="n"/>
      <c r="G681" s="136" t="n"/>
      <c r="H681" s="138" t="n"/>
      <c r="I681" s="138" t="n"/>
      <c r="J681" s="138" t="n"/>
      <c r="K681" s="138" t="n"/>
      <c r="L681" s="138" t="n"/>
      <c r="M681" s="138" t="n"/>
    </row>
    <row customHeight="1" ht="17.25" r="682" s="235" spans="1:13">
      <c r="A682" s="87" t="n"/>
      <c r="B682" s="87" t="n"/>
      <c r="C682" s="89" t="n"/>
      <c r="D682" s="138" t="n"/>
      <c r="E682" s="138" t="n"/>
      <c r="F682" s="135" t="n"/>
      <c r="G682" s="136" t="n"/>
      <c r="H682" s="138" t="n"/>
      <c r="I682" s="138" t="n"/>
      <c r="J682" s="138" t="n"/>
      <c r="K682" s="138" t="n"/>
      <c r="L682" s="138" t="n"/>
      <c r="M682" s="138" t="n"/>
    </row>
    <row customHeight="1" ht="17.25" r="683" s="235" spans="1:13">
      <c r="A683" s="87" t="n"/>
      <c r="B683" s="87" t="n"/>
      <c r="C683" s="89" t="n"/>
      <c r="D683" s="138" t="n"/>
      <c r="E683" s="138" t="n"/>
      <c r="F683" s="135" t="n"/>
      <c r="G683" s="136" t="n"/>
      <c r="H683" s="138" t="n"/>
      <c r="I683" s="138" t="n"/>
      <c r="J683" s="138" t="n"/>
      <c r="K683" s="138" t="n"/>
      <c r="L683" s="138" t="n"/>
      <c r="M683" s="138" t="n"/>
    </row>
    <row customHeight="1" ht="17.25" r="684" s="235" spans="1:13">
      <c r="A684" s="87" t="n"/>
      <c r="B684" s="87" t="n"/>
      <c r="C684" s="89" t="n"/>
      <c r="D684" s="138" t="n"/>
      <c r="E684" s="138" t="n"/>
      <c r="F684" s="135" t="n"/>
      <c r="G684" s="136" t="n"/>
      <c r="H684" s="138" t="n"/>
      <c r="I684" s="138" t="n"/>
      <c r="J684" s="138" t="n"/>
      <c r="K684" s="138" t="n"/>
      <c r="L684" s="138" t="n"/>
      <c r="M684" s="138" t="n"/>
    </row>
    <row customHeight="1" ht="17.25" r="685" s="235" spans="1:13">
      <c r="A685" s="87" t="n"/>
      <c r="B685" s="87" t="n"/>
      <c r="C685" s="89" t="n"/>
      <c r="D685" s="138" t="n"/>
      <c r="E685" s="138" t="n"/>
      <c r="F685" s="135" t="n"/>
      <c r="G685" s="136" t="n"/>
      <c r="H685" s="138" t="n"/>
      <c r="I685" s="138" t="n"/>
      <c r="J685" s="138" t="n"/>
      <c r="K685" s="138" t="n"/>
      <c r="L685" s="138" t="n"/>
      <c r="M685" s="138" t="n"/>
    </row>
    <row customHeight="1" ht="17.25" r="686" s="235" spans="1:13">
      <c r="A686" s="87" t="n"/>
      <c r="B686" s="87" t="n"/>
      <c r="C686" s="89" t="n"/>
      <c r="D686" s="138" t="n"/>
      <c r="E686" s="138" t="n"/>
      <c r="F686" s="135" t="n"/>
      <c r="G686" s="136" t="n"/>
      <c r="H686" s="138" t="n"/>
      <c r="I686" s="138" t="n"/>
      <c r="J686" s="138" t="n"/>
      <c r="K686" s="138" t="n"/>
      <c r="L686" s="138" t="n"/>
      <c r="M686" s="138" t="n"/>
    </row>
    <row customHeight="1" ht="17.25" r="687" s="235" spans="1:13">
      <c r="A687" s="87" t="n"/>
      <c r="B687" s="87" t="n"/>
      <c r="C687" s="89" t="n"/>
      <c r="D687" s="138" t="n"/>
      <c r="E687" s="138" t="n"/>
      <c r="F687" s="135" t="n"/>
      <c r="G687" s="136" t="n"/>
      <c r="H687" s="138" t="n"/>
      <c r="I687" s="138" t="n"/>
      <c r="J687" s="138" t="n"/>
      <c r="K687" s="138" t="n"/>
      <c r="L687" s="138" t="n"/>
      <c r="M687" s="138" t="n"/>
    </row>
    <row customHeight="1" ht="17.25" r="688" s="235" spans="1:13">
      <c r="A688" s="87" t="n"/>
      <c r="B688" s="87" t="n"/>
      <c r="C688" s="89" t="n"/>
      <c r="D688" s="138" t="n"/>
      <c r="E688" s="138" t="n"/>
      <c r="F688" s="135" t="n"/>
      <c r="G688" s="136" t="n"/>
      <c r="H688" s="138" t="n"/>
      <c r="I688" s="138" t="n"/>
      <c r="J688" s="138" t="n"/>
      <c r="K688" s="138" t="n"/>
      <c r="L688" s="138" t="n"/>
      <c r="M688" s="138" t="n"/>
    </row>
    <row customHeight="1" ht="17.25" r="689" s="235" spans="1:13">
      <c r="A689" s="87" t="n"/>
      <c r="B689" s="87" t="n"/>
      <c r="C689" s="89" t="n"/>
      <c r="D689" s="138" t="n"/>
      <c r="E689" s="138" t="n"/>
      <c r="F689" s="135" t="n"/>
      <c r="G689" s="136" t="n"/>
      <c r="H689" s="138" t="n"/>
      <c r="I689" s="138" t="n"/>
      <c r="J689" s="138" t="n"/>
      <c r="K689" s="138" t="n"/>
      <c r="L689" s="138" t="n"/>
      <c r="M689" s="138" t="n"/>
    </row>
    <row customHeight="1" ht="17.25" r="690" s="235" spans="1:13">
      <c r="A690" s="87" t="n"/>
      <c r="B690" s="87" t="n"/>
      <c r="C690" s="89" t="n"/>
      <c r="D690" s="138" t="n"/>
      <c r="E690" s="138" t="n"/>
      <c r="F690" s="135" t="n"/>
      <c r="G690" s="136" t="n"/>
      <c r="H690" s="138" t="n"/>
      <c r="I690" s="138" t="n"/>
      <c r="J690" s="138" t="n"/>
      <c r="K690" s="138" t="n"/>
      <c r="L690" s="138" t="n"/>
      <c r="M690" s="138" t="n"/>
    </row>
    <row customHeight="1" ht="17.25" r="691" s="235" spans="1:13">
      <c r="A691" s="87" t="n"/>
      <c r="B691" s="87" t="n"/>
      <c r="C691" s="89" t="n"/>
      <c r="D691" s="138" t="n"/>
      <c r="E691" s="138" t="n"/>
      <c r="F691" s="135" t="n"/>
      <c r="G691" s="136" t="n"/>
      <c r="H691" s="138" t="n"/>
      <c r="I691" s="138" t="n"/>
      <c r="J691" s="138" t="n"/>
      <c r="K691" s="138" t="n"/>
      <c r="L691" s="138" t="n"/>
      <c r="M691" s="138" t="n"/>
    </row>
    <row customHeight="1" ht="17.25" r="692" s="235" spans="1:13">
      <c r="A692" s="87" t="n"/>
      <c r="B692" s="87" t="n"/>
      <c r="C692" s="89" t="n"/>
      <c r="D692" s="138" t="n"/>
      <c r="E692" s="138" t="n"/>
      <c r="F692" s="135" t="n"/>
      <c r="G692" s="136" t="n"/>
      <c r="H692" s="138" t="n"/>
      <c r="I692" s="138" t="n"/>
      <c r="J692" s="138" t="n"/>
      <c r="K692" s="138" t="n"/>
      <c r="L692" s="138" t="n"/>
      <c r="M692" s="138" t="n"/>
    </row>
    <row customHeight="1" ht="17.25" r="693" s="235" spans="1:13">
      <c r="A693" s="87" t="n"/>
      <c r="B693" s="87" t="n"/>
      <c r="C693" s="89" t="n"/>
      <c r="D693" s="138" t="n"/>
      <c r="E693" s="138" t="n"/>
      <c r="F693" s="135" t="n"/>
      <c r="G693" s="136" t="n"/>
      <c r="H693" s="138" t="n"/>
      <c r="I693" s="138" t="n"/>
      <c r="J693" s="138" t="n"/>
      <c r="K693" s="138" t="n"/>
      <c r="L693" s="138" t="n"/>
      <c r="M693" s="138" t="n"/>
    </row>
    <row customHeight="1" ht="17.25" r="694" s="235" spans="1:13">
      <c r="A694" s="87" t="n"/>
      <c r="B694" s="87" t="n"/>
      <c r="C694" s="89" t="n"/>
      <c r="D694" s="138" t="n"/>
      <c r="E694" s="138" t="n"/>
      <c r="F694" s="135" t="n"/>
      <c r="G694" s="136" t="n"/>
      <c r="H694" s="138" t="n"/>
      <c r="I694" s="138" t="n"/>
      <c r="J694" s="138" t="n"/>
      <c r="K694" s="138" t="n"/>
      <c r="L694" s="138" t="n"/>
      <c r="M694" s="138" t="n"/>
    </row>
    <row customHeight="1" ht="17.25" r="695" s="235" spans="1:13">
      <c r="A695" s="87" t="n"/>
      <c r="B695" s="87" t="n"/>
      <c r="C695" s="89" t="n"/>
      <c r="D695" s="138" t="n"/>
      <c r="E695" s="138" t="n"/>
      <c r="F695" s="135" t="n"/>
      <c r="G695" s="136" t="n"/>
      <c r="H695" s="138" t="n"/>
      <c r="I695" s="138" t="n"/>
      <c r="J695" s="138" t="n"/>
      <c r="K695" s="138" t="n"/>
      <c r="L695" s="138" t="n"/>
      <c r="M695" s="138" t="n"/>
    </row>
    <row customHeight="1" ht="17.25" r="696" s="235" spans="1:13">
      <c r="A696" s="87" t="n"/>
      <c r="B696" s="87" t="n"/>
      <c r="C696" s="89" t="n"/>
      <c r="D696" s="138" t="n"/>
      <c r="E696" s="138" t="n"/>
      <c r="F696" s="135" t="n"/>
      <c r="G696" s="136" t="n"/>
      <c r="H696" s="138" t="n"/>
      <c r="I696" s="138" t="n"/>
      <c r="J696" s="138" t="n"/>
      <c r="K696" s="138" t="n"/>
      <c r="L696" s="138" t="n"/>
      <c r="M696" s="138" t="n"/>
    </row>
    <row customHeight="1" ht="17.25" r="697" s="235" spans="1:13">
      <c r="A697" s="87" t="n"/>
      <c r="B697" s="87" t="n"/>
      <c r="C697" s="89" t="n"/>
      <c r="D697" s="138" t="n"/>
      <c r="E697" s="138" t="n"/>
      <c r="F697" s="135" t="n"/>
      <c r="G697" s="136" t="n"/>
      <c r="H697" s="138" t="n"/>
      <c r="I697" s="138" t="n"/>
      <c r="J697" s="138" t="n"/>
      <c r="K697" s="138" t="n"/>
      <c r="L697" s="138" t="n"/>
      <c r="M697" s="138" t="n"/>
    </row>
    <row customHeight="1" ht="17.25" r="698" s="235" spans="1:13">
      <c r="A698" s="87" t="n"/>
      <c r="B698" s="87" t="n"/>
      <c r="C698" s="89" t="n"/>
      <c r="D698" s="138" t="n"/>
      <c r="E698" s="138" t="n"/>
      <c r="F698" s="135" t="n"/>
      <c r="G698" s="136" t="n"/>
      <c r="H698" s="138" t="n"/>
      <c r="I698" s="138" t="n"/>
      <c r="J698" s="138" t="n"/>
      <c r="K698" s="138" t="n"/>
      <c r="L698" s="138" t="n"/>
      <c r="M698" s="138" t="n"/>
    </row>
    <row customHeight="1" ht="17.25" r="699" s="235" spans="1:13">
      <c r="A699" s="87" t="n"/>
      <c r="B699" s="87" t="n"/>
      <c r="C699" s="89" t="n"/>
      <c r="D699" s="138" t="n"/>
      <c r="E699" s="138" t="n"/>
      <c r="F699" s="135" t="n"/>
      <c r="G699" s="136" t="n"/>
      <c r="H699" s="138" t="n"/>
      <c r="I699" s="138" t="n"/>
      <c r="J699" s="138" t="n"/>
      <c r="K699" s="138" t="n"/>
      <c r="L699" s="138" t="n"/>
      <c r="M699" s="138" t="n"/>
    </row>
    <row customHeight="1" ht="17.25" r="700" s="235" spans="1:13">
      <c r="A700" s="87" t="n"/>
      <c r="B700" s="87" t="n"/>
      <c r="C700" s="89" t="n"/>
      <c r="D700" s="138" t="n"/>
      <c r="E700" s="138" t="n"/>
      <c r="F700" s="135" t="n"/>
      <c r="G700" s="136" t="n"/>
      <c r="H700" s="138" t="n"/>
      <c r="I700" s="138" t="n"/>
      <c r="J700" s="138" t="n"/>
      <c r="K700" s="138" t="n"/>
      <c r="L700" s="138" t="n"/>
      <c r="M700" s="138" t="n"/>
    </row>
    <row customHeight="1" ht="17.25" r="701" s="235" spans="1:13">
      <c r="A701" s="87" t="n"/>
      <c r="B701" s="87" t="n"/>
      <c r="C701" s="89" t="n"/>
      <c r="D701" s="138" t="n"/>
      <c r="E701" s="138" t="n"/>
      <c r="F701" s="135" t="n"/>
      <c r="G701" s="136" t="n"/>
      <c r="H701" s="138" t="n"/>
      <c r="I701" s="138" t="n"/>
      <c r="J701" s="138" t="n"/>
      <c r="K701" s="138" t="n"/>
      <c r="L701" s="138" t="n"/>
      <c r="M701" s="138" t="n"/>
    </row>
    <row customHeight="1" ht="17.25" r="702" s="235" spans="1:13">
      <c r="A702" s="87" t="n"/>
      <c r="B702" s="87" t="n"/>
      <c r="C702" s="89" t="n"/>
      <c r="D702" s="138" t="n"/>
      <c r="E702" s="138" t="n"/>
      <c r="F702" s="135" t="n"/>
      <c r="G702" s="136" t="n"/>
      <c r="H702" s="138" t="n"/>
      <c r="I702" s="138" t="n"/>
      <c r="J702" s="138" t="n"/>
      <c r="K702" s="138" t="n"/>
      <c r="L702" s="138" t="n"/>
      <c r="M702" s="138" t="n"/>
    </row>
    <row customHeight="1" ht="17.25" r="703" s="235" spans="1:13">
      <c r="A703" s="87" t="n"/>
      <c r="B703" s="87" t="n"/>
      <c r="C703" s="89" t="n"/>
      <c r="D703" s="138" t="n"/>
      <c r="E703" s="138" t="n"/>
      <c r="F703" s="135" t="n"/>
      <c r="G703" s="136" t="n"/>
      <c r="H703" s="138" t="n"/>
      <c r="I703" s="138" t="n"/>
      <c r="J703" s="138" t="n"/>
      <c r="K703" s="138" t="n"/>
      <c r="L703" s="138" t="n"/>
      <c r="M703" s="138" t="n"/>
    </row>
    <row customHeight="1" ht="17.25" r="704" s="235" spans="1:13">
      <c r="A704" s="87" t="n"/>
      <c r="B704" s="87" t="n"/>
      <c r="C704" s="89" t="n"/>
      <c r="D704" s="138" t="n"/>
      <c r="E704" s="138" t="n"/>
      <c r="F704" s="135" t="n"/>
      <c r="G704" s="136" t="n"/>
      <c r="H704" s="138" t="n"/>
      <c r="I704" s="138" t="n"/>
      <c r="J704" s="138" t="n"/>
      <c r="K704" s="138" t="n"/>
      <c r="L704" s="138" t="n"/>
      <c r="M704" s="138" t="n"/>
    </row>
    <row customHeight="1" ht="17.25" r="705" s="235" spans="1:13">
      <c r="A705" s="87" t="n"/>
      <c r="B705" s="87" t="n"/>
      <c r="C705" s="89" t="n"/>
      <c r="D705" s="138" t="n"/>
      <c r="E705" s="138" t="n"/>
      <c r="F705" s="135" t="n"/>
      <c r="G705" s="136" t="n"/>
      <c r="H705" s="138" t="n"/>
      <c r="I705" s="138" t="n"/>
      <c r="J705" s="138" t="n"/>
      <c r="K705" s="138" t="n"/>
      <c r="L705" s="138" t="n"/>
      <c r="M705" s="138" t="n"/>
    </row>
    <row customHeight="1" ht="17.25" r="706" s="235" spans="1:13">
      <c r="A706" s="87" t="n"/>
      <c r="B706" s="87" t="n"/>
      <c r="C706" s="89" t="n"/>
      <c r="D706" s="138" t="n"/>
      <c r="E706" s="138" t="n"/>
      <c r="F706" s="135" t="n"/>
      <c r="G706" s="136" t="n"/>
      <c r="H706" s="138" t="n"/>
      <c r="I706" s="138" t="n"/>
      <c r="J706" s="138" t="n"/>
      <c r="K706" s="138" t="n"/>
      <c r="L706" s="138" t="n"/>
      <c r="M706" s="138" t="n"/>
    </row>
    <row customHeight="1" ht="17.25" r="707" s="235" spans="1:13">
      <c r="A707" s="87" t="n"/>
      <c r="B707" s="87" t="n"/>
      <c r="C707" s="89" t="n"/>
      <c r="D707" s="138" t="n"/>
      <c r="E707" s="138" t="n"/>
      <c r="F707" s="135" t="n"/>
      <c r="G707" s="136" t="n"/>
      <c r="H707" s="138" t="n"/>
      <c r="I707" s="138" t="n"/>
      <c r="J707" s="138" t="n"/>
      <c r="K707" s="138" t="n"/>
      <c r="L707" s="138" t="n"/>
      <c r="M707" s="138" t="n"/>
    </row>
    <row customHeight="1" ht="17.25" r="708" s="235" spans="1:13">
      <c r="A708" s="87" t="n"/>
      <c r="B708" s="87" t="n"/>
      <c r="C708" s="89" t="n"/>
      <c r="D708" s="138" t="n"/>
      <c r="E708" s="138" t="n"/>
      <c r="F708" s="135" t="n"/>
      <c r="G708" s="136" t="n"/>
      <c r="H708" s="138" t="n"/>
      <c r="I708" s="138" t="n"/>
      <c r="J708" s="138" t="n"/>
      <c r="K708" s="138" t="n"/>
      <c r="L708" s="138" t="n"/>
      <c r="M708" s="138" t="n"/>
    </row>
    <row customHeight="1" ht="17.25" r="709" s="235" spans="1:13">
      <c r="A709" s="87" t="n"/>
      <c r="B709" s="87" t="n"/>
      <c r="C709" s="89" t="n"/>
      <c r="D709" s="138" t="n"/>
      <c r="E709" s="138" t="n"/>
      <c r="F709" s="135" t="n"/>
      <c r="G709" s="136" t="n"/>
      <c r="H709" s="138" t="n"/>
      <c r="I709" s="138" t="n"/>
      <c r="J709" s="138" t="n"/>
      <c r="K709" s="138" t="n"/>
      <c r="L709" s="138" t="n"/>
      <c r="M709" s="138" t="n"/>
    </row>
    <row customHeight="1" ht="17.25" r="710" s="235" spans="1:13">
      <c r="A710" s="87" t="n"/>
      <c r="B710" s="87" t="n"/>
      <c r="C710" s="89" t="n"/>
      <c r="D710" s="138" t="n"/>
      <c r="E710" s="138" t="n"/>
      <c r="F710" s="135" t="n"/>
      <c r="G710" s="136" t="n"/>
      <c r="H710" s="138" t="n"/>
      <c r="I710" s="138" t="n"/>
      <c r="J710" s="138" t="n"/>
      <c r="K710" s="138" t="n"/>
      <c r="L710" s="138" t="n"/>
      <c r="M710" s="138" t="n"/>
    </row>
    <row customHeight="1" ht="17.25" r="711" s="235" spans="1:13">
      <c r="A711" s="87" t="n"/>
      <c r="B711" s="87" t="n"/>
      <c r="C711" s="89" t="n"/>
      <c r="D711" s="138" t="n"/>
      <c r="E711" s="138" t="n"/>
      <c r="F711" s="135" t="n"/>
      <c r="G711" s="136" t="n"/>
      <c r="H711" s="138" t="n"/>
      <c r="I711" s="138" t="n"/>
      <c r="J711" s="138" t="n"/>
      <c r="K711" s="138" t="n"/>
      <c r="L711" s="138" t="n"/>
      <c r="M711" s="138" t="n"/>
    </row>
    <row customHeight="1" ht="17.25" r="712" s="235" spans="1:13">
      <c r="A712" s="87" t="n"/>
      <c r="B712" s="87" t="n"/>
      <c r="C712" s="89" t="n"/>
      <c r="D712" s="138" t="n"/>
      <c r="E712" s="138" t="n"/>
      <c r="F712" s="135" t="n"/>
      <c r="G712" s="136" t="n"/>
      <c r="H712" s="138" t="n"/>
      <c r="I712" s="138" t="n"/>
      <c r="J712" s="138" t="n"/>
      <c r="K712" s="138" t="n"/>
      <c r="L712" s="138" t="n"/>
      <c r="M712" s="138" t="n"/>
    </row>
    <row customHeight="1" ht="17.25" r="713" s="235" spans="1:13">
      <c r="A713" s="87" t="n"/>
      <c r="B713" s="87" t="n"/>
      <c r="C713" s="89" t="n"/>
      <c r="D713" s="138" t="n"/>
      <c r="E713" s="138" t="n"/>
      <c r="F713" s="135" t="n"/>
      <c r="G713" s="136" t="n"/>
      <c r="H713" s="138" t="n"/>
      <c r="I713" s="138" t="n"/>
      <c r="J713" s="138" t="n"/>
      <c r="K713" s="138" t="n"/>
      <c r="L713" s="138" t="n"/>
      <c r="M713" s="138" t="n"/>
    </row>
    <row customHeight="1" ht="17.25" r="714" s="235" spans="1:13">
      <c r="A714" s="87" t="n"/>
      <c r="B714" s="87" t="n"/>
      <c r="C714" s="89" t="n"/>
      <c r="D714" s="138" t="n"/>
      <c r="E714" s="138" t="n"/>
      <c r="F714" s="135" t="n"/>
      <c r="G714" s="136" t="n"/>
      <c r="H714" s="138" t="n"/>
      <c r="I714" s="138" t="n"/>
      <c r="J714" s="138" t="n"/>
      <c r="K714" s="138" t="n"/>
      <c r="L714" s="138" t="n"/>
      <c r="M714" s="138" t="n"/>
    </row>
    <row customHeight="1" ht="17.25" r="715" s="235" spans="1:13">
      <c r="A715" s="87" t="n"/>
      <c r="B715" s="87" t="n"/>
      <c r="C715" s="89" t="n"/>
      <c r="D715" s="138" t="n"/>
      <c r="E715" s="138" t="n"/>
      <c r="F715" s="135" t="n"/>
      <c r="G715" s="136" t="n"/>
      <c r="H715" s="138" t="n"/>
      <c r="I715" s="138" t="n"/>
      <c r="J715" s="138" t="n"/>
      <c r="K715" s="138" t="n"/>
      <c r="L715" s="138" t="n"/>
      <c r="M715" s="138" t="n"/>
    </row>
    <row customHeight="1" ht="17.25" r="716" s="235" spans="1:13">
      <c r="A716" s="87" t="n"/>
      <c r="B716" s="87" t="n"/>
      <c r="C716" s="89" t="n"/>
      <c r="D716" s="138" t="n"/>
      <c r="E716" s="138" t="n"/>
      <c r="F716" s="135" t="n"/>
      <c r="G716" s="136" t="n"/>
      <c r="H716" s="138" t="n"/>
      <c r="I716" s="138" t="n"/>
      <c r="J716" s="138" t="n"/>
      <c r="K716" s="138" t="n"/>
      <c r="L716" s="138" t="n"/>
      <c r="M716" s="138" t="n"/>
    </row>
    <row customHeight="1" ht="17.25" r="717" s="235" spans="1:13">
      <c r="A717" s="87" t="n"/>
      <c r="B717" s="87" t="n"/>
      <c r="C717" s="89" t="n"/>
      <c r="D717" s="138" t="n"/>
      <c r="E717" s="138" t="n"/>
      <c r="F717" s="135" t="n"/>
      <c r="G717" s="136" t="n"/>
      <c r="H717" s="138" t="n"/>
      <c r="I717" s="138" t="n"/>
      <c r="J717" s="138" t="n"/>
      <c r="K717" s="138" t="n"/>
      <c r="L717" s="138" t="n"/>
      <c r="M717" s="138" t="n"/>
    </row>
    <row customHeight="1" ht="17.25" r="718" s="235" spans="1:13">
      <c r="A718" s="87" t="n"/>
      <c r="B718" s="87" t="n"/>
      <c r="C718" s="89" t="n"/>
      <c r="D718" s="138" t="n"/>
      <c r="E718" s="138" t="n"/>
      <c r="F718" s="135" t="n"/>
      <c r="G718" s="136" t="n"/>
      <c r="H718" s="138" t="n"/>
      <c r="I718" s="138" t="n"/>
      <c r="J718" s="138" t="n"/>
      <c r="K718" s="138" t="n"/>
      <c r="L718" s="138" t="n"/>
      <c r="M718" s="138" t="n"/>
    </row>
    <row customHeight="1" ht="17.25" r="719" s="235" spans="1:13">
      <c r="A719" s="87" t="n"/>
      <c r="B719" s="87" t="n"/>
      <c r="C719" s="89" t="n"/>
      <c r="D719" s="138" t="n"/>
      <c r="E719" s="138" t="n"/>
      <c r="F719" s="135" t="n"/>
      <c r="G719" s="136" t="n"/>
      <c r="H719" s="138" t="n"/>
      <c r="I719" s="138" t="n"/>
      <c r="J719" s="138" t="n"/>
      <c r="K719" s="138" t="n"/>
      <c r="L719" s="138" t="n"/>
      <c r="M719" s="138" t="n"/>
    </row>
    <row customHeight="1" ht="17.25" r="720" s="235" spans="1:13">
      <c r="A720" s="87" t="n"/>
      <c r="B720" s="87" t="n"/>
      <c r="C720" s="89" t="n"/>
      <c r="D720" s="138" t="n"/>
      <c r="E720" s="138" t="n"/>
      <c r="F720" s="135" t="n"/>
      <c r="G720" s="136" t="n"/>
      <c r="H720" s="138" t="n"/>
      <c r="I720" s="138" t="n"/>
      <c r="J720" s="138" t="n"/>
      <c r="K720" s="138" t="n"/>
      <c r="L720" s="138" t="n"/>
      <c r="M720" s="138" t="n"/>
    </row>
    <row customHeight="1" ht="17.25" r="721" s="235" spans="1:13">
      <c r="A721" s="87" t="n"/>
      <c r="B721" s="87" t="n"/>
      <c r="C721" s="89" t="n"/>
      <c r="D721" s="138" t="n"/>
      <c r="E721" s="138" t="n"/>
      <c r="F721" s="135" t="n"/>
      <c r="G721" s="136" t="n"/>
      <c r="H721" s="138" t="n"/>
      <c r="I721" s="138" t="n"/>
      <c r="J721" s="138" t="n"/>
      <c r="K721" s="138" t="n"/>
      <c r="L721" s="138" t="n"/>
      <c r="M721" s="138" t="n"/>
    </row>
    <row customHeight="1" ht="17.25" r="722" s="235" spans="1:13">
      <c r="A722" s="87" t="n"/>
      <c r="B722" s="87" t="n"/>
      <c r="C722" s="89" t="n"/>
      <c r="D722" s="138" t="n"/>
      <c r="E722" s="138" t="n"/>
      <c r="F722" s="135" t="n"/>
      <c r="G722" s="136" t="n"/>
      <c r="H722" s="138" t="n"/>
      <c r="I722" s="138" t="n"/>
      <c r="J722" s="138" t="n"/>
      <c r="K722" s="138" t="n"/>
      <c r="L722" s="138" t="n"/>
      <c r="M722" s="138" t="n"/>
    </row>
    <row customHeight="1" ht="17.25" r="723" s="235" spans="1:13">
      <c r="A723" s="87" t="n"/>
      <c r="B723" s="87" t="n"/>
      <c r="C723" s="89" t="n"/>
      <c r="D723" s="138" t="n"/>
      <c r="E723" s="138" t="n"/>
      <c r="F723" s="135" t="n"/>
      <c r="G723" s="136" t="n"/>
      <c r="H723" s="138" t="n"/>
      <c r="I723" s="138" t="n"/>
      <c r="J723" s="138" t="n"/>
      <c r="K723" s="138" t="n"/>
      <c r="L723" s="138" t="n"/>
      <c r="M723" s="138" t="n"/>
    </row>
    <row customHeight="1" ht="17.25" r="724" s="235" spans="1:13">
      <c r="A724" s="87" t="n"/>
      <c r="B724" s="87" t="n"/>
      <c r="C724" s="89" t="n"/>
      <c r="D724" s="138" t="n"/>
      <c r="E724" s="138" t="n"/>
      <c r="F724" s="135" t="n"/>
      <c r="G724" s="136" t="n"/>
      <c r="H724" s="138" t="n"/>
      <c r="I724" s="138" t="n"/>
      <c r="J724" s="138" t="n"/>
      <c r="K724" s="138" t="n"/>
      <c r="L724" s="138" t="n"/>
      <c r="M724" s="138" t="n"/>
    </row>
    <row customHeight="1" ht="17.25" r="725" s="235" spans="1:13">
      <c r="A725" s="87" t="n"/>
      <c r="B725" s="87" t="n"/>
      <c r="C725" s="89" t="n"/>
      <c r="D725" s="138" t="n"/>
      <c r="E725" s="138" t="n"/>
      <c r="F725" s="135" t="n"/>
      <c r="G725" s="136" t="n"/>
      <c r="H725" s="138" t="n"/>
      <c r="I725" s="138" t="n"/>
      <c r="J725" s="138" t="n"/>
      <c r="K725" s="138" t="n"/>
      <c r="L725" s="138" t="n"/>
      <c r="M725" s="138" t="n"/>
    </row>
    <row customHeight="1" ht="17.25" r="726" s="235" spans="1:13">
      <c r="A726" s="87" t="n"/>
      <c r="B726" s="87" t="n"/>
      <c r="C726" s="89" t="n"/>
      <c r="D726" s="138" t="n"/>
      <c r="E726" s="138" t="n"/>
      <c r="F726" s="135" t="n"/>
      <c r="G726" s="136" t="n"/>
      <c r="H726" s="138" t="n"/>
      <c r="I726" s="138" t="n"/>
      <c r="J726" s="138" t="n"/>
      <c r="K726" s="138" t="n"/>
      <c r="L726" s="138" t="n"/>
      <c r="M726" s="138" t="n"/>
    </row>
    <row customHeight="1" ht="17.25" r="727" s="235" spans="1:13">
      <c r="A727" s="87" t="n"/>
      <c r="B727" s="87" t="n"/>
      <c r="C727" s="89" t="n"/>
      <c r="D727" s="138" t="n"/>
      <c r="E727" s="138" t="n"/>
      <c r="F727" s="135" t="n"/>
      <c r="G727" s="136" t="n"/>
      <c r="H727" s="138" t="n"/>
      <c r="I727" s="138" t="n"/>
      <c r="J727" s="138" t="n"/>
      <c r="K727" s="138" t="n"/>
      <c r="L727" s="138" t="n"/>
      <c r="M727" s="138" t="n"/>
    </row>
    <row customHeight="1" ht="17.25" r="728" s="235" spans="1:13">
      <c r="A728" s="87" t="n"/>
      <c r="B728" s="87" t="n"/>
      <c r="C728" s="89" t="n"/>
      <c r="D728" s="138" t="n"/>
      <c r="E728" s="138" t="n"/>
      <c r="F728" s="135" t="n"/>
      <c r="G728" s="136" t="n"/>
      <c r="H728" s="138" t="n"/>
      <c r="I728" s="138" t="n"/>
      <c r="J728" s="138" t="n"/>
      <c r="K728" s="138" t="n"/>
      <c r="L728" s="138" t="n"/>
      <c r="M728" s="138" t="n"/>
    </row>
    <row customHeight="1" ht="17.25" r="729" s="235" spans="1:13">
      <c r="A729" s="87" t="n"/>
      <c r="B729" s="87" t="n"/>
      <c r="C729" s="89" t="n"/>
      <c r="D729" s="138" t="n"/>
      <c r="E729" s="138" t="n"/>
      <c r="F729" s="135" t="n"/>
      <c r="G729" s="136" t="n"/>
      <c r="H729" s="138" t="n"/>
      <c r="I729" s="138" t="n"/>
      <c r="J729" s="138" t="n"/>
      <c r="K729" s="138" t="n"/>
      <c r="L729" s="138" t="n"/>
      <c r="M729" s="138" t="n"/>
    </row>
    <row customHeight="1" ht="17.25" r="730" s="235" spans="1:13">
      <c r="A730" s="87" t="n"/>
      <c r="B730" s="87" t="n"/>
      <c r="C730" s="89" t="n"/>
      <c r="D730" s="138" t="n"/>
      <c r="E730" s="138" t="n"/>
      <c r="F730" s="135" t="n"/>
      <c r="G730" s="136" t="n"/>
      <c r="H730" s="138" t="n"/>
      <c r="I730" s="138" t="n"/>
      <c r="J730" s="138" t="n"/>
      <c r="K730" s="138" t="n"/>
      <c r="L730" s="138" t="n"/>
      <c r="M730" s="138" t="n"/>
    </row>
    <row customHeight="1" ht="17.25" r="731" s="235" spans="1:13">
      <c r="A731" s="87" t="n"/>
      <c r="B731" s="87" t="n"/>
      <c r="C731" s="89" t="n"/>
      <c r="D731" s="138" t="n"/>
      <c r="E731" s="138" t="n"/>
      <c r="F731" s="135" t="n"/>
      <c r="G731" s="136" t="n"/>
      <c r="H731" s="138" t="n"/>
      <c r="I731" s="138" t="n"/>
      <c r="J731" s="138" t="n"/>
      <c r="K731" s="138" t="n"/>
      <c r="L731" s="138" t="n"/>
      <c r="M731" s="138" t="n"/>
    </row>
    <row customHeight="1" ht="17.25" r="732" s="235" spans="1:13">
      <c r="A732" s="87" t="n"/>
      <c r="B732" s="87" t="n"/>
      <c r="C732" s="89" t="n"/>
      <c r="D732" s="138" t="n"/>
      <c r="E732" s="138" t="n"/>
      <c r="F732" s="135" t="n"/>
      <c r="G732" s="136" t="n"/>
      <c r="H732" s="138" t="n"/>
      <c r="I732" s="138" t="n"/>
      <c r="J732" s="138" t="n"/>
      <c r="K732" s="138" t="n"/>
      <c r="L732" s="138" t="n"/>
      <c r="M732" s="138" t="n"/>
    </row>
    <row customHeight="1" ht="17.25" r="733" s="235" spans="1:13">
      <c r="A733" s="87" t="n"/>
      <c r="B733" s="87" t="n"/>
      <c r="C733" s="89" t="n"/>
      <c r="D733" s="138" t="n"/>
      <c r="E733" s="138" t="n"/>
      <c r="F733" s="135" t="n"/>
      <c r="G733" s="136" t="n"/>
      <c r="H733" s="138" t="n"/>
      <c r="I733" s="138" t="n"/>
      <c r="J733" s="138" t="n"/>
      <c r="K733" s="138" t="n"/>
      <c r="L733" s="138" t="n"/>
      <c r="M733" s="138" t="n"/>
    </row>
    <row customHeight="1" ht="17.25" r="734" s="235" spans="1:13">
      <c r="A734" s="87" t="n"/>
      <c r="B734" s="87" t="n"/>
      <c r="C734" s="89" t="n"/>
      <c r="D734" s="138" t="n"/>
      <c r="E734" s="138" t="n"/>
      <c r="F734" s="135" t="n"/>
      <c r="G734" s="136" t="n"/>
      <c r="H734" s="138" t="n"/>
      <c r="I734" s="138" t="n"/>
      <c r="J734" s="138" t="n"/>
      <c r="K734" s="138" t="n"/>
      <c r="L734" s="138" t="n"/>
      <c r="M734" s="138" t="n"/>
    </row>
    <row customHeight="1" ht="17.25" r="735" s="235" spans="1:13">
      <c r="A735" s="87" t="n"/>
      <c r="B735" s="87" t="n"/>
      <c r="C735" s="89" t="n"/>
      <c r="D735" s="138" t="n"/>
      <c r="E735" s="138" t="n"/>
      <c r="F735" s="135" t="n"/>
      <c r="G735" s="136" t="n"/>
      <c r="H735" s="138" t="n"/>
      <c r="I735" s="138" t="n"/>
      <c r="J735" s="138" t="n"/>
      <c r="K735" s="138" t="n"/>
      <c r="L735" s="138" t="n"/>
      <c r="M735" s="138" t="n"/>
    </row>
    <row customHeight="1" ht="17.25" r="736" s="235" spans="1:13">
      <c r="A736" s="87" t="n"/>
      <c r="B736" s="87" t="n"/>
      <c r="C736" s="89" t="n"/>
      <c r="D736" s="138" t="n"/>
      <c r="E736" s="138" t="n"/>
      <c r="F736" s="135" t="n"/>
      <c r="G736" s="136" t="n"/>
      <c r="H736" s="138" t="n"/>
      <c r="I736" s="138" t="n"/>
      <c r="J736" s="138" t="n"/>
      <c r="K736" s="138" t="n"/>
      <c r="L736" s="138" t="n"/>
      <c r="M736" s="138" t="n"/>
    </row>
    <row customHeight="1" ht="17.25" r="737" s="235" spans="1:13">
      <c r="A737" s="87" t="n"/>
      <c r="B737" s="87" t="n"/>
      <c r="C737" s="89" t="n"/>
      <c r="D737" s="138" t="n"/>
      <c r="E737" s="138" t="n"/>
      <c r="F737" s="135" t="n"/>
      <c r="G737" s="136" t="n"/>
      <c r="H737" s="138" t="n"/>
      <c r="I737" s="138" t="n"/>
      <c r="J737" s="138" t="n"/>
      <c r="K737" s="138" t="n"/>
      <c r="L737" s="138" t="n"/>
      <c r="M737" s="138" t="n"/>
    </row>
    <row customHeight="1" ht="17.25" r="738" s="235" spans="1:13">
      <c r="A738" s="87" t="n"/>
      <c r="B738" s="87" t="n"/>
      <c r="C738" s="89" t="n"/>
      <c r="D738" s="138" t="n"/>
      <c r="E738" s="138" t="n"/>
      <c r="F738" s="135" t="n"/>
      <c r="G738" s="136" t="n"/>
      <c r="H738" s="138" t="n"/>
      <c r="I738" s="138" t="n"/>
      <c r="J738" s="138" t="n"/>
      <c r="K738" s="138" t="n"/>
      <c r="L738" s="138" t="n"/>
      <c r="M738" s="138" t="n"/>
    </row>
    <row customHeight="1" ht="17.25" r="739" s="235" spans="1:13">
      <c r="A739" s="87" t="n"/>
      <c r="B739" s="87" t="n"/>
      <c r="C739" s="89" t="n"/>
      <c r="D739" s="138" t="n"/>
      <c r="E739" s="138" t="n"/>
      <c r="F739" s="135" t="n"/>
      <c r="G739" s="136" t="n"/>
      <c r="H739" s="138" t="n"/>
      <c r="I739" s="138" t="n"/>
      <c r="J739" s="138" t="n"/>
      <c r="K739" s="138" t="n"/>
      <c r="L739" s="138" t="n"/>
      <c r="M739" s="138" t="n"/>
    </row>
    <row customHeight="1" ht="17.25" r="740" s="235" spans="1:13">
      <c r="A740" s="87" t="n"/>
      <c r="B740" s="87" t="n"/>
      <c r="C740" s="89" t="n"/>
      <c r="D740" s="138" t="n"/>
      <c r="E740" s="138" t="n"/>
      <c r="F740" s="135" t="n"/>
      <c r="G740" s="136" t="n"/>
      <c r="H740" s="138" t="n"/>
      <c r="I740" s="138" t="n"/>
      <c r="J740" s="138" t="n"/>
      <c r="K740" s="138" t="n"/>
      <c r="L740" s="138" t="n"/>
      <c r="M740" s="138" t="n"/>
    </row>
    <row customHeight="1" ht="17.25" r="741" s="235" spans="1:13">
      <c r="A741" s="87" t="n"/>
      <c r="B741" s="87" t="n"/>
      <c r="C741" s="89" t="n"/>
      <c r="D741" s="138" t="n"/>
      <c r="E741" s="138" t="n"/>
      <c r="F741" s="135" t="n"/>
      <c r="G741" s="136" t="n"/>
      <c r="H741" s="138" t="n"/>
      <c r="I741" s="138" t="n"/>
      <c r="J741" s="138" t="n"/>
      <c r="K741" s="138" t="n"/>
      <c r="L741" s="138" t="n"/>
      <c r="M741" s="138" t="n"/>
    </row>
    <row customHeight="1" ht="17.25" r="742" s="235" spans="1:13">
      <c r="A742" s="87" t="n"/>
      <c r="B742" s="87" t="n"/>
      <c r="C742" s="89" t="n"/>
      <c r="D742" s="138" t="n"/>
      <c r="E742" s="138" t="n"/>
      <c r="F742" s="135" t="n"/>
      <c r="G742" s="136" t="n"/>
      <c r="H742" s="138" t="n"/>
      <c r="I742" s="138" t="n"/>
      <c r="J742" s="138" t="n"/>
      <c r="K742" s="138" t="n"/>
      <c r="L742" s="138" t="n"/>
      <c r="M742" s="138" t="n"/>
    </row>
    <row customHeight="1" ht="17.25" r="743" s="235" spans="1:13">
      <c r="A743" s="87" t="n"/>
      <c r="B743" s="87" t="n"/>
      <c r="C743" s="89" t="n"/>
      <c r="D743" s="138" t="n"/>
      <c r="E743" s="138" t="n"/>
      <c r="F743" s="135" t="n"/>
      <c r="G743" s="136" t="n"/>
      <c r="H743" s="138" t="n"/>
      <c r="I743" s="138" t="n"/>
      <c r="J743" s="138" t="n"/>
      <c r="K743" s="138" t="n"/>
      <c r="L743" s="138" t="n"/>
      <c r="M743" s="138" t="n"/>
    </row>
    <row customHeight="1" ht="17.25" r="744" s="235" spans="1:13">
      <c r="A744" s="87" t="n"/>
      <c r="B744" s="87" t="n"/>
      <c r="C744" s="89" t="n"/>
      <c r="D744" s="138" t="n"/>
      <c r="E744" s="138" t="n"/>
      <c r="F744" s="135" t="n"/>
      <c r="G744" s="136" t="n"/>
      <c r="H744" s="138" t="n"/>
      <c r="I744" s="138" t="n"/>
      <c r="J744" s="138" t="n"/>
      <c r="K744" s="138" t="n"/>
      <c r="L744" s="138" t="n"/>
      <c r="M744" s="138" t="n"/>
    </row>
    <row customHeight="1" ht="17.25" r="745" s="235" spans="1:13">
      <c r="A745" s="87" t="n"/>
      <c r="B745" s="87" t="n"/>
      <c r="C745" s="89" t="n"/>
      <c r="D745" s="138" t="n"/>
      <c r="E745" s="138" t="n"/>
      <c r="F745" s="135" t="n"/>
      <c r="G745" s="136" t="n"/>
      <c r="H745" s="138" t="n"/>
      <c r="I745" s="138" t="n"/>
      <c r="J745" s="138" t="n"/>
      <c r="K745" s="138" t="n"/>
      <c r="L745" s="138" t="n"/>
      <c r="M745" s="138" t="n"/>
    </row>
    <row customHeight="1" ht="17.25" r="746" s="235" spans="1:13">
      <c r="A746" s="87" t="n"/>
      <c r="B746" s="87" t="n"/>
      <c r="C746" s="89" t="n"/>
      <c r="D746" s="138" t="n"/>
      <c r="E746" s="138" t="n"/>
      <c r="F746" s="135" t="n"/>
      <c r="G746" s="136" t="n"/>
      <c r="H746" s="138" t="n"/>
      <c r="I746" s="138" t="n"/>
      <c r="J746" s="138" t="n"/>
      <c r="K746" s="138" t="n"/>
      <c r="L746" s="138" t="n"/>
      <c r="M746" s="138" t="n"/>
    </row>
    <row customHeight="1" ht="17.25" r="747" s="235" spans="1:13">
      <c r="A747" s="87" t="n"/>
      <c r="B747" s="87" t="n"/>
      <c r="C747" s="89" t="n"/>
      <c r="D747" s="138" t="n"/>
      <c r="E747" s="138" t="n"/>
      <c r="F747" s="135" t="n"/>
      <c r="G747" s="136" t="n"/>
      <c r="H747" s="138" t="n"/>
      <c r="I747" s="138" t="n"/>
      <c r="J747" s="138" t="n"/>
      <c r="K747" s="138" t="n"/>
      <c r="L747" s="138" t="n"/>
      <c r="M747" s="138" t="n"/>
    </row>
    <row customHeight="1" ht="17.25" r="748" s="235" spans="1:13">
      <c r="A748" s="87" t="n"/>
      <c r="B748" s="87" t="n"/>
      <c r="C748" s="89" t="n"/>
      <c r="D748" s="138" t="n"/>
      <c r="E748" s="138" t="n"/>
      <c r="F748" s="135" t="n"/>
      <c r="G748" s="136" t="n"/>
      <c r="H748" s="138" t="n"/>
      <c r="I748" s="138" t="n"/>
      <c r="J748" s="138" t="n"/>
      <c r="K748" s="138" t="n"/>
      <c r="L748" s="138" t="n"/>
      <c r="M748" s="138" t="n"/>
    </row>
    <row customHeight="1" ht="17.25" r="749" s="235" spans="1:13">
      <c r="A749" s="87" t="n"/>
      <c r="B749" s="87" t="n"/>
      <c r="C749" s="89" t="n"/>
      <c r="D749" s="138" t="n"/>
      <c r="E749" s="138" t="n"/>
      <c r="F749" s="135" t="n"/>
      <c r="G749" s="136" t="n"/>
      <c r="H749" s="138" t="n"/>
      <c r="I749" s="138" t="n"/>
      <c r="J749" s="138" t="n"/>
      <c r="K749" s="138" t="n"/>
      <c r="L749" s="138" t="n"/>
      <c r="M749" s="138" t="n"/>
    </row>
    <row customHeight="1" ht="17.25" r="750" s="235" spans="1:13">
      <c r="A750" s="87" t="n"/>
      <c r="B750" s="87" t="n"/>
      <c r="C750" s="89" t="n"/>
      <c r="D750" s="138" t="n"/>
      <c r="E750" s="138" t="n"/>
      <c r="F750" s="135" t="n"/>
      <c r="G750" s="136" t="n"/>
      <c r="H750" s="138" t="n"/>
      <c r="I750" s="138" t="n"/>
      <c r="J750" s="138" t="n"/>
      <c r="K750" s="138" t="n"/>
      <c r="L750" s="138" t="n"/>
      <c r="M750" s="138" t="n"/>
    </row>
    <row customHeight="1" ht="17.25" r="751" s="235" spans="1:13">
      <c r="A751" s="87" t="n"/>
      <c r="B751" s="87" t="n"/>
      <c r="C751" s="89" t="n"/>
      <c r="D751" s="138" t="n"/>
      <c r="E751" s="138" t="n"/>
      <c r="F751" s="135" t="n"/>
      <c r="G751" s="136" t="n"/>
      <c r="H751" s="138" t="n"/>
      <c r="I751" s="138" t="n"/>
      <c r="J751" s="138" t="n"/>
      <c r="K751" s="138" t="n"/>
      <c r="L751" s="138" t="n"/>
      <c r="M751" s="138" t="n"/>
    </row>
    <row customHeight="1" ht="17.25" r="752" s="235" spans="1:13">
      <c r="A752" s="87" t="n"/>
      <c r="B752" s="87" t="n"/>
      <c r="C752" s="89" t="n"/>
      <c r="D752" s="138" t="n"/>
      <c r="E752" s="138" t="n"/>
      <c r="F752" s="135" t="n"/>
      <c r="G752" s="136" t="n"/>
      <c r="H752" s="138" t="n"/>
      <c r="I752" s="138" t="n"/>
      <c r="J752" s="138" t="n"/>
      <c r="K752" s="138" t="n"/>
      <c r="L752" s="138" t="n"/>
      <c r="M752" s="138" t="n"/>
    </row>
    <row customHeight="1" ht="17.25" r="753" s="235" spans="1:13">
      <c r="A753" s="87" t="n"/>
      <c r="B753" s="87" t="n"/>
      <c r="C753" s="89" t="n"/>
      <c r="D753" s="138" t="n"/>
      <c r="E753" s="138" t="n"/>
      <c r="F753" s="135" t="n"/>
      <c r="G753" s="136" t="n"/>
      <c r="H753" s="138" t="n"/>
      <c r="I753" s="138" t="n"/>
      <c r="J753" s="138" t="n"/>
      <c r="K753" s="138" t="n"/>
      <c r="L753" s="138" t="n"/>
      <c r="M753" s="138" t="n"/>
    </row>
    <row customHeight="1" ht="17.25" r="754" s="235" spans="1:13">
      <c r="A754" s="87" t="n"/>
      <c r="B754" s="87" t="n"/>
      <c r="C754" s="89" t="n"/>
      <c r="D754" s="138" t="n"/>
      <c r="E754" s="138" t="n"/>
      <c r="F754" s="135" t="n"/>
      <c r="G754" s="136" t="n"/>
      <c r="H754" s="138" t="n"/>
      <c r="I754" s="138" t="n"/>
      <c r="J754" s="138" t="n"/>
      <c r="K754" s="138" t="n"/>
      <c r="L754" s="138" t="n"/>
      <c r="M754" s="138" t="n"/>
    </row>
    <row customHeight="1" ht="17.25" r="755" s="235" spans="1:13">
      <c r="A755" s="87" t="n"/>
      <c r="B755" s="87" t="n"/>
      <c r="C755" s="89" t="n"/>
      <c r="D755" s="138" t="n"/>
      <c r="E755" s="138" t="n"/>
      <c r="F755" s="135" t="n"/>
      <c r="G755" s="136" t="n"/>
      <c r="H755" s="138" t="n"/>
      <c r="I755" s="138" t="n"/>
      <c r="J755" s="138" t="n"/>
      <c r="K755" s="138" t="n"/>
      <c r="L755" s="138" t="n"/>
      <c r="M755" s="138" t="n"/>
    </row>
    <row customHeight="1" ht="17.25" r="756" s="235" spans="1:13">
      <c r="A756" s="87" t="n"/>
      <c r="B756" s="87" t="n"/>
      <c r="C756" s="89" t="n"/>
      <c r="D756" s="138" t="n"/>
      <c r="E756" s="138" t="n"/>
      <c r="F756" s="135" t="n"/>
      <c r="G756" s="136" t="n"/>
      <c r="H756" s="138" t="n"/>
      <c r="I756" s="138" t="n"/>
      <c r="J756" s="138" t="n"/>
      <c r="K756" s="138" t="n"/>
      <c r="L756" s="138" t="n"/>
      <c r="M756" s="138" t="n"/>
    </row>
    <row customHeight="1" ht="17.25" r="757" s="235" spans="1:13">
      <c r="A757" s="87" t="n"/>
      <c r="B757" s="87" t="n"/>
      <c r="C757" s="89" t="n"/>
      <c r="D757" s="138" t="n"/>
      <c r="E757" s="138" t="n"/>
      <c r="F757" s="135" t="n"/>
      <c r="G757" s="136" t="n"/>
      <c r="H757" s="138" t="n"/>
      <c r="I757" s="138" t="n"/>
      <c r="J757" s="138" t="n"/>
      <c r="K757" s="138" t="n"/>
      <c r="L757" s="138" t="n"/>
      <c r="M757" s="138" t="n"/>
    </row>
    <row customHeight="1" ht="17.25" r="758" s="235" spans="1:13">
      <c r="A758" s="87" t="n"/>
      <c r="B758" s="87" t="n"/>
      <c r="C758" s="89" t="n"/>
      <c r="D758" s="138" t="n"/>
      <c r="E758" s="138" t="n"/>
      <c r="F758" s="135" t="n"/>
      <c r="G758" s="136" t="n"/>
      <c r="H758" s="138" t="n"/>
      <c r="I758" s="138" t="n"/>
      <c r="J758" s="138" t="n"/>
      <c r="K758" s="138" t="n"/>
      <c r="L758" s="138" t="n"/>
      <c r="M758" s="138" t="n"/>
    </row>
    <row customHeight="1" ht="17.25" r="759" s="235" spans="1:13">
      <c r="A759" s="87" t="n"/>
      <c r="B759" s="87" t="n"/>
      <c r="C759" s="89" t="n"/>
      <c r="D759" s="138" t="n"/>
      <c r="E759" s="138" t="n"/>
      <c r="F759" s="135" t="n"/>
      <c r="G759" s="136" t="n"/>
      <c r="H759" s="138" t="n"/>
      <c r="I759" s="138" t="n"/>
      <c r="J759" s="138" t="n"/>
      <c r="K759" s="138" t="n"/>
      <c r="L759" s="138" t="n"/>
      <c r="M759" s="138" t="n"/>
    </row>
    <row customHeight="1" ht="17.25" r="760" s="235" spans="1:13">
      <c r="A760" s="87" t="n"/>
      <c r="B760" s="87" t="n"/>
      <c r="C760" s="89" t="n"/>
      <c r="D760" s="138" t="n"/>
      <c r="E760" s="138" t="n"/>
      <c r="F760" s="135" t="n"/>
      <c r="G760" s="136" t="n"/>
      <c r="H760" s="138" t="n"/>
      <c r="I760" s="138" t="n"/>
      <c r="J760" s="138" t="n"/>
      <c r="K760" s="138" t="n"/>
      <c r="L760" s="138" t="n"/>
      <c r="M760" s="138" t="n"/>
    </row>
    <row customHeight="1" ht="17.25" r="761" s="235" spans="1:13">
      <c r="A761" s="87" t="n"/>
      <c r="B761" s="87" t="n"/>
      <c r="C761" s="89" t="n"/>
      <c r="D761" s="138" t="n"/>
      <c r="E761" s="138" t="n"/>
      <c r="F761" s="135" t="n"/>
      <c r="G761" s="136" t="n"/>
      <c r="H761" s="138" t="n"/>
      <c r="I761" s="138" t="n"/>
      <c r="J761" s="138" t="n"/>
      <c r="K761" s="138" t="n"/>
      <c r="L761" s="138" t="n"/>
      <c r="M761" s="138" t="n"/>
    </row>
    <row customHeight="1" ht="17.25" r="762" s="235" spans="1:13">
      <c r="A762" s="87" t="n"/>
      <c r="B762" s="87" t="n"/>
      <c r="C762" s="89" t="n"/>
      <c r="D762" s="138" t="n"/>
      <c r="E762" s="138" t="n"/>
      <c r="F762" s="135" t="n"/>
      <c r="G762" s="136" t="n"/>
      <c r="H762" s="138" t="n"/>
      <c r="I762" s="138" t="n"/>
      <c r="J762" s="138" t="n"/>
      <c r="K762" s="138" t="n"/>
      <c r="L762" s="138" t="n"/>
      <c r="M762" s="138" t="n"/>
    </row>
    <row customHeight="1" ht="17.25" r="763" s="235" spans="1:13">
      <c r="A763" s="87" t="n"/>
      <c r="B763" s="87" t="n"/>
      <c r="C763" s="89" t="n"/>
      <c r="D763" s="138" t="n"/>
      <c r="E763" s="138" t="n"/>
      <c r="F763" s="135" t="n"/>
      <c r="G763" s="136" t="n"/>
      <c r="H763" s="138" t="n"/>
      <c r="I763" s="138" t="n"/>
      <c r="J763" s="138" t="n"/>
      <c r="K763" s="138" t="n"/>
      <c r="L763" s="138" t="n"/>
      <c r="M763" s="138" t="n"/>
    </row>
    <row customHeight="1" ht="17.25" r="764" s="235" spans="1:13">
      <c r="A764" s="87" t="n"/>
      <c r="B764" s="87" t="n"/>
      <c r="C764" s="89" t="n"/>
      <c r="D764" s="138" t="n"/>
      <c r="E764" s="138" t="n"/>
      <c r="F764" s="135" t="n"/>
      <c r="G764" s="136" t="n"/>
      <c r="H764" s="138" t="n"/>
      <c r="I764" s="138" t="n"/>
      <c r="J764" s="138" t="n"/>
      <c r="K764" s="138" t="n"/>
      <c r="L764" s="138" t="n"/>
      <c r="M764" s="138" t="n"/>
    </row>
    <row customHeight="1" ht="17.25" r="765" s="235" spans="1:13">
      <c r="A765" s="87" t="n"/>
      <c r="B765" s="87" t="n"/>
      <c r="C765" s="89" t="n"/>
      <c r="D765" s="138" t="n"/>
      <c r="E765" s="138" t="n"/>
      <c r="F765" s="135" t="n"/>
      <c r="G765" s="136" t="n"/>
      <c r="H765" s="138" t="n"/>
      <c r="I765" s="138" t="n"/>
      <c r="J765" s="138" t="n"/>
      <c r="K765" s="138" t="n"/>
      <c r="L765" s="138" t="n"/>
      <c r="M765" s="138" t="n"/>
    </row>
    <row customHeight="1" ht="17.25" r="766" s="235" spans="1:13">
      <c r="A766" s="87" t="n"/>
      <c r="B766" s="87" t="n"/>
      <c r="C766" s="89" t="n"/>
      <c r="D766" s="138" t="n"/>
      <c r="E766" s="138" t="n"/>
      <c r="F766" s="135" t="n"/>
      <c r="G766" s="136" t="n"/>
      <c r="H766" s="138" t="n"/>
      <c r="I766" s="138" t="n"/>
      <c r="J766" s="138" t="n"/>
      <c r="K766" s="138" t="n"/>
      <c r="L766" s="138" t="n"/>
      <c r="M766" s="138" t="n"/>
    </row>
    <row customHeight="1" ht="17.25" r="767" s="235" spans="1:13">
      <c r="A767" s="87" t="n"/>
      <c r="B767" s="87" t="n"/>
      <c r="C767" s="89" t="n"/>
      <c r="D767" s="138" t="n"/>
      <c r="E767" s="138" t="n"/>
      <c r="F767" s="135" t="n"/>
      <c r="G767" s="136" t="n"/>
      <c r="H767" s="138" t="n"/>
      <c r="I767" s="138" t="n"/>
      <c r="J767" s="138" t="n"/>
      <c r="K767" s="138" t="n"/>
      <c r="L767" s="138" t="n"/>
      <c r="M767" s="138" t="n"/>
    </row>
    <row customHeight="1" ht="17.25" r="768" s="235" spans="1:13">
      <c r="A768" s="87" t="n"/>
      <c r="B768" s="87" t="n"/>
      <c r="C768" s="89" t="n"/>
      <c r="D768" s="138" t="n"/>
      <c r="E768" s="138" t="n"/>
      <c r="F768" s="135" t="n"/>
      <c r="G768" s="136" t="n"/>
      <c r="H768" s="138" t="n"/>
      <c r="I768" s="138" t="n"/>
      <c r="J768" s="138" t="n"/>
      <c r="K768" s="138" t="n"/>
      <c r="L768" s="138" t="n"/>
      <c r="M768" s="138" t="n"/>
    </row>
    <row customHeight="1" ht="17.25" r="769" s="235" spans="1:13">
      <c r="A769" s="87" t="n"/>
      <c r="B769" s="87" t="n"/>
      <c r="C769" s="89" t="n"/>
      <c r="D769" s="138" t="n"/>
      <c r="E769" s="138" t="n"/>
      <c r="F769" s="135" t="n"/>
      <c r="G769" s="136" t="n"/>
      <c r="H769" s="138" t="n"/>
      <c r="I769" s="138" t="n"/>
      <c r="J769" s="138" t="n"/>
      <c r="K769" s="138" t="n"/>
      <c r="L769" s="138" t="n"/>
      <c r="M769" s="138" t="n"/>
    </row>
    <row customHeight="1" ht="17.25" r="770" s="235" spans="1:13">
      <c r="A770" s="87" t="n"/>
      <c r="B770" s="87" t="n"/>
      <c r="C770" s="89" t="n"/>
      <c r="D770" s="138" t="n"/>
      <c r="E770" s="138" t="n"/>
      <c r="F770" s="135" t="n"/>
      <c r="G770" s="136" t="n"/>
      <c r="H770" s="138" t="n"/>
      <c r="I770" s="138" t="n"/>
      <c r="J770" s="138" t="n"/>
      <c r="K770" s="138" t="n"/>
      <c r="L770" s="138" t="n"/>
      <c r="M770" s="138" t="n"/>
    </row>
    <row customHeight="1" ht="17.25" r="771" s="235" spans="1:13">
      <c r="A771" s="87" t="n"/>
      <c r="B771" s="87" t="n"/>
      <c r="C771" s="89" t="n"/>
      <c r="D771" s="138" t="n"/>
      <c r="E771" s="138" t="n"/>
      <c r="F771" s="135" t="n"/>
      <c r="G771" s="136" t="n"/>
      <c r="H771" s="138" t="n"/>
      <c r="I771" s="138" t="n"/>
      <c r="J771" s="138" t="n"/>
      <c r="K771" s="138" t="n"/>
      <c r="L771" s="138" t="n"/>
      <c r="M771" s="138" t="n"/>
    </row>
    <row customHeight="1" ht="17.25" r="772" s="235" spans="1:13">
      <c r="A772" s="87" t="n"/>
      <c r="B772" s="87" t="n"/>
      <c r="C772" s="89" t="n"/>
      <c r="D772" s="138" t="n"/>
      <c r="E772" s="138" t="n"/>
      <c r="F772" s="135" t="n"/>
      <c r="G772" s="136" t="n"/>
      <c r="H772" s="138" t="n"/>
      <c r="I772" s="138" t="n"/>
      <c r="J772" s="138" t="n"/>
      <c r="K772" s="138" t="n"/>
      <c r="L772" s="138" t="n"/>
      <c r="M772" s="138" t="n"/>
    </row>
    <row customHeight="1" ht="17.25" r="773" s="235" spans="1:13">
      <c r="A773" s="87" t="n"/>
      <c r="B773" s="87" t="n"/>
      <c r="C773" s="89" t="n"/>
      <c r="D773" s="138" t="n"/>
      <c r="E773" s="138" t="n"/>
      <c r="F773" s="135" t="n"/>
      <c r="G773" s="136" t="n"/>
      <c r="H773" s="138" t="n"/>
      <c r="I773" s="138" t="n"/>
      <c r="J773" s="138" t="n"/>
      <c r="K773" s="138" t="n"/>
      <c r="L773" s="138" t="n"/>
      <c r="M773" s="138" t="n"/>
    </row>
    <row customHeight="1" ht="17.25" r="774" s="235" spans="1:13">
      <c r="A774" s="87" t="n"/>
      <c r="B774" s="87" t="n"/>
      <c r="C774" s="89" t="n"/>
      <c r="D774" s="138" t="n"/>
      <c r="E774" s="138" t="n"/>
      <c r="F774" s="135" t="n"/>
      <c r="G774" s="136" t="n"/>
      <c r="H774" s="138" t="n"/>
      <c r="I774" s="138" t="n"/>
      <c r="J774" s="138" t="n"/>
      <c r="K774" s="138" t="n"/>
      <c r="L774" s="138" t="n"/>
      <c r="M774" s="138" t="n"/>
    </row>
    <row customHeight="1" ht="17.25" r="775" s="235" spans="1:13">
      <c r="A775" s="87" t="n"/>
      <c r="B775" s="87" t="n"/>
      <c r="C775" s="89" t="n"/>
      <c r="D775" s="138" t="n"/>
      <c r="E775" s="138" t="n"/>
      <c r="F775" s="135" t="n"/>
      <c r="G775" s="136" t="n"/>
      <c r="H775" s="138" t="n"/>
      <c r="I775" s="138" t="n"/>
      <c r="J775" s="138" t="n"/>
      <c r="K775" s="138" t="n"/>
      <c r="L775" s="138" t="n"/>
      <c r="M775" s="138" t="n"/>
    </row>
    <row customHeight="1" ht="17.25" r="776" s="235" spans="1:13">
      <c r="A776" s="87" t="n"/>
      <c r="B776" s="87" t="n"/>
      <c r="C776" s="89" t="n"/>
      <c r="D776" s="138" t="n"/>
      <c r="E776" s="138" t="n"/>
      <c r="F776" s="135" t="n"/>
      <c r="G776" s="136" t="n"/>
      <c r="H776" s="138" t="n"/>
      <c r="I776" s="138" t="n"/>
      <c r="J776" s="138" t="n"/>
      <c r="K776" s="138" t="n"/>
      <c r="L776" s="138" t="n"/>
      <c r="M776" s="138" t="n"/>
    </row>
    <row customHeight="1" ht="17.25" r="777" s="235" spans="1:13">
      <c r="A777" s="87" t="n"/>
      <c r="B777" s="87" t="n"/>
      <c r="C777" s="89" t="n"/>
      <c r="D777" s="138" t="n"/>
      <c r="E777" s="138" t="n"/>
      <c r="F777" s="135" t="n"/>
      <c r="G777" s="136" t="n"/>
      <c r="H777" s="138" t="n"/>
      <c r="I777" s="138" t="n"/>
      <c r="J777" s="138" t="n"/>
      <c r="K777" s="138" t="n"/>
      <c r="L777" s="138" t="n"/>
      <c r="M777" s="138" t="n"/>
    </row>
    <row customHeight="1" ht="17.25" r="778" s="235" spans="1:13">
      <c r="A778" s="87" t="n"/>
      <c r="B778" s="87" t="n"/>
      <c r="C778" s="89" t="n"/>
      <c r="D778" s="138" t="n"/>
      <c r="E778" s="138" t="n"/>
      <c r="F778" s="135" t="n"/>
      <c r="G778" s="136" t="n"/>
      <c r="H778" s="138" t="n"/>
      <c r="I778" s="138" t="n"/>
      <c r="J778" s="138" t="n"/>
      <c r="K778" s="138" t="n"/>
      <c r="L778" s="138" t="n"/>
      <c r="M778" s="138" t="n"/>
    </row>
    <row customHeight="1" ht="17.25" r="779" s="235" spans="1:13">
      <c r="A779" s="87" t="n"/>
      <c r="B779" s="87" t="n"/>
      <c r="C779" s="89" t="n"/>
      <c r="D779" s="138" t="n"/>
      <c r="E779" s="138" t="n"/>
      <c r="F779" s="135" t="n"/>
      <c r="G779" s="136" t="n"/>
      <c r="H779" s="138" t="n"/>
      <c r="I779" s="138" t="n"/>
      <c r="J779" s="138" t="n"/>
      <c r="K779" s="138" t="n"/>
      <c r="L779" s="138" t="n"/>
      <c r="M779" s="138" t="n"/>
    </row>
    <row customHeight="1" ht="17.25" r="780" s="235" spans="1:13">
      <c r="A780" s="87" t="n"/>
      <c r="B780" s="87" t="n"/>
      <c r="C780" s="89" t="n"/>
      <c r="D780" s="138" t="n"/>
      <c r="E780" s="138" t="n"/>
      <c r="F780" s="135" t="n"/>
      <c r="G780" s="136" t="n"/>
      <c r="H780" s="138" t="n"/>
      <c r="I780" s="138" t="n"/>
      <c r="J780" s="138" t="n"/>
      <c r="K780" s="138" t="n"/>
      <c r="L780" s="138" t="n"/>
      <c r="M780" s="138" t="n"/>
    </row>
    <row customHeight="1" ht="17.25" r="781" s="235" spans="1:13">
      <c r="A781" s="87" t="n"/>
      <c r="B781" s="87" t="n"/>
      <c r="C781" s="89" t="n"/>
      <c r="D781" s="138" t="n"/>
      <c r="E781" s="138" t="n"/>
      <c r="F781" s="135" t="n"/>
      <c r="G781" s="136" t="n"/>
      <c r="H781" s="138" t="n"/>
      <c r="I781" s="138" t="n"/>
      <c r="J781" s="138" t="n"/>
      <c r="K781" s="138" t="n"/>
      <c r="L781" s="138" t="n"/>
      <c r="M781" s="138" t="n"/>
    </row>
    <row customHeight="1" ht="17.25" r="782" s="235" spans="1:13">
      <c r="A782" s="87" t="n"/>
      <c r="B782" s="87" t="n"/>
      <c r="C782" s="89" t="n"/>
      <c r="D782" s="138" t="n"/>
      <c r="E782" s="138" t="n"/>
      <c r="F782" s="135" t="n"/>
      <c r="G782" s="136" t="n"/>
      <c r="H782" s="138" t="n"/>
      <c r="I782" s="138" t="n"/>
      <c r="J782" s="138" t="n"/>
      <c r="K782" s="138" t="n"/>
      <c r="L782" s="138" t="n"/>
      <c r="M782" s="138" t="n"/>
    </row>
    <row customHeight="1" ht="17.25" r="783" s="235" spans="1:13">
      <c r="A783" s="87" t="n"/>
      <c r="B783" s="87" t="n"/>
      <c r="C783" s="89" t="n"/>
      <c r="D783" s="138" t="n"/>
      <c r="E783" s="138" t="n"/>
      <c r="F783" s="135" t="n"/>
      <c r="G783" s="136" t="n"/>
      <c r="H783" s="138" t="n"/>
      <c r="I783" s="138" t="n"/>
      <c r="J783" s="138" t="n"/>
      <c r="K783" s="138" t="n"/>
      <c r="L783" s="138" t="n"/>
      <c r="M783" s="138" t="n"/>
    </row>
    <row customHeight="1" ht="17.25" r="784" s="235" spans="1:13">
      <c r="A784" s="87" t="n"/>
      <c r="B784" s="87" t="n"/>
      <c r="C784" s="89" t="n"/>
      <c r="D784" s="138" t="n"/>
      <c r="E784" s="138" t="n"/>
      <c r="F784" s="135" t="n"/>
      <c r="G784" s="136" t="n"/>
      <c r="H784" s="138" t="n"/>
      <c r="I784" s="138" t="n"/>
      <c r="J784" s="138" t="n"/>
      <c r="K784" s="138" t="n"/>
      <c r="L784" s="138" t="n"/>
      <c r="M784" s="138" t="n"/>
    </row>
    <row customHeight="1" ht="17.25" r="785" s="235" spans="1:13">
      <c r="A785" s="87" t="n"/>
      <c r="B785" s="87" t="n"/>
      <c r="C785" s="89" t="n"/>
      <c r="D785" s="138" t="n"/>
      <c r="E785" s="138" t="n"/>
      <c r="F785" s="135" t="n"/>
      <c r="G785" s="136" t="n"/>
      <c r="H785" s="138" t="n"/>
      <c r="I785" s="138" t="n"/>
      <c r="J785" s="138" t="n"/>
      <c r="K785" s="138" t="n"/>
      <c r="L785" s="138" t="n"/>
      <c r="M785" s="138" t="n"/>
    </row>
    <row customHeight="1" ht="17.25" r="786" s="235" spans="1:13">
      <c r="A786" s="87" t="n"/>
      <c r="B786" s="87" t="n"/>
      <c r="C786" s="89" t="n"/>
      <c r="D786" s="138" t="n"/>
      <c r="E786" s="138" t="n"/>
      <c r="F786" s="135" t="n"/>
      <c r="G786" s="136" t="n"/>
      <c r="H786" s="138" t="n"/>
      <c r="I786" s="138" t="n"/>
      <c r="J786" s="138" t="n"/>
      <c r="K786" s="138" t="n"/>
      <c r="L786" s="138" t="n"/>
      <c r="M786" s="138" t="n"/>
    </row>
    <row customHeight="1" ht="17.25" r="787" s="235" spans="1:13">
      <c r="A787" s="87" t="n"/>
      <c r="B787" s="87" t="n"/>
      <c r="C787" s="89" t="n"/>
      <c r="D787" s="138" t="n"/>
      <c r="E787" s="138" t="n"/>
      <c r="F787" s="135" t="n"/>
      <c r="G787" s="136" t="n"/>
      <c r="H787" s="138" t="n"/>
      <c r="I787" s="138" t="n"/>
      <c r="J787" s="138" t="n"/>
      <c r="K787" s="138" t="n"/>
      <c r="L787" s="138" t="n"/>
      <c r="M787" s="138" t="n"/>
    </row>
    <row customHeight="1" ht="17.25" r="788" s="235" spans="1:13">
      <c r="A788" s="87" t="n"/>
      <c r="B788" s="87" t="n"/>
      <c r="C788" s="89" t="n"/>
      <c r="D788" s="138" t="n"/>
      <c r="E788" s="138" t="n"/>
      <c r="F788" s="135" t="n"/>
      <c r="G788" s="136" t="n"/>
      <c r="H788" s="138" t="n"/>
      <c r="I788" s="138" t="n"/>
      <c r="J788" s="138" t="n"/>
      <c r="K788" s="138" t="n"/>
      <c r="L788" s="138" t="n"/>
      <c r="M788" s="138" t="n"/>
    </row>
    <row customHeight="1" ht="17.25" r="789" s="235" spans="1:13">
      <c r="A789" s="87" t="n"/>
      <c r="B789" s="87" t="n"/>
      <c r="C789" s="89" t="n"/>
      <c r="D789" s="138" t="n"/>
      <c r="E789" s="138" t="n"/>
      <c r="F789" s="135" t="n"/>
      <c r="G789" s="136" t="n"/>
      <c r="H789" s="138" t="n"/>
      <c r="I789" s="138" t="n"/>
      <c r="J789" s="138" t="n"/>
      <c r="K789" s="138" t="n"/>
      <c r="L789" s="138" t="n"/>
      <c r="M789" s="138" t="n"/>
    </row>
    <row customHeight="1" ht="17.25" r="790" s="235" spans="1:13">
      <c r="A790" s="87" t="n"/>
      <c r="B790" s="87" t="n"/>
      <c r="C790" s="89" t="n"/>
      <c r="D790" s="138" t="n"/>
      <c r="E790" s="138" t="n"/>
      <c r="F790" s="135" t="n"/>
      <c r="G790" s="136" t="n"/>
      <c r="H790" s="138" t="n"/>
      <c r="I790" s="138" t="n"/>
      <c r="J790" s="138" t="n"/>
      <c r="K790" s="138" t="n"/>
      <c r="L790" s="138" t="n"/>
      <c r="M790" s="138" t="n"/>
    </row>
    <row customHeight="1" ht="17.25" r="791" s="235" spans="1:13">
      <c r="A791" s="87" t="n"/>
      <c r="B791" s="87" t="n"/>
      <c r="C791" s="89" t="n"/>
      <c r="D791" s="138" t="n"/>
      <c r="E791" s="138" t="n"/>
      <c r="F791" s="135" t="n"/>
      <c r="G791" s="136" t="n"/>
      <c r="H791" s="138" t="n"/>
      <c r="I791" s="138" t="n"/>
      <c r="J791" s="138" t="n"/>
      <c r="K791" s="138" t="n"/>
      <c r="L791" s="138" t="n"/>
      <c r="M791" s="138" t="n"/>
    </row>
    <row customHeight="1" ht="17.25" r="792" s="235" spans="1:13">
      <c r="A792" s="87" t="n"/>
      <c r="B792" s="87" t="n"/>
      <c r="C792" s="89" t="n"/>
      <c r="D792" s="138" t="n"/>
      <c r="E792" s="138" t="n"/>
      <c r="F792" s="135" t="n"/>
      <c r="G792" s="136" t="n"/>
      <c r="H792" s="138" t="n"/>
      <c r="I792" s="138" t="n"/>
      <c r="J792" s="138" t="n"/>
      <c r="K792" s="138" t="n"/>
      <c r="L792" s="138" t="n"/>
      <c r="M792" s="138" t="n"/>
    </row>
    <row customHeight="1" ht="17.25" r="793" s="235" spans="1:13">
      <c r="A793" s="87" t="n"/>
      <c r="B793" s="87" t="n"/>
      <c r="C793" s="89" t="n"/>
      <c r="D793" s="138" t="n"/>
      <c r="E793" s="138" t="n"/>
      <c r="F793" s="135" t="n"/>
      <c r="G793" s="136" t="n"/>
      <c r="H793" s="138" t="n"/>
      <c r="I793" s="138" t="n"/>
      <c r="J793" s="138" t="n"/>
      <c r="K793" s="138" t="n"/>
      <c r="L793" s="138" t="n"/>
      <c r="M793" s="138" t="n"/>
    </row>
    <row customHeight="1" ht="17.25" r="794" s="235" spans="1:13">
      <c r="A794" s="87" t="n"/>
      <c r="B794" s="87" t="n"/>
      <c r="C794" s="89" t="n"/>
      <c r="D794" s="138" t="n"/>
      <c r="E794" s="138" t="n"/>
      <c r="F794" s="135" t="n"/>
      <c r="G794" s="136" t="n"/>
      <c r="H794" s="138" t="n"/>
      <c r="I794" s="138" t="n"/>
      <c r="J794" s="138" t="n"/>
      <c r="K794" s="138" t="n"/>
      <c r="L794" s="138" t="n"/>
      <c r="M794" s="138" t="n"/>
    </row>
    <row customHeight="1" ht="17.25" r="795" s="235" spans="1:13">
      <c r="A795" s="87" t="n"/>
      <c r="B795" s="87" t="n"/>
      <c r="C795" s="89" t="n"/>
      <c r="D795" s="138" t="n"/>
      <c r="E795" s="138" t="n"/>
      <c r="F795" s="135" t="n"/>
      <c r="G795" s="136" t="n"/>
      <c r="H795" s="138" t="n"/>
      <c r="I795" s="138" t="n"/>
      <c r="J795" s="138" t="n"/>
      <c r="K795" s="138" t="n"/>
      <c r="L795" s="138" t="n"/>
      <c r="M795" s="138" t="n"/>
    </row>
    <row customHeight="1" ht="17.25" r="796" s="235" spans="1:13">
      <c r="A796" s="87" t="n"/>
      <c r="B796" s="87" t="n"/>
      <c r="C796" s="89" t="n"/>
      <c r="D796" s="138" t="n"/>
      <c r="E796" s="138" t="n"/>
      <c r="F796" s="135" t="n"/>
      <c r="G796" s="136" t="n"/>
      <c r="H796" s="138" t="n"/>
      <c r="I796" s="138" t="n"/>
      <c r="J796" s="138" t="n"/>
      <c r="K796" s="138" t="n"/>
      <c r="L796" s="138" t="n"/>
      <c r="M796" s="138" t="n"/>
    </row>
    <row customHeight="1" ht="17.25" r="797" s="235" spans="1:13">
      <c r="A797" s="87" t="n"/>
      <c r="B797" s="87" t="n"/>
      <c r="C797" s="89" t="n"/>
      <c r="D797" s="138" t="n"/>
      <c r="E797" s="138" t="n"/>
      <c r="F797" s="135" t="n"/>
      <c r="G797" s="136" t="n"/>
      <c r="H797" s="138" t="n"/>
      <c r="I797" s="138" t="n"/>
      <c r="J797" s="138" t="n"/>
      <c r="K797" s="138" t="n"/>
      <c r="L797" s="138" t="n"/>
      <c r="M797" s="138" t="n"/>
    </row>
    <row customHeight="1" ht="17.25" r="798" s="235" spans="1:13">
      <c r="A798" s="87" t="n"/>
      <c r="B798" s="87" t="n"/>
      <c r="C798" s="89" t="n"/>
      <c r="D798" s="138" t="n"/>
      <c r="E798" s="138" t="n"/>
      <c r="F798" s="135" t="n"/>
      <c r="G798" s="136" t="n"/>
      <c r="H798" s="138" t="n"/>
      <c r="I798" s="138" t="n"/>
      <c r="J798" s="138" t="n"/>
      <c r="K798" s="138" t="n"/>
      <c r="L798" s="138" t="n"/>
      <c r="M798" s="138" t="n"/>
    </row>
    <row customHeight="1" ht="17.25" r="799" s="235" spans="1:13">
      <c r="A799" s="87" t="n"/>
      <c r="B799" s="87" t="n"/>
      <c r="C799" s="89" t="n"/>
      <c r="D799" s="138" t="n"/>
      <c r="E799" s="138" t="n"/>
      <c r="F799" s="135" t="n"/>
      <c r="G799" s="136" t="n"/>
      <c r="H799" s="138" t="n"/>
      <c r="I799" s="138" t="n"/>
      <c r="J799" s="138" t="n"/>
      <c r="K799" s="138" t="n"/>
      <c r="L799" s="138" t="n"/>
      <c r="M799" s="138" t="n"/>
    </row>
    <row customHeight="1" ht="17.25" r="800" s="235" spans="1:13">
      <c r="A800" s="87" t="n"/>
      <c r="B800" s="87" t="n"/>
      <c r="C800" s="89" t="n"/>
      <c r="D800" s="138" t="n"/>
      <c r="E800" s="138" t="n"/>
      <c r="F800" s="135" t="n"/>
      <c r="G800" s="136" t="n"/>
      <c r="H800" s="138" t="n"/>
      <c r="I800" s="138" t="n"/>
      <c r="J800" s="138" t="n"/>
      <c r="K800" s="138" t="n"/>
      <c r="L800" s="138" t="n"/>
      <c r="M800" s="138" t="n"/>
    </row>
    <row customHeight="1" ht="17.25" r="801" s="235" spans="1:13">
      <c r="A801" s="87" t="n"/>
      <c r="B801" s="87" t="n"/>
      <c r="C801" s="89" t="n"/>
      <c r="D801" s="138" t="n"/>
      <c r="E801" s="138" t="n"/>
      <c r="F801" s="135" t="n"/>
      <c r="G801" s="136" t="n"/>
      <c r="H801" s="138" t="n"/>
      <c r="I801" s="138" t="n"/>
      <c r="J801" s="138" t="n"/>
      <c r="K801" s="138" t="n"/>
      <c r="L801" s="138" t="n"/>
      <c r="M801" s="138" t="n"/>
    </row>
    <row customHeight="1" ht="17.25" r="802" s="235" spans="1:13">
      <c r="A802" s="87" t="n"/>
      <c r="B802" s="87" t="n"/>
      <c r="C802" s="89" t="n"/>
      <c r="D802" s="138" t="n"/>
      <c r="E802" s="138" t="n"/>
      <c r="F802" s="135" t="n"/>
      <c r="G802" s="136" t="n"/>
      <c r="H802" s="138" t="n"/>
      <c r="I802" s="138" t="n"/>
      <c r="J802" s="138" t="n"/>
      <c r="K802" s="138" t="n"/>
      <c r="L802" s="138" t="n"/>
      <c r="M802" s="138" t="n"/>
    </row>
    <row customHeight="1" ht="17.25" r="803" s="235" spans="1:13">
      <c r="A803" s="87" t="n"/>
      <c r="B803" s="87" t="n"/>
      <c r="C803" s="89" t="n"/>
      <c r="D803" s="138" t="n"/>
      <c r="E803" s="138" t="n"/>
      <c r="F803" s="135" t="n"/>
      <c r="G803" s="136" t="n"/>
      <c r="H803" s="138" t="n"/>
      <c r="I803" s="138" t="n"/>
      <c r="J803" s="138" t="n"/>
      <c r="K803" s="138" t="n"/>
      <c r="L803" s="138" t="n"/>
      <c r="M803" s="138" t="n"/>
    </row>
    <row customHeight="1" ht="17.25" r="804" s="235" spans="1:13">
      <c r="A804" s="87" t="n"/>
      <c r="B804" s="87" t="n"/>
      <c r="C804" s="89" t="n"/>
      <c r="D804" s="138" t="n"/>
      <c r="E804" s="138" t="n"/>
      <c r="F804" s="135" t="n"/>
      <c r="G804" s="136" t="n"/>
      <c r="H804" s="138" t="n"/>
      <c r="I804" s="138" t="n"/>
      <c r="J804" s="138" t="n"/>
      <c r="K804" s="138" t="n"/>
      <c r="L804" s="138" t="n"/>
      <c r="M804" s="138" t="n"/>
    </row>
    <row customHeight="1" ht="17.25" r="805" s="235" spans="1:13">
      <c r="A805" s="87" t="n"/>
      <c r="B805" s="87" t="n"/>
      <c r="C805" s="89" t="n"/>
      <c r="D805" s="138" t="n"/>
      <c r="E805" s="138" t="n"/>
      <c r="F805" s="135" t="n"/>
      <c r="G805" s="136" t="n"/>
      <c r="H805" s="138" t="n"/>
      <c r="I805" s="138" t="n"/>
      <c r="J805" s="138" t="n"/>
      <c r="K805" s="138" t="n"/>
      <c r="L805" s="138" t="n"/>
      <c r="M805" s="138" t="n"/>
    </row>
    <row customHeight="1" ht="17.25" r="806" s="235" spans="1:13">
      <c r="A806" s="87" t="n"/>
      <c r="B806" s="87" t="n"/>
      <c r="C806" s="89" t="n"/>
      <c r="D806" s="138" t="n"/>
      <c r="E806" s="138" t="n"/>
      <c r="F806" s="135" t="n"/>
      <c r="G806" s="136" t="n"/>
      <c r="H806" s="138" t="n"/>
      <c r="I806" s="138" t="n"/>
      <c r="J806" s="138" t="n"/>
      <c r="K806" s="138" t="n"/>
      <c r="L806" s="138" t="n"/>
      <c r="M806" s="138" t="n"/>
    </row>
    <row customHeight="1" ht="17.25" r="807" s="235" spans="1:13">
      <c r="A807" s="87" t="n"/>
      <c r="B807" s="87" t="n"/>
      <c r="C807" s="89" t="n"/>
      <c r="D807" s="138" t="n"/>
      <c r="E807" s="138" t="n"/>
      <c r="F807" s="135" t="n"/>
      <c r="G807" s="136" t="n"/>
      <c r="H807" s="138" t="n"/>
      <c r="I807" s="138" t="n"/>
      <c r="J807" s="138" t="n"/>
      <c r="K807" s="138" t="n"/>
      <c r="L807" s="138" t="n"/>
      <c r="M807" s="138" t="n"/>
    </row>
    <row customHeight="1" ht="17.25" r="808" s="235" spans="1:13">
      <c r="A808" s="87" t="n"/>
      <c r="B808" s="87" t="n"/>
      <c r="C808" s="89" t="n"/>
      <c r="D808" s="138" t="n"/>
      <c r="E808" s="138" t="n"/>
      <c r="F808" s="135" t="n"/>
      <c r="G808" s="136" t="n"/>
      <c r="H808" s="138" t="n"/>
      <c r="I808" s="138" t="n"/>
      <c r="J808" s="138" t="n"/>
      <c r="K808" s="138" t="n"/>
      <c r="L808" s="138" t="n"/>
      <c r="M808" s="138" t="n"/>
    </row>
    <row customHeight="1" ht="17.25" r="809" s="235" spans="1:13">
      <c r="A809" s="87" t="n"/>
      <c r="B809" s="87" t="n"/>
      <c r="C809" s="89" t="n"/>
      <c r="D809" s="138" t="n"/>
      <c r="E809" s="138" t="n"/>
      <c r="F809" s="135" t="n"/>
      <c r="G809" s="136" t="n"/>
      <c r="H809" s="138" t="n"/>
      <c r="I809" s="138" t="n"/>
      <c r="J809" s="138" t="n"/>
      <c r="K809" s="138" t="n"/>
      <c r="L809" s="138" t="n"/>
      <c r="M809" s="138" t="n"/>
    </row>
    <row customHeight="1" ht="17.25" r="810" s="235" spans="1:13">
      <c r="A810" s="87" t="n"/>
      <c r="B810" s="87" t="n"/>
      <c r="C810" s="89" t="n"/>
      <c r="D810" s="138" t="n"/>
      <c r="E810" s="138" t="n"/>
      <c r="F810" s="135" t="n"/>
      <c r="G810" s="136" t="n"/>
      <c r="H810" s="138" t="n"/>
      <c r="I810" s="138" t="n"/>
      <c r="J810" s="138" t="n"/>
      <c r="K810" s="138" t="n"/>
      <c r="L810" s="138" t="n"/>
      <c r="M810" s="138" t="n"/>
    </row>
    <row customHeight="1" ht="17.25" r="811" s="235" spans="1:13">
      <c r="A811" s="87" t="n"/>
      <c r="B811" s="87" t="n"/>
      <c r="C811" s="89" t="n"/>
      <c r="D811" s="138" t="n"/>
      <c r="E811" s="138" t="n"/>
      <c r="F811" s="135" t="n"/>
      <c r="G811" s="136" t="n"/>
      <c r="H811" s="138" t="n"/>
      <c r="I811" s="138" t="n"/>
      <c r="J811" s="138" t="n"/>
      <c r="K811" s="138" t="n"/>
      <c r="L811" s="138" t="n"/>
      <c r="M811" s="138" t="n"/>
    </row>
    <row customHeight="1" ht="17.25" r="812" s="235" spans="1:13">
      <c r="A812" s="87" t="n"/>
      <c r="B812" s="87" t="n"/>
      <c r="C812" s="89" t="n"/>
      <c r="D812" s="138" t="n"/>
      <c r="E812" s="138" t="n"/>
      <c r="F812" s="135" t="n"/>
      <c r="G812" s="136" t="n"/>
      <c r="H812" s="138" t="n"/>
      <c r="I812" s="138" t="n"/>
      <c r="J812" s="138" t="n"/>
      <c r="K812" s="138" t="n"/>
      <c r="L812" s="138" t="n"/>
      <c r="M812" s="138" t="n"/>
    </row>
    <row customHeight="1" ht="17.25" r="813" s="235" spans="1:13">
      <c r="A813" s="87" t="n"/>
      <c r="B813" s="87" t="n"/>
      <c r="C813" s="89" t="n"/>
      <c r="D813" s="138" t="n"/>
      <c r="E813" s="138" t="n"/>
      <c r="F813" s="135" t="n"/>
      <c r="G813" s="136" t="n"/>
      <c r="H813" s="138" t="n"/>
      <c r="I813" s="138" t="n"/>
      <c r="J813" s="138" t="n"/>
      <c r="K813" s="138" t="n"/>
      <c r="L813" s="138" t="n"/>
      <c r="M813" s="138" t="n"/>
    </row>
    <row customHeight="1" ht="17.25" r="814" s="235" spans="1:13">
      <c r="A814" s="87" t="n"/>
      <c r="B814" s="87" t="n"/>
      <c r="C814" s="89" t="n"/>
      <c r="D814" s="138" t="n"/>
      <c r="E814" s="138" t="n"/>
      <c r="F814" s="135" t="n"/>
      <c r="G814" s="136" t="n"/>
      <c r="H814" s="138" t="n"/>
      <c r="I814" s="138" t="n"/>
      <c r="J814" s="138" t="n"/>
      <c r="K814" s="138" t="n"/>
      <c r="L814" s="138" t="n"/>
      <c r="M814" s="138" t="n"/>
    </row>
    <row customHeight="1" ht="17.25" r="815" s="235" spans="1:13">
      <c r="A815" s="87" t="n"/>
      <c r="B815" s="87" t="n"/>
      <c r="C815" s="89" t="n"/>
      <c r="D815" s="138" t="n"/>
      <c r="E815" s="138" t="n"/>
      <c r="F815" s="135" t="n"/>
      <c r="G815" s="136" t="n"/>
      <c r="H815" s="138" t="n"/>
      <c r="I815" s="138" t="n"/>
      <c r="J815" s="138" t="n"/>
      <c r="K815" s="138" t="n"/>
      <c r="L815" s="138" t="n"/>
      <c r="M815" s="138" t="n"/>
    </row>
    <row customHeight="1" ht="17.25" r="816" s="235" spans="1:13">
      <c r="A816" s="87" t="n"/>
      <c r="B816" s="87" t="n"/>
      <c r="C816" s="89" t="n"/>
      <c r="D816" s="138" t="n"/>
      <c r="E816" s="138" t="n"/>
      <c r="F816" s="135" t="n"/>
      <c r="G816" s="136" t="n"/>
      <c r="H816" s="138" t="n"/>
      <c r="I816" s="138" t="n"/>
      <c r="J816" s="138" t="n"/>
      <c r="K816" s="138" t="n"/>
      <c r="L816" s="138" t="n"/>
      <c r="M816" s="138" t="n"/>
    </row>
    <row customHeight="1" ht="17.25" r="817" s="235" spans="1:13">
      <c r="A817" s="87" t="n"/>
      <c r="B817" s="87" t="n"/>
      <c r="C817" s="89" t="n"/>
      <c r="D817" s="138" t="n"/>
      <c r="E817" s="138" t="n"/>
      <c r="F817" s="135" t="n"/>
      <c r="G817" s="136" t="n"/>
      <c r="H817" s="138" t="n"/>
      <c r="I817" s="138" t="n"/>
      <c r="J817" s="138" t="n"/>
      <c r="K817" s="138" t="n"/>
      <c r="L817" s="138" t="n"/>
      <c r="M817" s="138" t="n"/>
    </row>
    <row customHeight="1" ht="17.25" r="818" s="235" spans="1:13">
      <c r="A818" s="87" t="n"/>
      <c r="B818" s="87" t="n"/>
      <c r="C818" s="89" t="n"/>
      <c r="D818" s="138" t="n"/>
      <c r="E818" s="138" t="n"/>
      <c r="F818" s="135" t="n"/>
      <c r="G818" s="136" t="n"/>
      <c r="H818" s="138" t="n"/>
      <c r="I818" s="138" t="n"/>
      <c r="J818" s="138" t="n"/>
      <c r="K818" s="138" t="n"/>
      <c r="L818" s="138" t="n"/>
      <c r="M818" s="138" t="n"/>
    </row>
    <row customHeight="1" ht="17.25" r="819" s="235" spans="1:13">
      <c r="A819" s="87" t="n"/>
      <c r="B819" s="87" t="n"/>
      <c r="C819" s="89" t="n"/>
      <c r="D819" s="138" t="n"/>
      <c r="E819" s="138" t="n"/>
      <c r="F819" s="135" t="n"/>
      <c r="G819" s="136" t="n"/>
      <c r="H819" s="138" t="n"/>
      <c r="I819" s="138" t="n"/>
      <c r="J819" s="138" t="n"/>
      <c r="K819" s="138" t="n"/>
      <c r="L819" s="138" t="n"/>
      <c r="M819" s="138" t="n"/>
    </row>
    <row r="820" spans="1:13">
      <c r="A820" s="87" t="n"/>
      <c r="B820" s="87" t="n"/>
      <c r="C820" s="89" t="n"/>
    </row>
    <row r="821" spans="1:13">
      <c r="A821" s="87" t="n"/>
      <c r="B821" s="87" t="n"/>
      <c r="C821" s="89" t="n"/>
    </row>
    <row r="822" spans="1:13">
      <c r="A822" s="87" t="n"/>
      <c r="B822" s="87" t="n"/>
      <c r="C822" s="89" t="n"/>
    </row>
    <row r="823" spans="1:13">
      <c r="A823" s="87" t="n"/>
      <c r="B823" s="87" t="n"/>
      <c r="C823" s="89" t="n"/>
    </row>
    <row r="824" spans="1:13">
      <c r="A824" s="87" t="n"/>
      <c r="B824" s="87" t="n"/>
      <c r="C824" s="89" t="n"/>
    </row>
    <row r="825" spans="1:13">
      <c r="A825" s="87" t="n"/>
      <c r="B825" s="87" t="n"/>
      <c r="C825" s="89" t="n"/>
    </row>
    <row r="826" spans="1:13">
      <c r="A826" s="87" t="n"/>
      <c r="B826" s="87" t="n"/>
      <c r="C826" s="89" t="n"/>
    </row>
    <row r="827" spans="1:13">
      <c r="A827" s="87" t="n"/>
      <c r="B827" s="87" t="n"/>
      <c r="C827" s="89" t="n"/>
    </row>
    <row r="828" spans="1:13">
      <c r="A828" s="87" t="n"/>
      <c r="B828" s="87" t="n"/>
      <c r="C828" s="89" t="n"/>
    </row>
    <row r="829" spans="1:13">
      <c r="A829" s="87" t="n"/>
      <c r="B829" s="87" t="n"/>
      <c r="C829" s="89" t="n"/>
    </row>
    <row r="830" spans="1:13">
      <c r="A830" s="87" t="n"/>
      <c r="B830" s="87" t="n"/>
      <c r="C830" s="89" t="n"/>
    </row>
    <row r="831" spans="1:13">
      <c r="A831" s="87" t="n"/>
      <c r="B831" s="87" t="n"/>
      <c r="C831" s="89" t="n"/>
    </row>
    <row r="832" spans="1:13">
      <c r="A832" s="87" t="n"/>
      <c r="B832" s="87" t="n"/>
      <c r="C832" s="89" t="n"/>
    </row>
    <row r="833" spans="1:13">
      <c r="A833" s="87" t="n"/>
      <c r="B833" s="87" t="n"/>
      <c r="C833" s="89" t="n"/>
    </row>
    <row r="834" spans="1:13">
      <c r="A834" s="87" t="n"/>
      <c r="B834" s="87" t="n"/>
      <c r="C834" s="89" t="n"/>
    </row>
    <row r="835" spans="1:13">
      <c r="A835" s="87" t="n"/>
      <c r="B835" s="87" t="n"/>
      <c r="C835" s="89" t="n"/>
    </row>
    <row r="836" spans="1:13">
      <c r="A836" s="87" t="n"/>
      <c r="B836" s="87" t="n"/>
      <c r="C836" s="89" t="n"/>
    </row>
    <row r="837" spans="1:13">
      <c r="A837" s="87" t="n"/>
      <c r="B837" s="87" t="n"/>
      <c r="C837" s="89" t="n"/>
    </row>
    <row r="838" spans="1:13">
      <c r="A838" s="87" t="n"/>
      <c r="B838" s="87" t="n"/>
      <c r="C838" s="89" t="n"/>
    </row>
    <row r="839" spans="1:13">
      <c r="A839" s="87" t="n"/>
      <c r="B839" s="87" t="n"/>
      <c r="C839" s="89" t="n"/>
    </row>
    <row r="840" spans="1:13">
      <c r="A840" s="87" t="n"/>
      <c r="B840" s="87" t="n"/>
      <c r="C840" s="89" t="n"/>
    </row>
    <row r="841" spans="1:13">
      <c r="A841" s="87" t="n"/>
      <c r="B841" s="87" t="n"/>
      <c r="C841" s="89" t="n"/>
    </row>
    <row r="842" spans="1:13">
      <c r="A842" s="87" t="n"/>
      <c r="B842" s="87" t="n"/>
      <c r="C842" s="89" t="n"/>
    </row>
    <row r="843" spans="1:13">
      <c r="A843" s="87" t="n"/>
      <c r="B843" s="87" t="n"/>
      <c r="C843" s="89" t="n"/>
    </row>
    <row r="844" spans="1:13">
      <c r="A844" s="87" t="n"/>
      <c r="B844" s="87" t="n"/>
      <c r="C844" s="89" t="n"/>
    </row>
    <row r="845" spans="1:13">
      <c r="A845" s="87" t="n"/>
      <c r="B845" s="87" t="n"/>
      <c r="C845" s="89" t="n"/>
    </row>
    <row r="846" spans="1:13">
      <c r="A846" s="87" t="n"/>
      <c r="B846" s="87" t="n"/>
      <c r="C846" s="89" t="n"/>
    </row>
    <row r="847" spans="1:13">
      <c r="A847" s="87" t="n"/>
      <c r="B847" s="87" t="n"/>
      <c r="C847" s="89" t="n"/>
    </row>
    <row r="848" spans="1:13">
      <c r="A848" s="87" t="n"/>
      <c r="B848" s="87" t="n"/>
      <c r="C848" s="89" t="n"/>
    </row>
    <row r="849" spans="1:13">
      <c r="A849" s="87" t="n"/>
      <c r="B849" s="87" t="n"/>
      <c r="C849" s="89" t="n"/>
    </row>
  </sheetData>
  <conditionalFormatting sqref="D1:D6 D40:D1048576">
    <cfRule dxfId="0" priority="5" type="duplicateValues"/>
    <cfRule dxfId="0" priority="6" type="duplicateValues"/>
  </conditionalFormatting>
  <conditionalFormatting sqref="E1:E6 E40:E1048576">
    <cfRule dxfId="0" priority="4" type="duplicateValues"/>
  </conditionalFormatting>
  <conditionalFormatting sqref="D7:D39">
    <cfRule dxfId="0" priority="2" type="duplicateValues"/>
    <cfRule dxfId="0" priority="3" type="duplicateValues"/>
  </conditionalFormatting>
  <conditionalFormatting sqref="E7:E39">
    <cfRule dxfId="0" priority="1" type="duplicateValues"/>
  </conditionalFormatting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M12" sqref="M12"/>
    </sheetView>
  </sheetViews>
  <sheetFormatPr baseColWidth="8" defaultRowHeight="13.5" outlineLevelCol="0"/>
  <cols>
    <col customWidth="1" max="2" min="1" style="169" width="12.875"/>
    <col customWidth="1" max="6" min="3" style="170" width="12.875"/>
  </cols>
  <sheetData>
    <row customHeight="1" ht="16.5" r="1" s="235" spans="1:6">
      <c r="A1" s="142" t="s">
        <v>102</v>
      </c>
      <c r="B1" s="142" t="s">
        <v>105</v>
      </c>
      <c r="C1" s="166" t="s">
        <v>112</v>
      </c>
      <c r="D1" s="166" t="s">
        <v>665</v>
      </c>
      <c r="E1" s="166" t="s">
        <v>666</v>
      </c>
      <c r="F1" s="166" t="s">
        <v>667</v>
      </c>
    </row>
    <row customHeight="1" ht="16.5" r="2" s="235" spans="1:6">
      <c r="A2" s="142">
        <f>YEAR(C2)</f>
        <v/>
      </c>
      <c r="B2" s="142">
        <f>MONTH(C2)</f>
        <v/>
      </c>
      <c r="C2" s="167" t="n">
        <v>43312</v>
      </c>
      <c r="D2" s="166" t="s">
        <v>38</v>
      </c>
      <c r="E2" s="168" t="s">
        <v>38</v>
      </c>
      <c r="F2" s="168" t="n">
        <v>99</v>
      </c>
    </row>
    <row customHeight="1" ht="16.5" r="3" s="235" spans="1:6">
      <c r="A3" s="142" t="n"/>
      <c r="B3" s="142" t="n">
        <v>8</v>
      </c>
      <c r="C3" s="167" t="n"/>
      <c r="D3" s="166" t="n"/>
      <c r="E3" s="168" t="n"/>
      <c r="F3" s="168" t="n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selection activeCell="E20" sqref="E20"/>
    </sheetView>
  </sheetViews>
  <sheetFormatPr baseColWidth="8" defaultColWidth="8.875" defaultRowHeight="16.5" outlineLevelCol="0"/>
  <cols>
    <col customWidth="1" max="2" min="1" style="97" width="9"/>
    <col customWidth="1" max="3" min="3" style="92" width="17.625"/>
    <col customWidth="1" max="4" min="4" style="92" width="10.125"/>
    <col customWidth="1" max="5" min="5" style="92" width="9"/>
    <col customWidth="1" max="6" min="6" style="92" width="29.125"/>
    <col customWidth="1" max="7" min="7" style="92" width="18.625"/>
    <col customWidth="1" max="8" min="8" style="92" width="9"/>
    <col customWidth="1" max="9" min="9" style="92" width="12.875"/>
    <col customWidth="1" max="10" min="10" style="92" width="12.5"/>
    <col customWidth="1" max="12" min="11" style="92" width="9"/>
    <col customWidth="1" max="13" min="13" style="92" width="58.5"/>
    <col customWidth="1" max="14" min="14" style="92" width="16.375"/>
    <col customWidth="1" max="15" min="15" style="92" width="20.5"/>
    <col customWidth="1" max="17" min="16" style="91" width="8.875"/>
    <col customWidth="1" max="16384" min="18" style="91" width="8.875"/>
  </cols>
  <sheetData>
    <row r="1" spans="1:31">
      <c r="A1" s="97" t="s">
        <v>102</v>
      </c>
      <c r="B1" s="97" t="s">
        <v>105</v>
      </c>
      <c r="C1" s="92" t="s">
        <v>111</v>
      </c>
      <c r="D1" s="92" t="s">
        <v>518</v>
      </c>
      <c r="E1" s="92" t="s">
        <v>668</v>
      </c>
      <c r="F1" s="92" t="s">
        <v>669</v>
      </c>
      <c r="G1" s="92" t="s">
        <v>670</v>
      </c>
      <c r="H1" s="92" t="s">
        <v>167</v>
      </c>
      <c r="I1" s="92" t="s">
        <v>671</v>
      </c>
      <c r="J1" s="92" t="s">
        <v>87</v>
      </c>
      <c r="K1" s="92" t="s">
        <v>88</v>
      </c>
      <c r="L1" s="92" t="s">
        <v>89</v>
      </c>
      <c r="M1" s="92" t="s">
        <v>672</v>
      </c>
      <c r="N1" s="92" t="s">
        <v>673</v>
      </c>
      <c r="O1" s="92" t="s">
        <v>517</v>
      </c>
    </row>
    <row r="2" spans="1:31">
      <c r="A2" s="89" t="n">
        <v>2018</v>
      </c>
      <c r="B2" s="89" t="n">
        <v>8</v>
      </c>
      <c r="C2" s="101" t="s">
        <v>474</v>
      </c>
      <c r="D2" s="102" t="s">
        <v>674</v>
      </c>
      <c r="E2" s="100" t="s">
        <v>675</v>
      </c>
      <c r="F2" s="100" t="s">
        <v>185</v>
      </c>
      <c r="G2" s="100" t="s">
        <v>285</v>
      </c>
      <c r="H2" s="100" t="n">
        <v>5</v>
      </c>
      <c r="I2" s="100" t="s">
        <v>676</v>
      </c>
      <c r="J2" s="96" t="n">
        <v>5</v>
      </c>
      <c r="K2" s="96" t="n">
        <v>5</v>
      </c>
      <c r="L2" s="96" t="n">
        <v>5</v>
      </c>
      <c r="M2" s="100" t="s">
        <v>677</v>
      </c>
      <c r="N2" s="100" t="s">
        <v>678</v>
      </c>
      <c r="O2" s="100" t="s">
        <v>184</v>
      </c>
      <c r="P2" s="95" t="n"/>
      <c r="Q2" s="95" t="n"/>
      <c r="R2" s="95" t="n"/>
      <c r="S2" s="92" t="n"/>
      <c r="T2" s="92" t="n"/>
      <c r="U2" s="92" t="n"/>
      <c r="V2" s="92" t="n"/>
    </row>
    <row r="3" spans="1:31">
      <c r="A3" s="89" t="n">
        <v>2018</v>
      </c>
      <c r="B3" s="89" t="n">
        <v>8</v>
      </c>
      <c r="C3" s="101" t="s">
        <v>679</v>
      </c>
      <c r="D3" s="102" t="s">
        <v>680</v>
      </c>
      <c r="E3" s="100" t="s">
        <v>675</v>
      </c>
      <c r="F3" s="100" t="s">
        <v>185</v>
      </c>
      <c r="G3" s="100" t="s">
        <v>681</v>
      </c>
      <c r="H3" s="100" t="n">
        <v>5</v>
      </c>
      <c r="I3" s="100" t="s">
        <v>676</v>
      </c>
      <c r="J3" s="96" t="n">
        <v>5</v>
      </c>
      <c r="K3" s="96" t="n">
        <v>5</v>
      </c>
      <c r="L3" s="96" t="n">
        <v>5</v>
      </c>
      <c r="M3" s="100" t="s">
        <v>682</v>
      </c>
      <c r="N3" s="100" t="s">
        <v>683</v>
      </c>
      <c r="O3" s="100" t="s">
        <v>684</v>
      </c>
      <c r="P3" s="95" t="n"/>
      <c r="Q3" s="95" t="n"/>
      <c r="R3" s="95" t="n"/>
      <c r="S3" s="92" t="n"/>
      <c r="T3" s="92" t="n"/>
      <c r="U3" s="92" t="n"/>
      <c r="V3" s="92" t="n"/>
    </row>
    <row r="4" spans="1:31">
      <c r="A4" s="89" t="n">
        <v>2018</v>
      </c>
      <c r="B4" s="89" t="n">
        <v>8</v>
      </c>
      <c r="C4" s="101" t="s">
        <v>685</v>
      </c>
      <c r="D4" s="102" t="s">
        <v>686</v>
      </c>
      <c r="E4" s="100" t="s">
        <v>675</v>
      </c>
      <c r="F4" s="100" t="s">
        <v>185</v>
      </c>
      <c r="G4" s="100" t="s">
        <v>687</v>
      </c>
      <c r="H4" s="100" t="n">
        <v>5</v>
      </c>
      <c r="I4" s="100" t="s">
        <v>676</v>
      </c>
      <c r="J4" s="96" t="n">
        <v>5</v>
      </c>
      <c r="K4" s="96" t="n">
        <v>5</v>
      </c>
      <c r="L4" s="96" t="n">
        <v>5</v>
      </c>
      <c r="M4" s="100" t="s">
        <v>688</v>
      </c>
      <c r="N4" s="100" t="s">
        <v>683</v>
      </c>
      <c r="O4" s="100" t="s">
        <v>689</v>
      </c>
      <c r="P4" s="95" t="n"/>
      <c r="Q4" s="95" t="n"/>
      <c r="R4" s="95" t="n"/>
      <c r="S4" s="92" t="n"/>
      <c r="T4" s="92" t="n"/>
      <c r="U4" s="92" t="n"/>
      <c r="V4" s="92" t="n"/>
    </row>
    <row r="5" spans="1:31">
      <c r="A5" s="89" t="n">
        <v>2018</v>
      </c>
      <c r="B5" s="89" t="n">
        <v>8</v>
      </c>
      <c r="C5" s="101" t="s">
        <v>496</v>
      </c>
      <c r="D5" s="102" t="s">
        <v>690</v>
      </c>
      <c r="E5" s="100" t="s">
        <v>675</v>
      </c>
      <c r="F5" s="100" t="s">
        <v>185</v>
      </c>
      <c r="G5" s="100" t="s">
        <v>691</v>
      </c>
      <c r="H5" s="100" t="n">
        <v>5</v>
      </c>
      <c r="I5" s="100" t="s">
        <v>676</v>
      </c>
      <c r="J5" s="96" t="n">
        <v>5</v>
      </c>
      <c r="K5" s="96" t="n">
        <v>5</v>
      </c>
      <c r="L5" s="96" t="n">
        <v>5</v>
      </c>
      <c r="M5" s="100" t="s">
        <v>692</v>
      </c>
      <c r="N5" s="100" t="s">
        <v>683</v>
      </c>
      <c r="O5" s="100" t="s">
        <v>693</v>
      </c>
      <c r="P5" s="95" t="n"/>
      <c r="Q5" s="95" t="n"/>
      <c r="R5" s="95" t="n"/>
      <c r="S5" s="95" t="n"/>
      <c r="T5" s="95" t="n"/>
      <c r="U5" s="95" t="n"/>
      <c r="V5" s="92" t="n"/>
      <c r="W5" s="92" t="n"/>
      <c r="X5" s="92" t="n"/>
      <c r="Y5" s="92" t="n"/>
    </row>
    <row r="6" spans="1:31">
      <c r="A6" s="89" t="n">
        <v>2018</v>
      </c>
      <c r="B6" s="89" t="n">
        <v>8</v>
      </c>
      <c r="C6" s="101" t="s">
        <v>496</v>
      </c>
      <c r="D6" s="102" t="s">
        <v>694</v>
      </c>
      <c r="E6" s="100" t="s">
        <v>675</v>
      </c>
      <c r="F6" s="100" t="s">
        <v>185</v>
      </c>
      <c r="G6" s="100" t="s">
        <v>695</v>
      </c>
      <c r="H6" s="100" t="n">
        <v>5</v>
      </c>
      <c r="I6" s="100" t="s">
        <v>676</v>
      </c>
      <c r="J6" s="96" t="n">
        <v>5</v>
      </c>
      <c r="K6" s="96" t="n">
        <v>5</v>
      </c>
      <c r="L6" s="96" t="n">
        <v>5</v>
      </c>
      <c r="M6" s="100" t="s">
        <v>696</v>
      </c>
      <c r="N6" s="100" t="s">
        <v>683</v>
      </c>
      <c r="O6" s="100" t="s">
        <v>697</v>
      </c>
      <c r="P6" s="95" t="n"/>
      <c r="Q6" s="95" t="n"/>
      <c r="R6" s="95" t="n"/>
      <c r="S6" s="95" t="n"/>
      <c r="T6" s="95" t="n"/>
      <c r="U6" s="95" t="n"/>
      <c r="V6" s="92" t="n"/>
      <c r="W6" s="92" t="n"/>
      <c r="X6" s="92" t="n"/>
      <c r="Y6" s="92" t="n"/>
    </row>
    <row r="7" spans="1:31">
      <c r="A7" s="89" t="n">
        <v>2018</v>
      </c>
      <c r="B7" s="89" t="n">
        <v>8</v>
      </c>
      <c r="C7" s="101" t="s">
        <v>509</v>
      </c>
      <c r="D7" s="102" t="s">
        <v>698</v>
      </c>
      <c r="E7" s="100" t="s">
        <v>675</v>
      </c>
      <c r="F7" s="100" t="s">
        <v>185</v>
      </c>
      <c r="G7" s="100" t="s">
        <v>699</v>
      </c>
      <c r="H7" s="100" t="n">
        <v>5</v>
      </c>
      <c r="I7" s="100" t="s">
        <v>676</v>
      </c>
      <c r="J7" s="96" t="n">
        <v>5</v>
      </c>
      <c r="K7" s="96" t="n">
        <v>5</v>
      </c>
      <c r="L7" s="96" t="n">
        <v>5</v>
      </c>
      <c r="M7" s="100" t="s">
        <v>700</v>
      </c>
      <c r="N7" s="100" t="s">
        <v>683</v>
      </c>
      <c r="O7" s="100" t="s">
        <v>701</v>
      </c>
      <c r="P7" s="95" t="n"/>
      <c r="Q7" s="95" t="n"/>
      <c r="R7" s="95" t="n"/>
      <c r="S7" s="92" t="n"/>
      <c r="T7" s="92" t="n"/>
      <c r="U7" s="92" t="n"/>
      <c r="V7" s="92" t="n"/>
    </row>
    <row r="8" spans="1:31">
      <c r="A8" s="89" t="n">
        <v>2018</v>
      </c>
      <c r="B8" s="89" t="n">
        <v>8</v>
      </c>
      <c r="C8" s="101" t="s">
        <v>509</v>
      </c>
      <c r="D8" s="102" t="s">
        <v>702</v>
      </c>
      <c r="E8" s="100" t="s">
        <v>675</v>
      </c>
      <c r="F8" s="100" t="s">
        <v>185</v>
      </c>
      <c r="G8" s="100" t="s">
        <v>703</v>
      </c>
      <c r="H8" s="100" t="n">
        <v>5</v>
      </c>
      <c r="I8" s="100" t="s">
        <v>676</v>
      </c>
      <c r="J8" s="96" t="n">
        <v>5</v>
      </c>
      <c r="K8" s="96" t="n">
        <v>5</v>
      </c>
      <c r="L8" s="96" t="n">
        <v>5</v>
      </c>
      <c r="M8" s="100" t="s">
        <v>704</v>
      </c>
      <c r="N8" s="100" t="s">
        <v>683</v>
      </c>
      <c r="O8" s="100" t="s">
        <v>705</v>
      </c>
      <c r="P8" s="95" t="n"/>
      <c r="Q8" s="95" t="n"/>
      <c r="R8" s="95" t="n"/>
      <c r="S8" s="92" t="n"/>
      <c r="T8" s="92" t="n"/>
      <c r="U8" s="92" t="n"/>
      <c r="V8" s="92" t="n"/>
    </row>
    <row r="9" spans="1:31">
      <c r="A9" s="89" t="n">
        <v>2018</v>
      </c>
      <c r="B9" s="89" t="n">
        <v>8</v>
      </c>
      <c r="C9" s="101" t="s">
        <v>509</v>
      </c>
      <c r="D9" s="102" t="s">
        <v>702</v>
      </c>
      <c r="E9" s="100" t="s">
        <v>675</v>
      </c>
      <c r="F9" s="100" t="s">
        <v>185</v>
      </c>
      <c r="G9" s="100" t="s">
        <v>703</v>
      </c>
      <c r="H9" s="100" t="n">
        <v>5</v>
      </c>
      <c r="I9" s="100" t="s">
        <v>676</v>
      </c>
      <c r="J9" s="96" t="n">
        <v>5</v>
      </c>
      <c r="K9" s="96" t="n">
        <v>5</v>
      </c>
      <c r="L9" s="96" t="n">
        <v>5</v>
      </c>
      <c r="M9" s="100" t="s">
        <v>704</v>
      </c>
      <c r="N9" s="100" t="s">
        <v>683</v>
      </c>
      <c r="O9" s="100" t="s">
        <v>705</v>
      </c>
      <c r="P9" s="92" t="n"/>
      <c r="Q9" s="92" t="n"/>
      <c r="R9" s="92" t="n"/>
      <c r="S9" s="92" t="n"/>
      <c r="T9" s="92" t="n"/>
      <c r="U9" s="92" t="n"/>
      <c r="V9" s="95" t="n"/>
      <c r="W9" s="95" t="n"/>
      <c r="X9" s="95" t="n"/>
      <c r="Y9" s="95" t="n"/>
      <c r="Z9" s="95" t="n"/>
      <c r="AA9" s="95" t="n"/>
      <c r="AB9" s="92" t="n"/>
      <c r="AC9" s="92" t="n"/>
      <c r="AD9" s="92" t="n"/>
      <c r="AE9" s="92" t="n"/>
    </row>
    <row r="10" spans="1:31">
      <c r="A10" s="89">
        <f>YEAR(C10)</f>
        <v/>
      </c>
      <c r="B10" s="89">
        <f>MONTH(C10)</f>
        <v/>
      </c>
      <c r="C10" s="101" t="n">
        <v>43315</v>
      </c>
      <c r="D10" s="102" t="n">
        <v>0.33125</v>
      </c>
      <c r="E10" s="100" t="s">
        <v>675</v>
      </c>
      <c r="F10" s="100" t="s">
        <v>185</v>
      </c>
      <c r="G10" s="100" t="s">
        <v>703</v>
      </c>
      <c r="H10" s="100" t="s">
        <v>123</v>
      </c>
      <c r="I10" s="100" t="s">
        <v>676</v>
      </c>
      <c r="J10" s="96">
        <f>MID(I10,7,1)</f>
        <v/>
      </c>
      <c r="K10" s="96">
        <f>MID(I10,14,1)</f>
        <v/>
      </c>
      <c r="L10" s="96">
        <f>MID(I10,21,1)</f>
        <v/>
      </c>
      <c r="M10" s="100" t="s">
        <v>706</v>
      </c>
      <c r="N10" s="100" t="s">
        <v>683</v>
      </c>
      <c r="O10" s="100" t="s">
        <v>707</v>
      </c>
      <c r="P10" s="92" t="n"/>
      <c r="Q10" s="92" t="n"/>
      <c r="R10" s="92" t="n"/>
      <c r="S10" s="92" t="n"/>
      <c r="T10" s="92" t="n"/>
      <c r="U10" s="92" t="n"/>
      <c r="V10" s="95" t="n"/>
      <c r="W10" s="95" t="n"/>
      <c r="X10" s="95" t="n"/>
      <c r="Y10" s="92" t="n"/>
      <c r="Z10" s="92" t="n"/>
      <c r="AA10" s="92" t="n"/>
      <c r="AB10" s="92" t="n"/>
    </row>
    <row r="11" spans="1:31">
      <c r="A11" s="89">
        <f>YEAR(C11)</f>
        <v/>
      </c>
      <c r="B11" s="89">
        <f>MONTH(C11)</f>
        <v/>
      </c>
      <c r="C11" s="101" t="n">
        <v>43320</v>
      </c>
      <c r="D11" s="102" t="n">
        <v>0.9270833333333334</v>
      </c>
      <c r="E11" s="100" t="s">
        <v>675</v>
      </c>
      <c r="F11" s="100" t="s">
        <v>185</v>
      </c>
      <c r="G11" s="100" t="s">
        <v>691</v>
      </c>
      <c r="H11" s="100" t="s">
        <v>123</v>
      </c>
      <c r="I11" s="100" t="s">
        <v>676</v>
      </c>
      <c r="J11" s="96">
        <f>MID(I11,7,1)</f>
        <v/>
      </c>
      <c r="K11" s="96">
        <f>MID(I11,14,1)</f>
        <v/>
      </c>
      <c r="L11" s="96">
        <f>MID(I11,21,1)</f>
        <v/>
      </c>
      <c r="M11" s="100" t="s">
        <v>692</v>
      </c>
      <c r="N11" s="100" t="s">
        <v>683</v>
      </c>
      <c r="O11" s="100" t="s">
        <v>708</v>
      </c>
      <c r="P11" s="92" t="n"/>
      <c r="Q11" s="92" t="n"/>
      <c r="R11" s="92" t="n"/>
      <c r="S11" s="92" t="n"/>
      <c r="T11" s="92" t="n"/>
      <c r="U11" s="92" t="n"/>
      <c r="V11" s="95" t="n"/>
      <c r="W11" s="95" t="n"/>
      <c r="X11" s="95" t="n"/>
      <c r="Y11" s="92" t="n"/>
      <c r="Z11" s="92" t="n"/>
      <c r="AA11" s="92" t="n"/>
      <c r="AB11" s="92" t="n"/>
    </row>
    <row r="12" spans="1:31">
      <c r="A12" s="89">
        <f>YEAR(C12)</f>
        <v/>
      </c>
      <c r="B12" s="89">
        <f>MONTH(C12)</f>
        <v/>
      </c>
      <c r="C12" s="101" t="n">
        <v>43320</v>
      </c>
      <c r="D12" s="102" t="n">
        <v>0.9270833333333334</v>
      </c>
      <c r="E12" s="100" t="s">
        <v>675</v>
      </c>
      <c r="F12" s="100" t="s">
        <v>185</v>
      </c>
      <c r="G12" s="100" t="s">
        <v>695</v>
      </c>
      <c r="H12" s="100" t="s">
        <v>123</v>
      </c>
      <c r="I12" s="100" t="s">
        <v>676</v>
      </c>
      <c r="J12" s="96">
        <f>MID(I12,7,1)</f>
        <v/>
      </c>
      <c r="K12" s="96">
        <f>MID(I12,14,1)</f>
        <v/>
      </c>
      <c r="L12" s="96">
        <f>MID(I12,21,1)</f>
        <v/>
      </c>
      <c r="M12" s="100" t="s">
        <v>696</v>
      </c>
      <c r="N12" s="100" t="s">
        <v>683</v>
      </c>
      <c r="O12" s="100" t="s">
        <v>709</v>
      </c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</row>
    <row r="13" spans="1:31">
      <c r="A13" s="89">
        <f>YEAR(C13)</f>
        <v/>
      </c>
      <c r="B13" s="89">
        <f>MONTH(C13)</f>
        <v/>
      </c>
      <c r="C13" s="101" t="n">
        <v>43326</v>
      </c>
      <c r="D13" s="102" t="n">
        <v>0.7208333333333333</v>
      </c>
      <c r="E13" s="100" t="s">
        <v>675</v>
      </c>
      <c r="F13" s="100" t="s">
        <v>185</v>
      </c>
      <c r="G13" s="100" t="s">
        <v>687</v>
      </c>
      <c r="H13" s="100" t="s">
        <v>123</v>
      </c>
      <c r="I13" s="100" t="s">
        <v>676</v>
      </c>
      <c r="J13" s="96">
        <f>MID(I13,7,1)</f>
        <v/>
      </c>
      <c r="K13" s="96">
        <f>MID(I13,14,1)</f>
        <v/>
      </c>
      <c r="L13" s="96">
        <f>MID(I13,21,1)</f>
        <v/>
      </c>
      <c r="M13" s="100" t="s">
        <v>688</v>
      </c>
      <c r="N13" s="100" t="s">
        <v>683</v>
      </c>
      <c r="O13" s="100" t="s">
        <v>710</v>
      </c>
      <c r="P13" s="92" t="n"/>
      <c r="Q13" s="92" t="n"/>
      <c r="R13" s="92" t="n"/>
      <c r="S13" s="92" t="n"/>
      <c r="T13" s="92" t="n"/>
      <c r="U13" s="92" t="n"/>
      <c r="V13" s="92" t="n"/>
    </row>
    <row r="14" spans="1:31">
      <c r="A14" s="89">
        <f>YEAR(C14)</f>
        <v/>
      </c>
      <c r="B14" s="89">
        <f>MONTH(C14)</f>
        <v/>
      </c>
      <c r="C14" s="101" t="n">
        <v>43327</v>
      </c>
      <c r="D14" s="102" t="n">
        <v>0.07291666666666667</v>
      </c>
      <c r="E14" s="100" t="s">
        <v>675</v>
      </c>
      <c r="F14" s="100" t="s">
        <v>185</v>
      </c>
      <c r="G14" s="100" t="s">
        <v>681</v>
      </c>
      <c r="H14" s="100" t="s">
        <v>123</v>
      </c>
      <c r="I14" s="100" t="s">
        <v>676</v>
      </c>
      <c r="J14" s="96">
        <f>MID(I14,7,1)</f>
        <v/>
      </c>
      <c r="K14" s="96">
        <f>MID(I14,14,1)</f>
        <v/>
      </c>
      <c r="L14" s="96">
        <f>MID(I14,21,1)</f>
        <v/>
      </c>
      <c r="M14" s="100" t="s">
        <v>682</v>
      </c>
      <c r="N14" s="100" t="s">
        <v>683</v>
      </c>
      <c r="O14" s="100" t="s">
        <v>711</v>
      </c>
      <c r="P14" s="92" t="n"/>
      <c r="Q14" s="92" t="n"/>
      <c r="R14" s="92" t="n"/>
      <c r="S14" s="92" t="n"/>
      <c r="T14" s="92" t="n"/>
      <c r="U14" s="92" t="n"/>
      <c r="V14" s="92" t="n"/>
    </row>
    <row r="15" spans="1:31">
      <c r="A15" s="89">
        <f>YEAR(C15)</f>
        <v/>
      </c>
      <c r="B15" s="89">
        <f>MONTH(C15)</f>
        <v/>
      </c>
      <c r="C15" s="101" t="n">
        <v>43328</v>
      </c>
      <c r="D15" s="102" t="n">
        <v>0.8402777777777778</v>
      </c>
      <c r="E15" s="100" t="s">
        <v>675</v>
      </c>
      <c r="F15" s="100" t="s">
        <v>185</v>
      </c>
      <c r="G15" s="100" t="s">
        <v>285</v>
      </c>
      <c r="H15" s="100" t="s">
        <v>123</v>
      </c>
      <c r="I15" s="100" t="s">
        <v>676</v>
      </c>
      <c r="J15" s="96">
        <f>MID(I15,7,1)</f>
        <v/>
      </c>
      <c r="K15" s="96">
        <f>MID(I15,14,1)</f>
        <v/>
      </c>
      <c r="L15" s="96">
        <f>MID(I15,21,1)</f>
        <v/>
      </c>
      <c r="M15" s="100" t="s">
        <v>712</v>
      </c>
      <c r="N15" s="100" t="s">
        <v>678</v>
      </c>
      <c r="O15" s="100" t="n"/>
      <c r="P15" s="92" t="n"/>
      <c r="Q15" s="92" t="n"/>
      <c r="R15" s="92" t="n"/>
      <c r="S15" s="92" t="n"/>
      <c r="T15" s="92" t="n"/>
      <c r="U15" s="92" t="n"/>
      <c r="V15" s="92" t="n"/>
    </row>
    <row r="16" spans="1:31">
      <c r="A16" s="89" t="n"/>
      <c r="B16" s="89" t="n"/>
      <c r="P16" s="92" t="n"/>
      <c r="Q16" s="92" t="n"/>
      <c r="R16" s="92" t="n"/>
      <c r="S16" s="92" t="n"/>
    </row>
    <row r="17" spans="1:31">
      <c r="A17" s="89" t="n"/>
      <c r="B17" s="89" t="n"/>
      <c r="P17" s="92" t="n"/>
      <c r="Q17" s="92" t="n"/>
      <c r="R17" s="92" t="n"/>
      <c r="S17" s="92" t="n"/>
    </row>
    <row r="18" spans="1:31">
      <c r="A18" s="89" t="n"/>
      <c r="B18" s="89" t="n"/>
      <c r="P18" s="92" t="n"/>
      <c r="Q18" s="92" t="n"/>
      <c r="R18" s="92" t="n"/>
      <c r="S18" s="92" t="n"/>
    </row>
    <row r="19" spans="1:31">
      <c r="A19" s="89" t="n"/>
      <c r="B19" s="89" t="n"/>
      <c r="P19" s="92" t="n"/>
      <c r="Q19" s="92" t="n"/>
      <c r="R19" s="92" t="n"/>
      <c r="S19" s="92" t="n"/>
    </row>
    <row r="20" spans="1:31">
      <c r="A20" s="89" t="n"/>
      <c r="B20" s="89" t="n"/>
      <c r="P20" s="92" t="n"/>
      <c r="Q20" s="92" t="n"/>
      <c r="R20" s="92" t="n"/>
      <c r="S20" s="92" t="n"/>
    </row>
    <row r="21" spans="1:31">
      <c r="A21" s="89" t="n"/>
      <c r="B21" s="89" t="n"/>
      <c r="P21" s="92" t="n"/>
      <c r="Q21" s="92" t="n"/>
      <c r="R21" s="92" t="n"/>
      <c r="S21" s="92" t="n"/>
    </row>
    <row r="22" spans="1:31">
      <c r="A22" s="89" t="n"/>
      <c r="B22" s="89" t="n"/>
      <c r="P22" s="92" t="n"/>
      <c r="Q22" s="92" t="n"/>
      <c r="R22" s="92" t="n"/>
      <c r="S22" s="92" t="n"/>
    </row>
    <row r="23" spans="1:31">
      <c r="A23" s="89" t="n"/>
      <c r="B23" s="89" t="n"/>
      <c r="P23" s="92" t="n"/>
      <c r="Q23" s="92" t="n"/>
      <c r="R23" s="92" t="n"/>
      <c r="S23" s="92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C20" sqref="C20"/>
    </sheetView>
  </sheetViews>
  <sheetFormatPr baseColWidth="8" defaultColWidth="9" defaultRowHeight="16.5" outlineLevelCol="0"/>
  <cols>
    <col customWidth="1" max="2" min="1" style="145" width="9"/>
    <col customWidth="1" max="3" min="3" style="68" width="13.125"/>
    <col customWidth="1" max="5" min="4" style="68" width="9"/>
    <col customWidth="1" max="6" min="6" style="68" width="14.125"/>
    <col customWidth="1" max="9" min="7" style="68" width="9"/>
    <col customWidth="1" max="10" min="10" style="68" width="22.625"/>
    <col customWidth="1" max="11" min="11" style="68" width="13.625"/>
    <col customWidth="1" max="13" min="12" style="68" width="9"/>
    <col customWidth="1" max="16384" min="14" style="68" width="9"/>
  </cols>
  <sheetData>
    <row r="1" spans="1:15">
      <c r="A1" s="103" t="s">
        <v>102</v>
      </c>
      <c r="B1" s="103" t="s">
        <v>105</v>
      </c>
      <c r="C1" s="67" t="s">
        <v>111</v>
      </c>
      <c r="D1" s="67" t="s">
        <v>518</v>
      </c>
      <c r="E1" s="67" t="s">
        <v>668</v>
      </c>
      <c r="F1" s="67" t="s">
        <v>669</v>
      </c>
      <c r="G1" s="67" t="s">
        <v>670</v>
      </c>
      <c r="H1" s="67" t="s">
        <v>167</v>
      </c>
      <c r="I1" s="67" t="s">
        <v>671</v>
      </c>
      <c r="J1" s="67" t="s">
        <v>672</v>
      </c>
      <c r="K1" s="67" t="s">
        <v>673</v>
      </c>
      <c r="L1" s="67" t="s">
        <v>517</v>
      </c>
    </row>
    <row r="2" spans="1:15">
      <c r="A2" s="89" t="n">
        <v>2018</v>
      </c>
      <c r="B2" s="89" t="n">
        <v>8</v>
      </c>
      <c r="C2" s="101" t="s">
        <v>679</v>
      </c>
      <c r="D2" s="102" t="s">
        <v>680</v>
      </c>
      <c r="E2" s="100" t="s">
        <v>675</v>
      </c>
      <c r="F2" s="100" t="s">
        <v>185</v>
      </c>
      <c r="G2" s="100" t="s">
        <v>681</v>
      </c>
      <c r="H2" s="100" t="n">
        <v>5</v>
      </c>
      <c r="I2" s="100" t="s">
        <v>676</v>
      </c>
      <c r="J2" s="100" t="n">
        <v>5</v>
      </c>
      <c r="K2" s="100" t="n">
        <v>5</v>
      </c>
      <c r="L2" s="100" t="n">
        <v>5</v>
      </c>
      <c r="M2" t="s">
        <v>682</v>
      </c>
      <c r="N2" t="s">
        <v>683</v>
      </c>
      <c r="O2" t="s">
        <v>684</v>
      </c>
    </row>
    <row r="3" spans="1:15">
      <c r="A3" s="89" t="n">
        <v>2018</v>
      </c>
      <c r="B3" s="89" t="n">
        <v>8</v>
      </c>
      <c r="C3" s="101" t="s">
        <v>685</v>
      </c>
      <c r="D3" s="102" t="s">
        <v>686</v>
      </c>
      <c r="E3" s="100" t="s">
        <v>675</v>
      </c>
      <c r="F3" s="100" t="s">
        <v>185</v>
      </c>
      <c r="G3" s="100" t="s">
        <v>687</v>
      </c>
      <c r="H3" s="100" t="n">
        <v>5</v>
      </c>
      <c r="I3" s="100" t="s">
        <v>676</v>
      </c>
      <c r="J3" s="100" t="n">
        <v>5</v>
      </c>
      <c r="K3" s="100" t="n">
        <v>5</v>
      </c>
      <c r="L3" s="100" t="n">
        <v>5</v>
      </c>
      <c r="M3" t="s">
        <v>688</v>
      </c>
      <c r="N3" t="s">
        <v>683</v>
      </c>
      <c r="O3" t="s">
        <v>689</v>
      </c>
    </row>
    <row r="4" spans="1:15">
      <c r="A4" s="89" t="n">
        <v>2018</v>
      </c>
      <c r="B4" s="89" t="n">
        <v>8</v>
      </c>
      <c r="C4" s="101" t="s">
        <v>496</v>
      </c>
      <c r="D4" s="102" t="s">
        <v>690</v>
      </c>
      <c r="E4" s="100" t="s">
        <v>675</v>
      </c>
      <c r="F4" s="100" t="s">
        <v>185</v>
      </c>
      <c r="G4" s="100" t="s">
        <v>691</v>
      </c>
      <c r="H4" s="100" t="n">
        <v>5</v>
      </c>
      <c r="I4" s="100" t="s">
        <v>676</v>
      </c>
      <c r="J4" s="100" t="n">
        <v>5</v>
      </c>
      <c r="K4" s="100" t="n">
        <v>5</v>
      </c>
      <c r="L4" s="100" t="n">
        <v>5</v>
      </c>
      <c r="M4" t="s">
        <v>692</v>
      </c>
      <c r="N4" t="s">
        <v>683</v>
      </c>
      <c r="O4" t="s">
        <v>693</v>
      </c>
    </row>
    <row r="5" spans="1:15">
      <c r="A5" s="89" t="n">
        <v>2018</v>
      </c>
      <c r="B5" s="89" t="n">
        <v>8</v>
      </c>
      <c r="C5" s="101" t="s">
        <v>496</v>
      </c>
      <c r="D5" s="102" t="s">
        <v>694</v>
      </c>
      <c r="E5" s="100" t="s">
        <v>675</v>
      </c>
      <c r="F5" s="100" t="s">
        <v>185</v>
      </c>
      <c r="G5" s="100" t="s">
        <v>695</v>
      </c>
      <c r="H5" s="100" t="n">
        <v>5</v>
      </c>
      <c r="I5" s="100" t="s">
        <v>676</v>
      </c>
      <c r="J5" s="100" t="n">
        <v>5</v>
      </c>
      <c r="K5" s="100" t="n">
        <v>5</v>
      </c>
      <c r="L5" s="100" t="n">
        <v>5</v>
      </c>
      <c r="M5" t="s">
        <v>696</v>
      </c>
      <c r="N5" t="s">
        <v>683</v>
      </c>
      <c r="O5" t="s">
        <v>697</v>
      </c>
    </row>
    <row r="6" spans="1:15">
      <c r="A6" s="89" t="n">
        <v>2018</v>
      </c>
      <c r="B6" s="89" t="n">
        <v>8</v>
      </c>
      <c r="C6" s="101" t="s">
        <v>509</v>
      </c>
      <c r="D6" s="102" t="s">
        <v>698</v>
      </c>
      <c r="E6" s="100" t="s">
        <v>675</v>
      </c>
      <c r="F6" s="100" t="s">
        <v>185</v>
      </c>
      <c r="G6" s="100" t="s">
        <v>699</v>
      </c>
      <c r="H6" s="100" t="n">
        <v>5</v>
      </c>
      <c r="I6" s="100" t="s">
        <v>676</v>
      </c>
      <c r="J6" s="100" t="n">
        <v>5</v>
      </c>
      <c r="K6" s="100" t="n">
        <v>5</v>
      </c>
      <c r="L6" s="100" t="n">
        <v>5</v>
      </c>
      <c r="M6" t="s">
        <v>700</v>
      </c>
      <c r="N6" t="s">
        <v>683</v>
      </c>
      <c r="O6" t="s">
        <v>701</v>
      </c>
    </row>
    <row r="7" spans="1:15">
      <c r="A7" s="89" t="n">
        <v>2018</v>
      </c>
      <c r="B7" s="89" t="n">
        <v>8</v>
      </c>
      <c r="C7" s="101" t="s">
        <v>509</v>
      </c>
      <c r="D7" s="102" t="s">
        <v>702</v>
      </c>
      <c r="E7" s="100" t="s">
        <v>675</v>
      </c>
      <c r="F7" s="100" t="s">
        <v>185</v>
      </c>
      <c r="G7" s="100" t="s">
        <v>703</v>
      </c>
      <c r="H7" s="100" t="n">
        <v>5</v>
      </c>
      <c r="I7" s="100" t="s">
        <v>676</v>
      </c>
      <c r="J7" s="100" t="n">
        <v>5</v>
      </c>
      <c r="K7" s="100" t="n">
        <v>5</v>
      </c>
      <c r="L7" s="100" t="n">
        <v>5</v>
      </c>
      <c r="M7" t="s">
        <v>704</v>
      </c>
      <c r="N7" t="s">
        <v>683</v>
      </c>
      <c r="O7" t="s">
        <v>705</v>
      </c>
    </row>
    <row r="8" spans="1:15">
      <c r="A8" s="89" t="n">
        <v>2018</v>
      </c>
      <c r="B8" s="89" t="n">
        <v>8</v>
      </c>
      <c r="C8" s="101" t="s">
        <v>509</v>
      </c>
      <c r="D8" s="102" t="s">
        <v>702</v>
      </c>
      <c r="E8" s="100" t="s">
        <v>675</v>
      </c>
      <c r="F8" s="100" t="s">
        <v>185</v>
      </c>
      <c r="G8" s="100" t="s">
        <v>703</v>
      </c>
      <c r="H8" s="100" t="n">
        <v>5</v>
      </c>
      <c r="I8" s="100" t="s">
        <v>676</v>
      </c>
      <c r="J8" s="100" t="n">
        <v>5</v>
      </c>
      <c r="K8" s="100" t="n">
        <v>5</v>
      </c>
      <c r="L8" s="100" t="n">
        <v>5</v>
      </c>
      <c r="M8" t="s">
        <v>704</v>
      </c>
      <c r="N8" t="s">
        <v>683</v>
      </c>
      <c r="O8" t="s">
        <v>705</v>
      </c>
    </row>
    <row r="9" spans="1:15">
      <c r="A9" s="89">
        <f>YEAR(C9)</f>
        <v/>
      </c>
      <c r="B9" s="89">
        <f>MONTH(C9)</f>
        <v/>
      </c>
      <c r="C9" s="101" t="n">
        <v>43320</v>
      </c>
      <c r="D9" s="102" t="n">
        <v>0.9270833333333334</v>
      </c>
      <c r="E9" s="100" t="s">
        <v>675</v>
      </c>
      <c r="F9" s="100" t="s">
        <v>185</v>
      </c>
      <c r="G9" s="100" t="s">
        <v>691</v>
      </c>
      <c r="H9" s="100" t="s">
        <v>123</v>
      </c>
      <c r="I9" s="100" t="s">
        <v>676</v>
      </c>
      <c r="J9" s="100" t="s">
        <v>692</v>
      </c>
      <c r="K9" s="100" t="s">
        <v>683</v>
      </c>
      <c r="L9" s="100" t="s">
        <v>708</v>
      </c>
    </row>
    <row r="10" spans="1:15">
      <c r="A10" s="89">
        <f>YEAR(C10)</f>
        <v/>
      </c>
      <c r="B10" s="89">
        <f>MONTH(C10)</f>
        <v/>
      </c>
      <c r="C10" s="101" t="n">
        <v>43320</v>
      </c>
      <c r="D10" s="102" t="n">
        <v>0.9270833333333334</v>
      </c>
      <c r="E10" s="100" t="s">
        <v>675</v>
      </c>
      <c r="F10" s="100" t="s">
        <v>185</v>
      </c>
      <c r="G10" s="100" t="s">
        <v>695</v>
      </c>
      <c r="H10" s="100" t="s">
        <v>123</v>
      </c>
      <c r="I10" s="100" t="s">
        <v>676</v>
      </c>
      <c r="J10" s="100" t="s">
        <v>696</v>
      </c>
      <c r="K10" s="100" t="s">
        <v>683</v>
      </c>
      <c r="L10" s="100" t="s">
        <v>709</v>
      </c>
    </row>
    <row r="11" spans="1:15">
      <c r="A11" s="89">
        <f>YEAR(C11)</f>
        <v/>
      </c>
      <c r="B11" s="89">
        <f>MONTH(C11)</f>
        <v/>
      </c>
      <c r="C11" s="101" t="n">
        <v>43315</v>
      </c>
      <c r="D11" s="102" t="n">
        <v>0.7208333333333333</v>
      </c>
      <c r="E11" s="100" t="s">
        <v>675</v>
      </c>
      <c r="F11" s="100" t="s">
        <v>185</v>
      </c>
      <c r="G11" s="100" t="s">
        <v>699</v>
      </c>
      <c r="H11" s="100" t="s">
        <v>123</v>
      </c>
      <c r="I11" s="100" t="s">
        <v>676</v>
      </c>
      <c r="J11" s="100" t="s">
        <v>700</v>
      </c>
      <c r="K11" s="100" t="s">
        <v>683</v>
      </c>
      <c r="L11" s="100" t="s">
        <v>713</v>
      </c>
    </row>
    <row r="12" spans="1:15">
      <c r="A12" s="89">
        <f>YEAR(C12)</f>
        <v/>
      </c>
      <c r="B12" s="89">
        <f>MONTH(C12)</f>
        <v/>
      </c>
      <c r="C12" s="101" t="n">
        <v>43315</v>
      </c>
      <c r="D12" s="102" t="n">
        <v>0.33125</v>
      </c>
      <c r="E12" s="100" t="s">
        <v>675</v>
      </c>
      <c r="F12" s="100" t="s">
        <v>185</v>
      </c>
      <c r="G12" s="100" t="s">
        <v>703</v>
      </c>
      <c r="H12" s="100" t="s">
        <v>123</v>
      </c>
      <c r="I12" s="100" t="s">
        <v>676</v>
      </c>
      <c r="J12" s="100" t="s">
        <v>706</v>
      </c>
      <c r="K12" s="100" t="s">
        <v>683</v>
      </c>
      <c r="L12" s="100" t="s">
        <v>707</v>
      </c>
    </row>
    <row r="13" spans="1:15">
      <c r="A13" s="89">
        <f>YEAR(C13)</f>
        <v/>
      </c>
      <c r="B13" s="89">
        <f>MONTH(C13)</f>
        <v/>
      </c>
      <c r="C13" s="101" t="n">
        <v>43328</v>
      </c>
      <c r="D13" s="102" t="n">
        <v>0.8402777777777778</v>
      </c>
      <c r="E13" s="100" t="s">
        <v>675</v>
      </c>
      <c r="F13" s="100" t="s">
        <v>185</v>
      </c>
      <c r="G13" s="100" t="s">
        <v>285</v>
      </c>
      <c r="H13" s="100" t="s">
        <v>123</v>
      </c>
      <c r="I13" s="100" t="s">
        <v>676</v>
      </c>
      <c r="J13" s="100" t="s">
        <v>712</v>
      </c>
      <c r="K13" s="100" t="s">
        <v>678</v>
      </c>
      <c r="L13" s="100" t="n"/>
    </row>
  </sheetData>
  <conditionalFormatting sqref="G1:G1048576">
    <cfRule dxfId="0" priority="1" type="duplicateValues"/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O4"/>
  <sheetViews>
    <sheetView workbookViewId="0">
      <selection activeCell="I21" sqref="I21"/>
    </sheetView>
  </sheetViews>
  <sheetFormatPr baseColWidth="8" defaultRowHeight="13.5" outlineLevelCol="0"/>
  <cols>
    <col bestFit="1" customWidth="1" max="1" min="1" style="235" width="6"/>
    <col bestFit="1" customWidth="1" max="2" min="2" style="235" width="3.5"/>
    <col bestFit="1" customWidth="1" max="3" min="3" style="235" width="12.125"/>
    <col bestFit="1" customWidth="1" max="4" min="4" style="235" width="6.875"/>
    <col bestFit="1" customWidth="1" max="5" min="5" style="235" width="5.5"/>
    <col bestFit="1" customWidth="1" max="6" min="6" style="235" width="13.875"/>
    <col bestFit="1" customWidth="1" max="7" min="7" style="235" width="9.5"/>
    <col bestFit="1" customWidth="1" max="8" min="8" style="235" width="5.5"/>
    <col bestFit="1" customWidth="1" max="9" min="9" style="235" width="31.5"/>
    <col bestFit="1" customWidth="1" max="12" min="10" style="235" width="5.5"/>
    <col bestFit="1" customWidth="1" max="13" min="13" style="235" width="255.875"/>
    <col bestFit="1" customWidth="1" max="14" min="14" style="235" width="13.875"/>
    <col bestFit="1" customWidth="1" max="15" min="15" style="235" width="23"/>
  </cols>
  <sheetData>
    <row customHeight="1" ht="16.5" r="1" s="235" spans="1:15">
      <c r="A1" s="97" t="s">
        <v>102</v>
      </c>
      <c r="B1" s="97" t="s">
        <v>105</v>
      </c>
      <c r="C1" s="92" t="s">
        <v>111</v>
      </c>
      <c r="D1" s="92" t="s">
        <v>518</v>
      </c>
      <c r="E1" s="92" t="s">
        <v>668</v>
      </c>
      <c r="F1" s="92" t="s">
        <v>669</v>
      </c>
      <c r="G1" s="92" t="s">
        <v>670</v>
      </c>
      <c r="H1" s="92" t="s">
        <v>167</v>
      </c>
      <c r="I1" s="92" t="s">
        <v>671</v>
      </c>
      <c r="J1" s="92" t="s">
        <v>87</v>
      </c>
      <c r="K1" s="92" t="s">
        <v>88</v>
      </c>
      <c r="L1" s="92" t="s">
        <v>89</v>
      </c>
      <c r="M1" s="92" t="s">
        <v>672</v>
      </c>
      <c r="N1" s="92" t="s">
        <v>673</v>
      </c>
      <c r="O1" s="92" t="s">
        <v>517</v>
      </c>
    </row>
    <row customHeight="1" ht="16.5" r="2" s="235" spans="1:15">
      <c r="C2" s="93" t="n">
        <v>43307</v>
      </c>
      <c r="D2" s="94" t="n">
        <v>0.7472222222222222</v>
      </c>
      <c r="E2" s="95" t="s">
        <v>675</v>
      </c>
      <c r="F2" s="95" t="s">
        <v>185</v>
      </c>
      <c r="G2" s="95" t="s">
        <v>714</v>
      </c>
      <c r="H2" s="95" t="s">
        <v>123</v>
      </c>
      <c r="I2" s="95" t="s">
        <v>676</v>
      </c>
      <c r="J2" s="96">
        <f>MID(I2,7,1)</f>
        <v/>
      </c>
      <c r="K2" s="96">
        <f>MID(I2,14,1)</f>
        <v/>
      </c>
      <c r="L2" s="96">
        <f>MID(I2,21,1)</f>
        <v/>
      </c>
      <c r="M2" s="95" t="s">
        <v>715</v>
      </c>
      <c r="N2" s="96" t="s">
        <v>683</v>
      </c>
      <c r="O2" s="96" t="s">
        <v>716</v>
      </c>
    </row>
    <row customHeight="1" ht="16.5" r="3" s="235" spans="1:15">
      <c r="A3" s="89">
        <f>YEAR(C3)</f>
        <v/>
      </c>
      <c r="B3" s="89">
        <f>MONTH(C3)</f>
        <v/>
      </c>
      <c r="C3" s="149" t="n">
        <v>43312</v>
      </c>
      <c r="D3" s="150" t="n">
        <v>0.8097222222222222</v>
      </c>
      <c r="E3" s="151" t="s">
        <v>675</v>
      </c>
      <c r="F3" s="151" t="s">
        <v>185</v>
      </c>
      <c r="G3" s="151" t="s">
        <v>717</v>
      </c>
      <c r="H3" s="151" t="s">
        <v>123</v>
      </c>
      <c r="I3" s="151" t="s">
        <v>676</v>
      </c>
      <c r="J3" s="152">
        <f>MID(I3,7,1)</f>
        <v/>
      </c>
      <c r="K3" s="152">
        <f>MID(I3,14,1)</f>
        <v/>
      </c>
      <c r="L3" s="152">
        <f>MID(I3,21,1)</f>
        <v/>
      </c>
      <c r="M3" s="153" t="s">
        <v>718</v>
      </c>
      <c r="N3" s="151" t="s">
        <v>678</v>
      </c>
      <c r="O3" s="151" t="n"/>
    </row>
    <row customHeight="1" ht="16.5" r="4" s="235" spans="1:15">
      <c r="C4" s="101" t="n">
        <v>43324</v>
      </c>
      <c r="D4" s="102" t="n">
        <v>0.6986111111111111</v>
      </c>
      <c r="E4" s="100" t="s">
        <v>675</v>
      </c>
      <c r="F4" s="100" t="s">
        <v>185</v>
      </c>
      <c r="G4" s="100" t="s">
        <v>719</v>
      </c>
      <c r="H4" s="100" t="s">
        <v>123</v>
      </c>
      <c r="I4" s="100" t="s">
        <v>676</v>
      </c>
      <c r="J4" s="96">
        <f>MID(I4,7,1)</f>
        <v/>
      </c>
      <c r="K4" s="96">
        <f>MID(I4,14,1)</f>
        <v/>
      </c>
      <c r="L4" s="96">
        <f>MID(I4,21,1)</f>
        <v/>
      </c>
      <c r="M4" s="100" t="s">
        <v>720</v>
      </c>
      <c r="N4" s="100" t="s">
        <v>683</v>
      </c>
      <c r="O4" s="100" t="s">
        <v>721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M16"/>
  <sheetViews>
    <sheetView topLeftCell="J1" workbookViewId="0" zoomScale="90" zoomScaleNormal="90" zoomScalePageLayoutView="98">
      <pane activePane="bottomLeft" state="frozen" topLeftCell="A2" ySplit="1"/>
      <selection activeCell="M9" pane="bottomLeft" sqref="M9"/>
    </sheetView>
  </sheetViews>
  <sheetFormatPr baseColWidth="8" defaultColWidth="11" defaultRowHeight="16.5" outlineLevelCol="0"/>
  <cols>
    <col customWidth="1" max="2" min="1" style="89" width="11.625"/>
    <col customWidth="1" max="3" min="3" style="56" width="14.375"/>
    <col customWidth="1" max="4" min="4" style="57" width="20.125"/>
    <col customWidth="1" max="5" min="5" style="226" width="11.625"/>
    <col customWidth="1" max="6" min="6" style="226" width="16.375"/>
    <col customWidth="1" max="7" min="7" style="57" width="46.875"/>
    <col bestFit="1" customWidth="1" max="8" min="8" style="57" width="11.125"/>
    <col customWidth="1" max="9" min="9" style="58" width="11.125"/>
    <col customWidth="1" max="12" min="10" style="226" width="11"/>
    <col customWidth="1" max="13" min="13" style="58" width="11"/>
    <col customWidth="1" max="15" min="14" style="226" width="11"/>
    <col customWidth="1" max="16384" min="16" style="226" width="11"/>
  </cols>
  <sheetData>
    <row customHeight="1" ht="21.75" r="1" s="235" spans="1:13">
      <c r="A1" s="88" t="s">
        <v>102</v>
      </c>
      <c r="B1" s="88" t="s">
        <v>105</v>
      </c>
      <c r="C1" s="60" t="s">
        <v>109</v>
      </c>
      <c r="D1" s="61" t="s">
        <v>722</v>
      </c>
      <c r="E1" s="59" t="s">
        <v>723</v>
      </c>
      <c r="F1" s="59" t="s">
        <v>724</v>
      </c>
      <c r="G1" s="61" t="s">
        <v>725</v>
      </c>
      <c r="H1" s="59" t="s">
        <v>726</v>
      </c>
      <c r="I1" s="59" t="s">
        <v>727</v>
      </c>
      <c r="L1" s="59" t="s">
        <v>726</v>
      </c>
      <c r="M1" s="59" t="s">
        <v>727</v>
      </c>
    </row>
    <row r="2" spans="1:13">
      <c r="A2" s="89">
        <f>YEAR(C2)</f>
        <v/>
      </c>
      <c r="B2" s="89">
        <f>MONTH(C2)</f>
        <v/>
      </c>
      <c r="C2" s="56" t="n">
        <v>43256</v>
      </c>
      <c r="D2" s="57" t="s">
        <v>391</v>
      </c>
      <c r="E2" s="226" t="s">
        <v>31</v>
      </c>
      <c r="F2" s="226" t="s">
        <v>728</v>
      </c>
      <c r="G2" s="57" t="s">
        <v>729</v>
      </c>
      <c r="H2" s="57" t="s">
        <v>730</v>
      </c>
      <c r="I2" s="58" t="s">
        <v>731</v>
      </c>
      <c r="L2" s="58" t="s">
        <v>732</v>
      </c>
      <c r="M2" s="58" t="s">
        <v>731</v>
      </c>
    </row>
    <row r="3" spans="1:13">
      <c r="A3" s="89">
        <f>YEAR(C3)</f>
        <v/>
      </c>
      <c r="B3" s="89">
        <f>MONTH(C3)</f>
        <v/>
      </c>
      <c r="C3" s="56" t="n">
        <v>43261</v>
      </c>
      <c r="D3" s="57" t="s">
        <v>388</v>
      </c>
      <c r="E3" s="226" t="s">
        <v>31</v>
      </c>
      <c r="F3" s="226" t="s">
        <v>733</v>
      </c>
      <c r="G3" s="57" t="s">
        <v>734</v>
      </c>
      <c r="H3" s="57" t="s">
        <v>732</v>
      </c>
      <c r="I3" s="58" t="s">
        <v>735</v>
      </c>
      <c r="L3" s="58" t="s">
        <v>736</v>
      </c>
      <c r="M3" s="58" t="s">
        <v>737</v>
      </c>
    </row>
    <row r="4" spans="1:13">
      <c r="A4" s="89">
        <f>YEAR(C4)</f>
        <v/>
      </c>
      <c r="B4" s="89">
        <f>MONTH(C4)</f>
        <v/>
      </c>
      <c r="C4" s="56" t="n">
        <v>43261</v>
      </c>
      <c r="D4" s="57" t="s">
        <v>385</v>
      </c>
      <c r="E4" s="226" t="s">
        <v>29</v>
      </c>
      <c r="F4" s="226" t="s">
        <v>738</v>
      </c>
      <c r="G4" s="57" t="s">
        <v>739</v>
      </c>
      <c r="H4" s="57" t="s">
        <v>740</v>
      </c>
      <c r="I4" s="58" t="s">
        <v>737</v>
      </c>
      <c r="L4" s="58" t="s">
        <v>740</v>
      </c>
      <c r="M4" s="58" t="s">
        <v>735</v>
      </c>
    </row>
    <row r="5" spans="1:13">
      <c r="A5" s="89">
        <f>YEAR(C5)</f>
        <v/>
      </c>
      <c r="B5" s="89">
        <f>MONTH(C5)</f>
        <v/>
      </c>
      <c r="C5" s="56" t="n">
        <v>43264</v>
      </c>
      <c r="D5" s="57" t="s">
        <v>381</v>
      </c>
      <c r="E5" s="226" t="s">
        <v>741</v>
      </c>
      <c r="F5" s="226" t="s">
        <v>38</v>
      </c>
      <c r="G5" s="57" t="s">
        <v>742</v>
      </c>
      <c r="H5" s="57" t="s">
        <v>732</v>
      </c>
      <c r="I5" s="58" t="s">
        <v>743</v>
      </c>
      <c r="L5" s="58" t="s">
        <v>730</v>
      </c>
      <c r="M5" s="58" t="s">
        <v>743</v>
      </c>
    </row>
    <row r="6" spans="1:13">
      <c r="A6" s="89">
        <f>YEAR(C6)</f>
        <v/>
      </c>
      <c r="B6" s="89">
        <f>MONTH(C6)</f>
        <v/>
      </c>
      <c r="C6" s="56" t="n">
        <v>43264</v>
      </c>
      <c r="D6" s="57" t="s">
        <v>744</v>
      </c>
      <c r="E6" s="226" t="s">
        <v>31</v>
      </c>
      <c r="F6" s="226" t="s">
        <v>733</v>
      </c>
      <c r="H6" s="57" t="s">
        <v>740</v>
      </c>
      <c r="I6" s="58" t="s">
        <v>737</v>
      </c>
      <c r="L6" s="58" t="s">
        <v>745</v>
      </c>
    </row>
    <row r="7" spans="1:13">
      <c r="A7" s="89">
        <f>YEAR(C7)</f>
        <v/>
      </c>
      <c r="B7" s="89">
        <f>MONTH(C7)</f>
        <v/>
      </c>
      <c r="C7" s="56" t="n">
        <v>43271</v>
      </c>
      <c r="D7" s="57" t="s">
        <v>375</v>
      </c>
      <c r="E7" s="226" t="s">
        <v>31</v>
      </c>
      <c r="F7" s="226" t="s">
        <v>746</v>
      </c>
      <c r="G7" s="57" t="s">
        <v>747</v>
      </c>
      <c r="H7" s="57" t="s">
        <v>732</v>
      </c>
      <c r="I7" s="58" t="s">
        <v>735</v>
      </c>
    </row>
    <row r="8" spans="1:13">
      <c r="A8" s="89">
        <f>YEAR(C8)</f>
        <v/>
      </c>
      <c r="B8" s="89">
        <f>MONTH(C8)</f>
        <v/>
      </c>
      <c r="C8" s="56" t="n">
        <v>43273</v>
      </c>
      <c r="D8" s="57" t="s">
        <v>748</v>
      </c>
      <c r="E8" s="226" t="s">
        <v>741</v>
      </c>
      <c r="F8" s="226" t="s">
        <v>749</v>
      </c>
      <c r="G8" s="57" t="s">
        <v>750</v>
      </c>
      <c r="H8" s="57" t="s">
        <v>732</v>
      </c>
      <c r="I8" s="58" t="s">
        <v>735</v>
      </c>
    </row>
    <row r="9" spans="1:13">
      <c r="A9" s="89">
        <f>YEAR(C9)</f>
        <v/>
      </c>
      <c r="B9" s="89">
        <f>MONTH(C9)</f>
        <v/>
      </c>
      <c r="C9" s="56" t="n">
        <v>43275</v>
      </c>
      <c r="D9" s="122" t="s">
        <v>368</v>
      </c>
      <c r="E9" s="226" t="s">
        <v>29</v>
      </c>
      <c r="F9" s="226" t="s">
        <v>751</v>
      </c>
      <c r="G9" s="57" t="s">
        <v>752</v>
      </c>
      <c r="H9" s="57" t="s">
        <v>732</v>
      </c>
      <c r="I9" s="58" t="s">
        <v>735</v>
      </c>
    </row>
    <row r="10" spans="1:13">
      <c r="A10" s="89">
        <f>YEAR(C10)</f>
        <v/>
      </c>
      <c r="B10" s="89">
        <f>MONTH(C10)</f>
        <v/>
      </c>
      <c r="C10" s="56" t="n">
        <v>43280</v>
      </c>
      <c r="D10" s="57" t="s">
        <v>362</v>
      </c>
      <c r="E10" s="226" t="s">
        <v>30</v>
      </c>
      <c r="F10" s="226" t="s">
        <v>753</v>
      </c>
      <c r="G10" s="57" t="s">
        <v>754</v>
      </c>
      <c r="H10" s="57" t="s">
        <v>732</v>
      </c>
      <c r="I10" s="58" t="s">
        <v>735</v>
      </c>
    </row>
    <row r="11" spans="1:13">
      <c r="A11" s="89">
        <f>YEAR(C11)</f>
        <v/>
      </c>
      <c r="B11" s="89">
        <f>MONTH(C11)</f>
        <v/>
      </c>
      <c r="C11" s="56" t="n">
        <v>43281</v>
      </c>
      <c r="D11" s="57" t="s">
        <v>755</v>
      </c>
      <c r="E11" s="226" t="s">
        <v>741</v>
      </c>
      <c r="F11" s="226" t="s">
        <v>756</v>
      </c>
      <c r="G11" s="57" t="s">
        <v>757</v>
      </c>
      <c r="H11" s="57" t="s">
        <v>732</v>
      </c>
      <c r="I11" s="58" t="s">
        <v>735</v>
      </c>
    </row>
    <row r="12" spans="1:13">
      <c r="A12" s="89">
        <f>YEAR(C12)</f>
        <v/>
      </c>
      <c r="B12" s="89">
        <f>MONTH(C12)</f>
        <v/>
      </c>
      <c r="C12" s="56" t="n">
        <v>43286</v>
      </c>
      <c r="D12" s="127" t="s">
        <v>359</v>
      </c>
      <c r="E12" s="226" t="s">
        <v>30</v>
      </c>
      <c r="F12" s="226" t="s">
        <v>758</v>
      </c>
      <c r="G12" s="57" t="s">
        <v>759</v>
      </c>
      <c r="H12" s="57" t="s">
        <v>732</v>
      </c>
      <c r="I12" s="58" t="s">
        <v>735</v>
      </c>
    </row>
    <row r="13" spans="1:13">
      <c r="A13" s="89">
        <f>YEAR(C13)</f>
        <v/>
      </c>
      <c r="B13" s="89">
        <f>MONTH(C13)</f>
        <v/>
      </c>
      <c r="C13" s="56" t="n">
        <v>43286</v>
      </c>
      <c r="D13" s="57" t="s">
        <v>356</v>
      </c>
      <c r="E13" s="226" t="s">
        <v>31</v>
      </c>
      <c r="F13" s="226" t="s">
        <v>760</v>
      </c>
      <c r="G13" s="57" t="s">
        <v>761</v>
      </c>
      <c r="H13" s="57" t="s">
        <v>732</v>
      </c>
      <c r="I13" s="58" t="s">
        <v>735</v>
      </c>
    </row>
    <row r="14" spans="1:13">
      <c r="A14" s="89">
        <f>YEAR(C14)</f>
        <v/>
      </c>
      <c r="B14" s="89">
        <f>MONTH(C14)</f>
        <v/>
      </c>
      <c r="C14" s="56" t="n">
        <v>43295</v>
      </c>
      <c r="D14" s="57" t="s">
        <v>353</v>
      </c>
      <c r="E14" s="226" t="s">
        <v>38</v>
      </c>
      <c r="F14" s="226" t="s">
        <v>38</v>
      </c>
      <c r="G14" s="57" t="s">
        <v>762</v>
      </c>
      <c r="H14" s="57" t="s">
        <v>732</v>
      </c>
      <c r="I14" s="58" t="s">
        <v>735</v>
      </c>
    </row>
    <row r="15" spans="1:13">
      <c r="A15" s="89">
        <f>YEAR(C15)</f>
        <v/>
      </c>
      <c r="B15" s="89">
        <f>MONTH(C15)</f>
        <v/>
      </c>
      <c r="C15" s="56" t="n">
        <v>43297</v>
      </c>
      <c r="D15" s="57" t="s">
        <v>350</v>
      </c>
      <c r="E15" s="226" t="s">
        <v>31</v>
      </c>
      <c r="F15" s="226" t="s">
        <v>733</v>
      </c>
      <c r="G15" s="57" t="s">
        <v>763</v>
      </c>
      <c r="H15" s="57" t="s">
        <v>732</v>
      </c>
      <c r="I15" s="58" t="s">
        <v>735</v>
      </c>
    </row>
    <row r="16" spans="1:13">
      <c r="A16" s="89">
        <f>YEAR(C16)</f>
        <v/>
      </c>
      <c r="B16" s="89">
        <f>MONTH(C16)</f>
        <v/>
      </c>
      <c r="C16" s="56" t="n">
        <v>43300</v>
      </c>
      <c r="D16" s="57" t="s">
        <v>344</v>
      </c>
      <c r="E16" s="226" t="s">
        <v>29</v>
      </c>
      <c r="F16" s="226" t="s">
        <v>764</v>
      </c>
      <c r="G16" s="57" t="s">
        <v>765</v>
      </c>
      <c r="H16" s="57" t="s">
        <v>732</v>
      </c>
      <c r="I16" s="58" t="s">
        <v>735</v>
      </c>
    </row>
  </sheetData>
  <dataValidations count="2">
    <dataValidation allowBlank="0" showErrorMessage="1" showInputMessage="1" sqref="H2:H1048576" type="list">
      <formula1>$L$2:$L$6</formula1>
    </dataValidation>
    <dataValidation allowBlank="0" showErrorMessage="1" showInputMessage="1" sqref="I2:I1048576" type="list">
      <formula1>$M$2:$M$5</formula1>
    </dataValidation>
  </dataValidations>
  <pageMargins bottom="0.75" footer="0.3" header="0.3" left="0.7" right="0.7" top="0.75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249"/>
  <sheetViews>
    <sheetView workbookViewId="0">
      <pane activePane="bottomLeft" state="frozen" topLeftCell="A220" ySplit="1"/>
      <selection activeCell="H223" pane="bottomLeft" sqref="H223"/>
    </sheetView>
  </sheetViews>
  <sheetFormatPr baseColWidth="8" defaultColWidth="9" defaultRowHeight="16.5" outlineLevelCol="0"/>
  <cols>
    <col customWidth="1" max="2" min="1" style="230" width="9"/>
    <col customWidth="1" max="3" min="3" style="230" width="12.875"/>
    <col customWidth="1" max="4" min="4" style="230" width="28.125"/>
    <col customWidth="1" max="15" min="5" style="230" width="11.625"/>
    <col customWidth="1" max="17" min="16" style="230" width="9"/>
    <col customWidth="1" max="16384" min="18" style="230" width="9"/>
  </cols>
  <sheetData>
    <row r="1" spans="1:15">
      <c r="A1" s="22" t="s">
        <v>102</v>
      </c>
      <c r="B1" s="22" t="s">
        <v>105</v>
      </c>
      <c r="C1" s="23" t="s">
        <v>112</v>
      </c>
      <c r="D1" s="23" t="s">
        <v>766</v>
      </c>
      <c r="E1" s="23" t="s">
        <v>767</v>
      </c>
      <c r="F1" s="23" t="s">
        <v>69</v>
      </c>
      <c r="G1" s="23" t="s">
        <v>72</v>
      </c>
      <c r="H1" s="23" t="s">
        <v>70</v>
      </c>
      <c r="I1" s="23" t="s">
        <v>71</v>
      </c>
      <c r="J1" s="23" t="s">
        <v>73</v>
      </c>
      <c r="K1" s="23" t="s">
        <v>768</v>
      </c>
      <c r="L1" s="23" t="s">
        <v>769</v>
      </c>
      <c r="M1" s="23" t="s">
        <v>770</v>
      </c>
      <c r="N1" s="23" t="s">
        <v>771</v>
      </c>
      <c r="O1" s="23" t="s">
        <v>772</v>
      </c>
    </row>
    <row r="2" spans="1:15">
      <c r="A2" s="1">
        <f>YEAR(C2)</f>
        <v/>
      </c>
      <c r="B2" s="1">
        <f>MONTH(C2)</f>
        <v/>
      </c>
      <c r="C2" s="50" t="n">
        <v>43160</v>
      </c>
      <c r="D2" s="21" t="s">
        <v>773</v>
      </c>
      <c r="E2" s="21" t="s">
        <v>774</v>
      </c>
      <c r="F2" s="51" t="n">
        <v>200</v>
      </c>
      <c r="G2" s="51" t="n">
        <v>681</v>
      </c>
      <c r="H2" s="51" t="n">
        <v>9</v>
      </c>
      <c r="I2" s="51" t="n">
        <v>22.22</v>
      </c>
      <c r="J2" s="51" t="n">
        <v>33</v>
      </c>
      <c r="K2" s="51" t="n">
        <v>0</v>
      </c>
      <c r="L2" s="51" t="n">
        <v>0</v>
      </c>
      <c r="M2" s="51" t="n">
        <v>0</v>
      </c>
      <c r="N2" s="51" t="n">
        <v>0</v>
      </c>
      <c r="O2" s="51" t="n">
        <v>0</v>
      </c>
    </row>
    <row r="3" spans="1:15">
      <c r="A3" s="1">
        <f>YEAR(C3)</f>
        <v/>
      </c>
      <c r="B3" s="1">
        <f>MONTH(C3)</f>
        <v/>
      </c>
      <c r="C3" s="50" t="n">
        <v>43160</v>
      </c>
      <c r="D3" s="21" t="s">
        <v>773</v>
      </c>
      <c r="E3" s="21" t="s">
        <v>775</v>
      </c>
      <c r="F3" s="51" t="n">
        <v>22.77</v>
      </c>
      <c r="G3" s="51" t="n">
        <v>1889</v>
      </c>
      <c r="H3" s="51" t="n">
        <v>15</v>
      </c>
      <c r="I3" s="51" t="n">
        <v>1.52</v>
      </c>
      <c r="J3" s="51" t="n">
        <v>21</v>
      </c>
      <c r="K3" s="51" t="n">
        <v>0</v>
      </c>
      <c r="L3" s="51" t="n">
        <v>0</v>
      </c>
      <c r="M3" s="51" t="n">
        <v>0</v>
      </c>
      <c r="N3" s="51" t="n">
        <v>0</v>
      </c>
      <c r="O3" s="51" t="n">
        <v>0</v>
      </c>
    </row>
    <row r="4" spans="1:15">
      <c r="A4" s="1">
        <f>YEAR(C4)</f>
        <v/>
      </c>
      <c r="B4" s="1">
        <f>MONTH(C4)</f>
        <v/>
      </c>
      <c r="C4" s="50" t="n">
        <v>43160</v>
      </c>
      <c r="D4" s="21" t="s">
        <v>773</v>
      </c>
      <c r="E4" s="21" t="s">
        <v>776</v>
      </c>
      <c r="F4" s="51" t="n">
        <v>200</v>
      </c>
      <c r="G4" s="51" t="n">
        <v>417</v>
      </c>
      <c r="H4" s="51" t="n">
        <v>8</v>
      </c>
      <c r="I4" s="51" t="n">
        <v>25</v>
      </c>
      <c r="J4" s="51" t="n">
        <v>29</v>
      </c>
      <c r="K4" s="51" t="n">
        <v>0</v>
      </c>
      <c r="L4" s="51" t="n">
        <v>0</v>
      </c>
      <c r="M4" s="51" t="n">
        <v>0</v>
      </c>
      <c r="N4" s="51" t="n">
        <v>0</v>
      </c>
      <c r="O4" s="51" t="n">
        <v>0</v>
      </c>
    </row>
    <row r="5" spans="1:15">
      <c r="A5" s="1">
        <f>YEAR(C5)</f>
        <v/>
      </c>
      <c r="B5" s="1">
        <f>MONTH(C5)</f>
        <v/>
      </c>
      <c r="C5" s="50" t="n">
        <v>43160</v>
      </c>
      <c r="D5" s="21" t="s">
        <v>773</v>
      </c>
      <c r="E5" s="21" t="s">
        <v>777</v>
      </c>
      <c r="F5" s="51" t="n">
        <v>200</v>
      </c>
      <c r="G5" s="51" t="n">
        <v>368</v>
      </c>
      <c r="H5" s="51" t="n">
        <v>9</v>
      </c>
      <c r="I5" s="51" t="n">
        <v>22.22</v>
      </c>
      <c r="J5" s="51" t="n">
        <v>31</v>
      </c>
      <c r="K5" s="51" t="n">
        <v>0</v>
      </c>
      <c r="L5" s="51" t="n">
        <v>0</v>
      </c>
      <c r="M5" s="51" t="n">
        <v>0</v>
      </c>
      <c r="N5" s="51" t="n">
        <v>0</v>
      </c>
      <c r="O5" s="51" t="n">
        <v>0</v>
      </c>
    </row>
    <row r="6" spans="1:15">
      <c r="A6" s="1">
        <f>YEAR(C6)</f>
        <v/>
      </c>
      <c r="B6" s="1">
        <f>MONTH(C6)</f>
        <v/>
      </c>
      <c r="C6" s="50" t="n">
        <v>43161</v>
      </c>
      <c r="D6" s="21" t="s">
        <v>773</v>
      </c>
      <c r="E6" s="21" t="s">
        <v>774</v>
      </c>
      <c r="F6" s="51" t="n">
        <v>300</v>
      </c>
      <c r="G6" s="51" t="n">
        <v>839</v>
      </c>
      <c r="H6" s="51" t="n">
        <v>14</v>
      </c>
      <c r="I6" s="51" t="n">
        <v>21.43</v>
      </c>
      <c r="J6" s="51" t="n">
        <v>25</v>
      </c>
      <c r="K6" s="51" t="n">
        <v>0</v>
      </c>
      <c r="L6" s="51" t="n">
        <v>0</v>
      </c>
      <c r="M6" s="51" t="n">
        <v>0</v>
      </c>
      <c r="N6" s="51" t="n">
        <v>0</v>
      </c>
      <c r="O6" s="51" t="n">
        <v>0</v>
      </c>
    </row>
    <row r="7" spans="1:15">
      <c r="A7" s="1">
        <f>YEAR(C7)</f>
        <v/>
      </c>
      <c r="B7" s="1">
        <f>MONTH(C7)</f>
        <v/>
      </c>
      <c r="C7" s="50" t="n">
        <v>43161</v>
      </c>
      <c r="D7" s="21" t="s">
        <v>773</v>
      </c>
      <c r="E7" s="21" t="s">
        <v>775</v>
      </c>
      <c r="F7" s="51" t="n">
        <v>54.29</v>
      </c>
      <c r="G7" s="51" t="n">
        <v>2738</v>
      </c>
      <c r="H7" s="51" t="n">
        <v>24</v>
      </c>
      <c r="I7" s="51" t="n">
        <v>2.26</v>
      </c>
      <c r="J7" s="51" t="n">
        <v>27</v>
      </c>
      <c r="K7" s="51" t="n">
        <v>0</v>
      </c>
      <c r="L7" s="51" t="n">
        <v>0</v>
      </c>
      <c r="M7" s="51" t="n">
        <v>0</v>
      </c>
      <c r="N7" s="51" t="n">
        <v>0</v>
      </c>
      <c r="O7" s="51" t="n">
        <v>0</v>
      </c>
    </row>
    <row r="8" spans="1:15">
      <c r="A8" s="1">
        <f>YEAR(C8)</f>
        <v/>
      </c>
      <c r="B8" s="1">
        <f>MONTH(C8)</f>
        <v/>
      </c>
      <c r="C8" s="50" t="n">
        <v>43161</v>
      </c>
      <c r="D8" s="21" t="s">
        <v>773</v>
      </c>
      <c r="E8" s="21" t="s">
        <v>776</v>
      </c>
      <c r="F8" s="51" t="n">
        <v>200</v>
      </c>
      <c r="G8" s="51" t="n">
        <v>364</v>
      </c>
      <c r="H8" s="51" t="n">
        <v>7</v>
      </c>
      <c r="I8" s="51" t="n">
        <v>28.57</v>
      </c>
      <c r="J8" s="51" t="n">
        <v>32</v>
      </c>
      <c r="K8" s="51" t="n">
        <v>0</v>
      </c>
      <c r="L8" s="51" t="n">
        <v>0</v>
      </c>
      <c r="M8" s="51" t="n">
        <v>0</v>
      </c>
      <c r="N8" s="51" t="n">
        <v>0</v>
      </c>
      <c r="O8" s="51" t="n">
        <v>0</v>
      </c>
    </row>
    <row r="9" spans="1:15">
      <c r="A9" s="1">
        <f>YEAR(C9)</f>
        <v/>
      </c>
      <c r="B9" s="1">
        <f>MONTH(C9)</f>
        <v/>
      </c>
      <c r="C9" s="50" t="n">
        <v>43161</v>
      </c>
      <c r="D9" s="21" t="s">
        <v>773</v>
      </c>
      <c r="E9" s="21" t="s">
        <v>777</v>
      </c>
      <c r="F9" s="51" t="n">
        <v>300</v>
      </c>
      <c r="G9" s="51" t="n">
        <v>561</v>
      </c>
      <c r="H9" s="51" t="n">
        <v>15</v>
      </c>
      <c r="I9" s="51" t="n">
        <v>20</v>
      </c>
      <c r="J9" s="51" t="n">
        <v>25</v>
      </c>
      <c r="K9" s="51" t="n">
        <v>0</v>
      </c>
      <c r="L9" s="51" t="n">
        <v>0</v>
      </c>
      <c r="M9" s="51" t="n">
        <v>0</v>
      </c>
      <c r="N9" s="51" t="n">
        <v>0</v>
      </c>
      <c r="O9" s="51" t="n">
        <v>0</v>
      </c>
    </row>
    <row r="10" spans="1:15">
      <c r="A10" s="1">
        <f>YEAR(C10)</f>
        <v/>
      </c>
      <c r="B10" s="1">
        <f>MONTH(C10)</f>
        <v/>
      </c>
      <c r="C10" s="50" t="n">
        <v>43162</v>
      </c>
      <c r="D10" s="21" t="s">
        <v>773</v>
      </c>
      <c r="E10" s="21" t="s">
        <v>774</v>
      </c>
      <c r="F10" s="51" t="n">
        <v>300</v>
      </c>
      <c r="G10" s="51" t="n">
        <v>1942</v>
      </c>
      <c r="H10" s="51" t="n">
        <v>17</v>
      </c>
      <c r="I10" s="51" t="n">
        <v>17.65</v>
      </c>
      <c r="J10" s="51" t="n">
        <v>35</v>
      </c>
      <c r="K10" s="51" t="n">
        <v>0</v>
      </c>
      <c r="L10" s="51" t="n">
        <v>0</v>
      </c>
      <c r="M10" s="51" t="n">
        <v>0</v>
      </c>
      <c r="N10" s="51" t="n">
        <v>0</v>
      </c>
      <c r="O10" s="51" t="n">
        <v>0</v>
      </c>
    </row>
    <row r="11" spans="1:15">
      <c r="A11" s="1">
        <f>YEAR(C11)</f>
        <v/>
      </c>
      <c r="B11" s="1">
        <f>MONTH(C11)</f>
        <v/>
      </c>
      <c r="C11" s="50" t="n">
        <v>43162</v>
      </c>
      <c r="D11" s="21" t="s">
        <v>773</v>
      </c>
      <c r="E11" s="21" t="s">
        <v>775</v>
      </c>
      <c r="F11" s="51" t="n">
        <v>57.46</v>
      </c>
      <c r="G11" s="51" t="n">
        <v>2978</v>
      </c>
      <c r="H11" s="51" t="n">
        <v>29</v>
      </c>
      <c r="I11" s="51" t="n">
        <v>1.98</v>
      </c>
      <c r="J11" s="51" t="n">
        <v>31</v>
      </c>
      <c r="K11" s="51" t="n">
        <v>0</v>
      </c>
      <c r="L11" s="51" t="n">
        <v>0</v>
      </c>
      <c r="M11" s="51" t="n">
        <v>0</v>
      </c>
      <c r="N11" s="51" t="n">
        <v>0</v>
      </c>
      <c r="O11" s="51" t="n">
        <v>0</v>
      </c>
    </row>
    <row r="12" spans="1:15">
      <c r="A12" s="1">
        <f>YEAR(C12)</f>
        <v/>
      </c>
      <c r="B12" s="1">
        <f>MONTH(C12)</f>
        <v/>
      </c>
      <c r="C12" s="50" t="n">
        <v>43162</v>
      </c>
      <c r="D12" s="21" t="s">
        <v>773</v>
      </c>
      <c r="E12" s="21" t="s">
        <v>776</v>
      </c>
      <c r="F12" s="51" t="n">
        <v>200</v>
      </c>
      <c r="G12" s="51" t="n">
        <v>712</v>
      </c>
      <c r="H12" s="51" t="n">
        <v>12</v>
      </c>
      <c r="I12" s="51" t="n">
        <v>16.67</v>
      </c>
      <c r="J12" s="51" t="n">
        <v>29</v>
      </c>
      <c r="K12" s="51" t="n">
        <v>0</v>
      </c>
      <c r="L12" s="51" t="n">
        <v>0</v>
      </c>
      <c r="M12" s="51" t="n">
        <v>0</v>
      </c>
      <c r="N12" s="51" t="n">
        <v>0</v>
      </c>
      <c r="O12" s="51" t="n">
        <v>0</v>
      </c>
    </row>
    <row r="13" spans="1:15">
      <c r="A13" s="1">
        <f>YEAR(C13)</f>
        <v/>
      </c>
      <c r="B13" s="1">
        <f>MONTH(C13)</f>
        <v/>
      </c>
      <c r="C13" s="50" t="n">
        <v>43162</v>
      </c>
      <c r="D13" s="21" t="s">
        <v>773</v>
      </c>
      <c r="E13" s="21" t="s">
        <v>777</v>
      </c>
      <c r="F13" s="51" t="n">
        <v>300</v>
      </c>
      <c r="G13" s="51" t="n">
        <v>1168</v>
      </c>
      <c r="H13" s="51" t="n">
        <v>18</v>
      </c>
      <c r="I13" s="51" t="n">
        <v>16.67</v>
      </c>
      <c r="J13" s="51" t="n">
        <v>55</v>
      </c>
      <c r="K13" s="51" t="n">
        <v>0</v>
      </c>
      <c r="L13" s="51" t="n">
        <v>0</v>
      </c>
      <c r="M13" s="51" t="n">
        <v>0</v>
      </c>
      <c r="N13" s="51" t="n">
        <v>0</v>
      </c>
      <c r="O13" s="51" t="n">
        <v>0</v>
      </c>
    </row>
    <row r="14" spans="1:15">
      <c r="A14" s="1">
        <f>YEAR(C14)</f>
        <v/>
      </c>
      <c r="B14" s="1">
        <f>MONTH(C14)</f>
        <v/>
      </c>
      <c r="C14" s="50" t="n">
        <v>43163</v>
      </c>
      <c r="D14" s="21" t="s">
        <v>773</v>
      </c>
      <c r="E14" s="21" t="s">
        <v>774</v>
      </c>
      <c r="F14" s="51" t="n">
        <v>300</v>
      </c>
      <c r="G14" s="51" t="n">
        <v>1573</v>
      </c>
      <c r="H14" s="51" t="n">
        <v>18</v>
      </c>
      <c r="I14" s="51" t="n">
        <v>16.67</v>
      </c>
      <c r="J14" s="51" t="n">
        <v>42</v>
      </c>
      <c r="K14" s="51" t="n">
        <v>0</v>
      </c>
      <c r="L14" s="51" t="n">
        <v>1</v>
      </c>
      <c r="M14" s="51" t="n">
        <v>0</v>
      </c>
      <c r="N14" s="51" t="n">
        <v>0</v>
      </c>
      <c r="O14" s="51" t="n">
        <v>0</v>
      </c>
    </row>
    <row r="15" spans="1:15">
      <c r="A15" s="1">
        <f>YEAR(C15)</f>
        <v/>
      </c>
      <c r="B15" s="1">
        <f>MONTH(C15)</f>
        <v/>
      </c>
      <c r="C15" s="50" t="n">
        <v>43163</v>
      </c>
      <c r="D15" s="21" t="s">
        <v>773</v>
      </c>
      <c r="E15" s="21" t="s">
        <v>775</v>
      </c>
      <c r="F15" s="51" t="n">
        <v>56.75</v>
      </c>
      <c r="G15" s="51" t="n">
        <v>2609</v>
      </c>
      <c r="H15" s="51" t="n">
        <v>27</v>
      </c>
      <c r="I15" s="51" t="n">
        <v>2.1</v>
      </c>
      <c r="J15" s="51" t="n">
        <v>28</v>
      </c>
      <c r="K15" s="51" t="n">
        <v>0</v>
      </c>
      <c r="L15" s="51" t="n">
        <v>0</v>
      </c>
      <c r="M15" s="51" t="n">
        <v>0</v>
      </c>
      <c r="N15" s="51" t="n">
        <v>0</v>
      </c>
      <c r="O15" s="51" t="n">
        <v>0</v>
      </c>
    </row>
    <row r="16" spans="1:15">
      <c r="A16" s="1">
        <f>YEAR(C16)</f>
        <v/>
      </c>
      <c r="B16" s="1">
        <f>MONTH(C16)</f>
        <v/>
      </c>
      <c r="C16" s="50" t="n">
        <v>43163</v>
      </c>
      <c r="D16" s="21" t="s">
        <v>773</v>
      </c>
      <c r="E16" s="21" t="s">
        <v>776</v>
      </c>
      <c r="F16" s="51" t="n">
        <v>200</v>
      </c>
      <c r="G16" s="51" t="n">
        <v>1089</v>
      </c>
      <c r="H16" s="51" t="n">
        <v>11</v>
      </c>
      <c r="I16" s="51" t="n">
        <v>18.18</v>
      </c>
      <c r="J16" s="51" t="n">
        <v>23</v>
      </c>
      <c r="K16" s="51" t="n">
        <v>0</v>
      </c>
      <c r="L16" s="51" t="n">
        <v>0</v>
      </c>
      <c r="M16" s="51" t="n">
        <v>0</v>
      </c>
      <c r="N16" s="51" t="n">
        <v>0</v>
      </c>
      <c r="O16" s="51" t="n">
        <v>0</v>
      </c>
    </row>
    <row r="17" spans="1:15">
      <c r="A17" s="1">
        <f>YEAR(C17)</f>
        <v/>
      </c>
      <c r="B17" s="1">
        <f>MONTH(C17)</f>
        <v/>
      </c>
      <c r="C17" s="50" t="n">
        <v>43163</v>
      </c>
      <c r="D17" s="21" t="s">
        <v>773</v>
      </c>
      <c r="E17" s="21" t="s">
        <v>777</v>
      </c>
      <c r="F17" s="51" t="n">
        <v>300</v>
      </c>
      <c r="G17" s="51" t="n">
        <v>1213</v>
      </c>
      <c r="H17" s="51" t="n">
        <v>18</v>
      </c>
      <c r="I17" s="51" t="n">
        <v>16.67</v>
      </c>
      <c r="J17" s="51" t="n">
        <v>28</v>
      </c>
      <c r="K17" s="51" t="n">
        <v>0</v>
      </c>
      <c r="L17" s="51" t="n">
        <v>0</v>
      </c>
      <c r="M17" s="51" t="n">
        <v>0</v>
      </c>
      <c r="N17" s="51" t="n">
        <v>0</v>
      </c>
      <c r="O17" s="51" t="n">
        <v>0</v>
      </c>
    </row>
    <row r="18" spans="1:15">
      <c r="A18" s="1">
        <f>YEAR(C18)</f>
        <v/>
      </c>
      <c r="B18" s="1">
        <f>MONTH(C18)</f>
        <v/>
      </c>
      <c r="C18" s="50" t="n">
        <v>43164</v>
      </c>
      <c r="D18" s="21" t="s">
        <v>773</v>
      </c>
      <c r="E18" s="21" t="s">
        <v>774</v>
      </c>
      <c r="F18" s="51" t="n">
        <v>300</v>
      </c>
      <c r="G18" s="51" t="n">
        <v>3061</v>
      </c>
      <c r="H18" s="51" t="n">
        <v>19</v>
      </c>
      <c r="I18" s="51" t="n">
        <v>15.79</v>
      </c>
      <c r="J18" s="51" t="n">
        <v>66</v>
      </c>
      <c r="K18" s="51" t="n">
        <v>0</v>
      </c>
      <c r="L18" s="51" t="n">
        <v>0</v>
      </c>
      <c r="M18" s="51" t="n">
        <v>0</v>
      </c>
      <c r="N18" s="51" t="n">
        <v>0</v>
      </c>
      <c r="O18" s="51" t="n">
        <v>0</v>
      </c>
    </row>
    <row r="19" spans="1:15">
      <c r="A19" s="1">
        <f>YEAR(C19)</f>
        <v/>
      </c>
      <c r="B19" s="1">
        <f>MONTH(C19)</f>
        <v/>
      </c>
      <c r="C19" s="50" t="n">
        <v>43164</v>
      </c>
      <c r="D19" s="21" t="s">
        <v>773</v>
      </c>
      <c r="E19" s="21" t="s">
        <v>775</v>
      </c>
      <c r="F19" s="51" t="n">
        <v>55.04</v>
      </c>
      <c r="G19" s="51" t="n">
        <v>3282</v>
      </c>
      <c r="H19" s="51" t="n">
        <v>29</v>
      </c>
      <c r="I19" s="51" t="n">
        <v>1.9</v>
      </c>
      <c r="J19" s="51" t="n">
        <v>32</v>
      </c>
      <c r="K19" s="51" t="n">
        <v>0</v>
      </c>
      <c r="L19" s="51" t="n">
        <v>0</v>
      </c>
      <c r="M19" s="51" t="n">
        <v>0</v>
      </c>
      <c r="N19" s="51" t="n">
        <v>0</v>
      </c>
      <c r="O19" s="51" t="n">
        <v>0</v>
      </c>
    </row>
    <row r="20" spans="1:15">
      <c r="A20" s="1">
        <f>YEAR(C20)</f>
        <v/>
      </c>
      <c r="B20" s="1">
        <f>MONTH(C20)</f>
        <v/>
      </c>
      <c r="C20" s="50" t="n">
        <v>43164</v>
      </c>
      <c r="D20" s="21" t="s">
        <v>773</v>
      </c>
      <c r="E20" s="21" t="s">
        <v>776</v>
      </c>
      <c r="F20" s="51" t="n">
        <v>200</v>
      </c>
      <c r="G20" s="51" t="n">
        <v>558</v>
      </c>
      <c r="H20" s="51" t="n">
        <v>11</v>
      </c>
      <c r="I20" s="51" t="n">
        <v>18.18</v>
      </c>
      <c r="J20" s="51" t="n">
        <v>20</v>
      </c>
      <c r="K20" s="51" t="n">
        <v>0</v>
      </c>
      <c r="L20" s="51" t="n">
        <v>0</v>
      </c>
      <c r="M20" s="51" t="n">
        <v>0</v>
      </c>
      <c r="N20" s="51" t="n">
        <v>0</v>
      </c>
      <c r="O20" s="51" t="n">
        <v>0</v>
      </c>
    </row>
    <row r="21" spans="1:15">
      <c r="A21" s="1">
        <f>YEAR(C21)</f>
        <v/>
      </c>
      <c r="B21" s="1">
        <f>MONTH(C21)</f>
        <v/>
      </c>
      <c r="C21" s="50" t="n">
        <v>43164</v>
      </c>
      <c r="D21" s="21" t="s">
        <v>773</v>
      </c>
      <c r="E21" s="21" t="s">
        <v>777</v>
      </c>
      <c r="F21" s="51" t="n">
        <v>300</v>
      </c>
      <c r="G21" s="51" t="n">
        <v>919</v>
      </c>
      <c r="H21" s="51" t="n">
        <v>17</v>
      </c>
      <c r="I21" s="51" t="n">
        <v>17.65</v>
      </c>
      <c r="J21" s="51" t="n">
        <v>46</v>
      </c>
      <c r="K21" s="51" t="n">
        <v>0</v>
      </c>
      <c r="L21" s="51" t="n">
        <v>0</v>
      </c>
      <c r="M21" s="51" t="n">
        <v>0</v>
      </c>
      <c r="N21" s="51" t="n">
        <v>0</v>
      </c>
      <c r="O21" s="51" t="n">
        <v>0</v>
      </c>
    </row>
    <row r="22" spans="1:15">
      <c r="A22" s="1">
        <f>YEAR(C22)</f>
        <v/>
      </c>
      <c r="B22" s="1">
        <f>MONTH(C22)</f>
        <v/>
      </c>
      <c r="C22" s="50" t="n">
        <v>43165</v>
      </c>
      <c r="D22" s="21" t="s">
        <v>773</v>
      </c>
      <c r="E22" s="21" t="s">
        <v>774</v>
      </c>
      <c r="F22" s="51" t="n">
        <v>300</v>
      </c>
      <c r="G22" s="51" t="n">
        <v>1083</v>
      </c>
      <c r="H22" s="51" t="n">
        <v>17</v>
      </c>
      <c r="I22" s="51" t="n">
        <v>17.65</v>
      </c>
      <c r="J22" s="51" t="n">
        <v>54</v>
      </c>
      <c r="K22" s="51" t="n">
        <v>0</v>
      </c>
      <c r="L22" s="51" t="n">
        <v>0</v>
      </c>
      <c r="M22" s="51" t="n">
        <v>0</v>
      </c>
      <c r="N22" s="51" t="n">
        <v>0</v>
      </c>
      <c r="O22" s="51" t="n">
        <v>0</v>
      </c>
    </row>
    <row r="23" spans="1:15">
      <c r="A23" s="1">
        <f>YEAR(C23)</f>
        <v/>
      </c>
      <c r="B23" s="1">
        <f>MONTH(C23)</f>
        <v/>
      </c>
      <c r="C23" s="50" t="n">
        <v>43165</v>
      </c>
      <c r="D23" s="21" t="s">
        <v>773</v>
      </c>
      <c r="E23" s="21" t="s">
        <v>775</v>
      </c>
      <c r="F23" s="51" t="n">
        <v>55.42</v>
      </c>
      <c r="G23" s="51" t="n">
        <v>3502</v>
      </c>
      <c r="H23" s="51" t="n">
        <v>21</v>
      </c>
      <c r="I23" s="51" t="n">
        <v>2.64</v>
      </c>
      <c r="J23" s="51" t="n">
        <v>23</v>
      </c>
      <c r="K23" s="51" t="n">
        <v>0</v>
      </c>
      <c r="L23" s="51" t="n">
        <v>0</v>
      </c>
      <c r="M23" s="51" t="n">
        <v>0</v>
      </c>
      <c r="N23" s="51" t="n">
        <v>0</v>
      </c>
      <c r="O23" s="51" t="n">
        <v>0</v>
      </c>
    </row>
    <row r="24" spans="1:15">
      <c r="A24" s="1">
        <f>YEAR(C24)</f>
        <v/>
      </c>
      <c r="B24" s="1">
        <f>MONTH(C24)</f>
        <v/>
      </c>
      <c r="C24" s="50" t="n">
        <v>43165</v>
      </c>
      <c r="D24" s="21" t="s">
        <v>773</v>
      </c>
      <c r="E24" s="21" t="s">
        <v>776</v>
      </c>
      <c r="F24" s="51" t="n">
        <v>180.43</v>
      </c>
      <c r="G24" s="51" t="n">
        <v>1057</v>
      </c>
      <c r="H24" s="51" t="n">
        <v>11</v>
      </c>
      <c r="I24" s="51" t="n">
        <v>16.4</v>
      </c>
      <c r="J24" s="51" t="n">
        <v>24</v>
      </c>
      <c r="K24" s="51" t="n">
        <v>0</v>
      </c>
      <c r="L24" s="51" t="n">
        <v>0</v>
      </c>
      <c r="M24" s="51" t="n">
        <v>1</v>
      </c>
      <c r="N24" s="51" t="n">
        <v>0</v>
      </c>
      <c r="O24" s="51" t="n">
        <v>0</v>
      </c>
    </row>
    <row r="25" spans="1:15">
      <c r="A25" s="1">
        <f>YEAR(C25)</f>
        <v/>
      </c>
      <c r="B25" s="1">
        <f>MONTH(C25)</f>
        <v/>
      </c>
      <c r="C25" s="50" t="n">
        <v>43165</v>
      </c>
      <c r="D25" s="21" t="s">
        <v>773</v>
      </c>
      <c r="E25" s="21" t="s">
        <v>777</v>
      </c>
      <c r="F25" s="51" t="n">
        <v>300</v>
      </c>
      <c r="G25" s="51" t="n">
        <v>682</v>
      </c>
      <c r="H25" s="51" t="n">
        <v>19</v>
      </c>
      <c r="I25" s="51" t="n">
        <v>15.79</v>
      </c>
      <c r="J25" s="51" t="n">
        <v>50</v>
      </c>
      <c r="K25" s="51" t="n">
        <v>0</v>
      </c>
      <c r="L25" s="51" t="n">
        <v>0</v>
      </c>
      <c r="M25" s="51" t="n">
        <v>0</v>
      </c>
      <c r="N25" s="51" t="n">
        <v>0</v>
      </c>
      <c r="O25" s="51" t="n">
        <v>0</v>
      </c>
    </row>
    <row r="26" spans="1:15">
      <c r="A26" s="1">
        <f>YEAR(C26)</f>
        <v/>
      </c>
      <c r="B26" s="1">
        <f>MONTH(C26)</f>
        <v/>
      </c>
      <c r="C26" s="50" t="n">
        <v>43166</v>
      </c>
      <c r="D26" s="21" t="s">
        <v>773</v>
      </c>
      <c r="E26" s="21" t="s">
        <v>774</v>
      </c>
      <c r="F26" s="51" t="n">
        <v>300</v>
      </c>
      <c r="G26" s="51" t="n">
        <v>1817</v>
      </c>
      <c r="H26" s="51" t="n">
        <v>15</v>
      </c>
      <c r="I26" s="51" t="n">
        <v>20</v>
      </c>
      <c r="J26" s="51" t="n">
        <v>39</v>
      </c>
      <c r="K26" s="51" t="n">
        <v>0</v>
      </c>
      <c r="L26" s="51" t="n">
        <v>0</v>
      </c>
      <c r="M26" s="51" t="n">
        <v>0</v>
      </c>
      <c r="N26" s="51" t="n">
        <v>0</v>
      </c>
      <c r="O26" s="51" t="n">
        <v>0</v>
      </c>
    </row>
    <row r="27" spans="1:15">
      <c r="A27" s="1">
        <f>YEAR(C27)</f>
        <v/>
      </c>
      <c r="B27" s="1">
        <f>MONTH(C27)</f>
        <v/>
      </c>
      <c r="C27" s="50" t="n">
        <v>43166</v>
      </c>
      <c r="D27" s="21" t="s">
        <v>773</v>
      </c>
      <c r="E27" s="21" t="s">
        <v>775</v>
      </c>
      <c r="F27" s="51" t="n">
        <v>62.88</v>
      </c>
      <c r="G27" s="51" t="n">
        <v>3584</v>
      </c>
      <c r="H27" s="51" t="n">
        <v>29</v>
      </c>
      <c r="I27" s="51" t="n">
        <v>2.17</v>
      </c>
      <c r="J27" s="51" t="n">
        <v>32</v>
      </c>
      <c r="K27" s="51" t="n">
        <v>0</v>
      </c>
      <c r="L27" s="51" t="n">
        <v>0</v>
      </c>
      <c r="M27" s="51" t="n">
        <v>0</v>
      </c>
      <c r="N27" s="51" t="n">
        <v>0</v>
      </c>
      <c r="O27" s="51" t="n">
        <v>0</v>
      </c>
    </row>
    <row r="28" spans="1:15">
      <c r="A28" s="1">
        <f>YEAR(C28)</f>
        <v/>
      </c>
      <c r="B28" s="1">
        <f>MONTH(C28)</f>
        <v/>
      </c>
      <c r="C28" s="50" t="n">
        <v>43166</v>
      </c>
      <c r="D28" s="21" t="s">
        <v>773</v>
      </c>
      <c r="E28" s="21" t="s">
        <v>776</v>
      </c>
      <c r="F28" s="51" t="n">
        <v>200</v>
      </c>
      <c r="G28" s="51" t="n">
        <v>1272</v>
      </c>
      <c r="H28" s="51" t="n">
        <v>12</v>
      </c>
      <c r="I28" s="51" t="n">
        <v>16.67</v>
      </c>
      <c r="J28" s="51" t="n">
        <v>34</v>
      </c>
      <c r="K28" s="51" t="n">
        <v>0</v>
      </c>
      <c r="L28" s="51" t="n">
        <v>0</v>
      </c>
      <c r="M28" s="51" t="n">
        <v>0</v>
      </c>
      <c r="N28" s="51" t="n">
        <v>0</v>
      </c>
      <c r="O28" s="51" t="n">
        <v>0</v>
      </c>
    </row>
    <row r="29" spans="1:15">
      <c r="A29" s="1">
        <f>YEAR(C29)</f>
        <v/>
      </c>
      <c r="B29" s="1">
        <f>MONTH(C29)</f>
        <v/>
      </c>
      <c r="C29" s="50" t="n">
        <v>43166</v>
      </c>
      <c r="D29" s="21" t="s">
        <v>773</v>
      </c>
      <c r="E29" s="21" t="s">
        <v>777</v>
      </c>
      <c r="F29" s="51" t="n">
        <v>300</v>
      </c>
      <c r="G29" s="51" t="n">
        <v>852</v>
      </c>
      <c r="H29" s="51" t="n">
        <v>16</v>
      </c>
      <c r="I29" s="51" t="n">
        <v>18.75</v>
      </c>
      <c r="J29" s="51" t="n">
        <v>55</v>
      </c>
      <c r="K29" s="51" t="n">
        <v>0</v>
      </c>
      <c r="L29" s="51" t="n">
        <v>0</v>
      </c>
      <c r="M29" s="51" t="n">
        <v>0</v>
      </c>
      <c r="N29" s="51" t="n">
        <v>0</v>
      </c>
      <c r="O29" s="51" t="n">
        <v>0</v>
      </c>
    </row>
    <row r="30" spans="1:15">
      <c r="A30" s="1">
        <f>YEAR(C30)</f>
        <v/>
      </c>
      <c r="B30" s="1">
        <f>MONTH(C30)</f>
        <v/>
      </c>
      <c r="C30" s="50" t="n">
        <v>43167</v>
      </c>
      <c r="D30" s="21" t="s">
        <v>773</v>
      </c>
      <c r="E30" s="21" t="s">
        <v>774</v>
      </c>
      <c r="F30" s="51" t="n">
        <v>400</v>
      </c>
      <c r="G30" s="51" t="n">
        <v>1316</v>
      </c>
      <c r="H30" s="51" t="n">
        <v>19</v>
      </c>
      <c r="I30" s="51" t="n">
        <v>21.05</v>
      </c>
      <c r="J30" s="51" t="n">
        <v>51</v>
      </c>
      <c r="K30" s="51" t="n">
        <v>0</v>
      </c>
      <c r="L30" s="51" t="n">
        <v>0</v>
      </c>
      <c r="M30" s="51" t="n">
        <v>0</v>
      </c>
      <c r="N30" s="51" t="n">
        <v>0</v>
      </c>
      <c r="O30" s="51" t="n">
        <v>0</v>
      </c>
    </row>
    <row r="31" spans="1:15">
      <c r="A31" s="1">
        <f>YEAR(C31)</f>
        <v/>
      </c>
      <c r="B31" s="1">
        <f>MONTH(C31)</f>
        <v/>
      </c>
      <c r="C31" s="50" t="n">
        <v>43167</v>
      </c>
      <c r="D31" s="21" t="s">
        <v>773</v>
      </c>
      <c r="E31" s="21" t="s">
        <v>775</v>
      </c>
      <c r="F31" s="51" t="n">
        <v>56.75</v>
      </c>
      <c r="G31" s="51" t="n">
        <v>3619</v>
      </c>
      <c r="H31" s="51" t="n">
        <v>25</v>
      </c>
      <c r="I31" s="51" t="n">
        <v>2.27</v>
      </c>
      <c r="J31" s="51" t="n">
        <v>29</v>
      </c>
      <c r="K31" s="51" t="n">
        <v>0</v>
      </c>
      <c r="L31" s="51" t="n">
        <v>0</v>
      </c>
      <c r="M31" s="51" t="n">
        <v>0</v>
      </c>
      <c r="N31" s="51" t="n">
        <v>0</v>
      </c>
      <c r="O31" s="51" t="n">
        <v>0</v>
      </c>
    </row>
    <row r="32" spans="1:15">
      <c r="A32" s="1">
        <f>YEAR(C32)</f>
        <v/>
      </c>
      <c r="B32" s="1">
        <f>MONTH(C32)</f>
        <v/>
      </c>
      <c r="C32" s="50" t="n">
        <v>43167</v>
      </c>
      <c r="D32" s="21" t="s">
        <v>773</v>
      </c>
      <c r="E32" s="21" t="s">
        <v>776</v>
      </c>
      <c r="F32" s="51" t="n">
        <v>200</v>
      </c>
      <c r="G32" s="51" t="n">
        <v>822</v>
      </c>
      <c r="H32" s="51" t="n">
        <v>10</v>
      </c>
      <c r="I32" s="51" t="n">
        <v>20</v>
      </c>
      <c r="J32" s="51" t="n">
        <v>22</v>
      </c>
      <c r="K32" s="51" t="n">
        <v>0</v>
      </c>
      <c r="L32" s="51" t="n">
        <v>0</v>
      </c>
      <c r="M32" s="51" t="n">
        <v>0</v>
      </c>
      <c r="N32" s="51" t="n">
        <v>0</v>
      </c>
      <c r="O32" s="51" t="n">
        <v>0</v>
      </c>
    </row>
    <row r="33" spans="1:15">
      <c r="A33" s="1">
        <f>YEAR(C33)</f>
        <v/>
      </c>
      <c r="B33" s="1">
        <f>MONTH(C33)</f>
        <v/>
      </c>
      <c r="C33" s="50" t="n">
        <v>43167</v>
      </c>
      <c r="D33" s="21" t="s">
        <v>773</v>
      </c>
      <c r="E33" s="21" t="s">
        <v>777</v>
      </c>
      <c r="F33" s="51" t="n">
        <v>234.71</v>
      </c>
      <c r="G33" s="51" t="n">
        <v>303</v>
      </c>
      <c r="H33" s="51" t="n">
        <v>11</v>
      </c>
      <c r="I33" s="51" t="n">
        <v>21.34</v>
      </c>
      <c r="J33" s="51" t="n">
        <v>20</v>
      </c>
      <c r="K33" s="51" t="n">
        <v>0</v>
      </c>
      <c r="L33" s="51" t="n">
        <v>0</v>
      </c>
      <c r="M33" s="51" t="n">
        <v>0</v>
      </c>
      <c r="N33" s="51" t="n">
        <v>0</v>
      </c>
      <c r="O33" s="51" t="n">
        <v>0</v>
      </c>
    </row>
    <row r="34" spans="1:15">
      <c r="A34" s="1">
        <f>YEAR(C34)</f>
        <v/>
      </c>
      <c r="B34" s="1">
        <f>MONTH(C34)</f>
        <v/>
      </c>
      <c r="C34" s="50" t="n">
        <v>43168</v>
      </c>
      <c r="D34" s="21" t="s">
        <v>773</v>
      </c>
      <c r="E34" s="21" t="s">
        <v>774</v>
      </c>
      <c r="F34" s="51" t="n">
        <v>351.12</v>
      </c>
      <c r="G34" s="51" t="n">
        <v>1419</v>
      </c>
      <c r="H34" s="51" t="n">
        <v>17</v>
      </c>
      <c r="I34" s="51" t="n">
        <v>20.65</v>
      </c>
      <c r="J34" s="51" t="n">
        <v>39</v>
      </c>
      <c r="K34" s="51" t="n">
        <v>0</v>
      </c>
      <c r="L34" s="51" t="n">
        <v>0</v>
      </c>
      <c r="M34" s="51" t="n">
        <v>0</v>
      </c>
      <c r="N34" s="51" t="n">
        <v>0</v>
      </c>
      <c r="O34" s="51" t="n">
        <v>0</v>
      </c>
    </row>
    <row r="35" spans="1:15">
      <c r="A35" s="1">
        <f>YEAR(C35)</f>
        <v/>
      </c>
      <c r="B35" s="1">
        <f>MONTH(C35)</f>
        <v/>
      </c>
      <c r="C35" s="50" t="n">
        <v>43168</v>
      </c>
      <c r="D35" s="21" t="s">
        <v>773</v>
      </c>
      <c r="E35" s="21" t="s">
        <v>775</v>
      </c>
      <c r="F35" s="51" t="n">
        <v>67.15000000000001</v>
      </c>
      <c r="G35" s="51" t="n">
        <v>2836</v>
      </c>
      <c r="H35" s="51" t="n">
        <v>31</v>
      </c>
      <c r="I35" s="51" t="n">
        <v>2.17</v>
      </c>
      <c r="J35" s="51" t="n">
        <v>46</v>
      </c>
      <c r="K35" s="51" t="n">
        <v>0</v>
      </c>
      <c r="L35" s="51" t="n">
        <v>0</v>
      </c>
      <c r="M35" s="51" t="n">
        <v>0</v>
      </c>
      <c r="N35" s="51" t="n">
        <v>0</v>
      </c>
      <c r="O35" s="51" t="n">
        <v>0</v>
      </c>
    </row>
    <row r="36" spans="1:15">
      <c r="A36" s="1">
        <f>YEAR(C36)</f>
        <v/>
      </c>
      <c r="B36" s="1">
        <f>MONTH(C36)</f>
        <v/>
      </c>
      <c r="C36" s="50" t="n">
        <v>43168</v>
      </c>
      <c r="D36" s="21" t="s">
        <v>773</v>
      </c>
      <c r="E36" s="21" t="s">
        <v>776</v>
      </c>
      <c r="F36" s="51" t="n">
        <v>176.36</v>
      </c>
      <c r="G36" s="51" t="n">
        <v>617</v>
      </c>
      <c r="H36" s="51" t="n">
        <v>9</v>
      </c>
      <c r="I36" s="51" t="n">
        <v>19.6</v>
      </c>
      <c r="J36" s="51" t="n">
        <v>14</v>
      </c>
      <c r="K36" s="51" t="n">
        <v>0</v>
      </c>
      <c r="L36" s="51" t="n">
        <v>0</v>
      </c>
      <c r="M36" s="51" t="n">
        <v>0</v>
      </c>
      <c r="N36" s="51" t="n">
        <v>0</v>
      </c>
      <c r="O36" s="51" t="n">
        <v>0</v>
      </c>
    </row>
    <row r="37" spans="1:15">
      <c r="A37" s="1">
        <f>YEAR(C37)</f>
        <v/>
      </c>
      <c r="B37" s="1">
        <f>MONTH(C37)</f>
        <v/>
      </c>
      <c r="C37" s="50" t="n">
        <v>43168</v>
      </c>
      <c r="D37" s="21" t="s">
        <v>773</v>
      </c>
      <c r="E37" s="21" t="s">
        <v>777</v>
      </c>
      <c r="F37" s="51" t="n">
        <v>200</v>
      </c>
      <c r="G37" s="51" t="n">
        <v>637</v>
      </c>
      <c r="H37" s="51" t="n">
        <v>11</v>
      </c>
      <c r="I37" s="51" t="n">
        <v>18.18</v>
      </c>
      <c r="J37" s="51" t="n">
        <v>33</v>
      </c>
      <c r="K37" s="51" t="n">
        <v>0</v>
      </c>
      <c r="L37" s="51" t="n">
        <v>0</v>
      </c>
      <c r="M37" s="51" t="n">
        <v>0</v>
      </c>
      <c r="N37" s="51" t="n">
        <v>0</v>
      </c>
      <c r="O37" s="51" t="n">
        <v>0</v>
      </c>
    </row>
    <row r="38" spans="1:15">
      <c r="A38" s="1">
        <f>YEAR(C38)</f>
        <v/>
      </c>
      <c r="B38" s="1">
        <f>MONTH(C38)</f>
        <v/>
      </c>
      <c r="C38" s="50" t="n">
        <v>43169</v>
      </c>
      <c r="D38" s="21" t="s">
        <v>773</v>
      </c>
      <c r="E38" s="21" t="s">
        <v>774</v>
      </c>
      <c r="F38" s="51" t="n">
        <v>400</v>
      </c>
      <c r="G38" s="51" t="n">
        <v>1005</v>
      </c>
      <c r="H38" s="51" t="n">
        <v>20</v>
      </c>
      <c r="I38" s="51" t="n">
        <v>20</v>
      </c>
      <c r="J38" s="51" t="n">
        <v>50</v>
      </c>
      <c r="K38" s="51" t="n">
        <v>0</v>
      </c>
      <c r="L38" s="51" t="n">
        <v>0</v>
      </c>
      <c r="M38" s="51" t="n">
        <v>0</v>
      </c>
      <c r="N38" s="51" t="n">
        <v>0</v>
      </c>
      <c r="O38" s="51" t="n">
        <v>0</v>
      </c>
    </row>
    <row r="39" spans="1:15">
      <c r="A39" s="1">
        <f>YEAR(C39)</f>
        <v/>
      </c>
      <c r="B39" s="1">
        <f>MONTH(C39)</f>
        <v/>
      </c>
      <c r="C39" s="50" t="n">
        <v>43169</v>
      </c>
      <c r="D39" s="21" t="s">
        <v>773</v>
      </c>
      <c r="E39" s="21" t="s">
        <v>775</v>
      </c>
      <c r="F39" s="51" t="n">
        <v>59.36</v>
      </c>
      <c r="G39" s="51" t="n">
        <v>2450</v>
      </c>
      <c r="H39" s="51" t="n">
        <v>25</v>
      </c>
      <c r="I39" s="51" t="n">
        <v>2.37</v>
      </c>
      <c r="J39" s="51" t="n">
        <v>36</v>
      </c>
      <c r="K39" s="51" t="n">
        <v>0</v>
      </c>
      <c r="L39" s="51" t="n">
        <v>0</v>
      </c>
      <c r="M39" s="51" t="n">
        <v>0</v>
      </c>
      <c r="N39" s="51" t="n">
        <v>0</v>
      </c>
      <c r="O39" s="51" t="n">
        <v>0</v>
      </c>
    </row>
    <row r="40" spans="1:15">
      <c r="A40" s="1">
        <f>YEAR(C40)</f>
        <v/>
      </c>
      <c r="B40" s="1">
        <f>MONTH(C40)</f>
        <v/>
      </c>
      <c r="C40" s="50" t="n">
        <v>43169</v>
      </c>
      <c r="D40" s="21" t="s">
        <v>773</v>
      </c>
      <c r="E40" s="21" t="s">
        <v>776</v>
      </c>
      <c r="F40" s="51" t="n">
        <v>200</v>
      </c>
      <c r="G40" s="51" t="n">
        <v>599</v>
      </c>
      <c r="H40" s="51" t="n">
        <v>10</v>
      </c>
      <c r="I40" s="51" t="n">
        <v>20</v>
      </c>
      <c r="J40" s="51" t="n">
        <v>19</v>
      </c>
      <c r="K40" s="51" t="n">
        <v>0</v>
      </c>
      <c r="L40" s="51" t="n">
        <v>0</v>
      </c>
      <c r="M40" s="51" t="n">
        <v>0</v>
      </c>
      <c r="N40" s="51" t="n">
        <v>0</v>
      </c>
      <c r="O40" s="51" t="n">
        <v>0</v>
      </c>
    </row>
    <row r="41" spans="1:15">
      <c r="A41" s="1">
        <f>YEAR(C41)</f>
        <v/>
      </c>
      <c r="B41" s="1">
        <f>MONTH(C41)</f>
        <v/>
      </c>
      <c r="C41" s="50" t="n">
        <v>43169</v>
      </c>
      <c r="D41" s="21" t="s">
        <v>773</v>
      </c>
      <c r="E41" s="21" t="s">
        <v>777</v>
      </c>
      <c r="F41" s="51" t="n">
        <v>200</v>
      </c>
      <c r="G41" s="51" t="n">
        <v>318</v>
      </c>
      <c r="H41" s="51" t="n">
        <v>12</v>
      </c>
      <c r="I41" s="51" t="n">
        <v>16.67</v>
      </c>
      <c r="J41" s="51" t="n">
        <v>24</v>
      </c>
      <c r="K41" s="51" t="n">
        <v>0</v>
      </c>
      <c r="L41" s="51" t="n">
        <v>0</v>
      </c>
      <c r="M41" s="51" t="n">
        <v>0</v>
      </c>
      <c r="N41" s="51" t="n">
        <v>0</v>
      </c>
      <c r="O41" s="51" t="n">
        <v>0</v>
      </c>
    </row>
    <row r="42" spans="1:15">
      <c r="A42" s="1">
        <f>YEAR(C42)</f>
        <v/>
      </c>
      <c r="B42" s="1">
        <f>MONTH(C42)</f>
        <v/>
      </c>
      <c r="C42" s="50" t="n">
        <v>43170</v>
      </c>
      <c r="D42" s="21" t="s">
        <v>773</v>
      </c>
      <c r="E42" s="21" t="s">
        <v>774</v>
      </c>
      <c r="F42" s="51" t="n">
        <v>400</v>
      </c>
      <c r="G42" s="51" t="n">
        <v>1766</v>
      </c>
      <c r="H42" s="51" t="n">
        <v>20</v>
      </c>
      <c r="I42" s="51" t="n">
        <v>20</v>
      </c>
      <c r="J42" s="51" t="n">
        <v>36</v>
      </c>
      <c r="K42" s="51" t="n">
        <v>0</v>
      </c>
      <c r="L42" s="51" t="n">
        <v>0</v>
      </c>
      <c r="M42" s="51" t="n">
        <v>0</v>
      </c>
      <c r="N42" s="51" t="n">
        <v>0</v>
      </c>
      <c r="O42" s="51" t="n">
        <v>0</v>
      </c>
    </row>
    <row r="43" spans="1:15">
      <c r="A43" s="1">
        <f>YEAR(C43)</f>
        <v/>
      </c>
      <c r="B43" s="1">
        <f>MONTH(C43)</f>
        <v/>
      </c>
      <c r="C43" s="50" t="n">
        <v>43170</v>
      </c>
      <c r="D43" s="21" t="s">
        <v>773</v>
      </c>
      <c r="E43" s="21" t="s">
        <v>775</v>
      </c>
      <c r="F43" s="51" t="n">
        <v>58.58</v>
      </c>
      <c r="G43" s="51" t="n">
        <v>2289</v>
      </c>
      <c r="H43" s="51" t="n">
        <v>25</v>
      </c>
      <c r="I43" s="51" t="n">
        <v>2.34</v>
      </c>
      <c r="J43" s="51" t="n">
        <v>29</v>
      </c>
      <c r="K43" s="51" t="n">
        <v>0</v>
      </c>
      <c r="L43" s="51" t="n">
        <v>0</v>
      </c>
      <c r="M43" s="51" t="n">
        <v>0</v>
      </c>
      <c r="N43" s="51" t="n">
        <v>0</v>
      </c>
      <c r="O43" s="51" t="n">
        <v>0</v>
      </c>
    </row>
    <row r="44" spans="1:15">
      <c r="A44" s="1">
        <f>YEAR(C44)</f>
        <v/>
      </c>
      <c r="B44" s="1">
        <f>MONTH(C44)</f>
        <v/>
      </c>
      <c r="C44" s="50" t="n">
        <v>43170</v>
      </c>
      <c r="D44" s="21" t="s">
        <v>773</v>
      </c>
      <c r="E44" s="21" t="s">
        <v>776</v>
      </c>
      <c r="F44" s="51" t="n">
        <v>200</v>
      </c>
      <c r="G44" s="51" t="n">
        <v>348</v>
      </c>
      <c r="H44" s="51" t="n">
        <v>10</v>
      </c>
      <c r="I44" s="51" t="n">
        <v>20</v>
      </c>
      <c r="J44" s="51" t="n">
        <v>18</v>
      </c>
      <c r="K44" s="51" t="n">
        <v>0</v>
      </c>
      <c r="L44" s="51" t="n">
        <v>0</v>
      </c>
      <c r="M44" s="51" t="n">
        <v>0</v>
      </c>
      <c r="N44" s="51" t="n">
        <v>0</v>
      </c>
      <c r="O44" s="51" t="n">
        <v>0</v>
      </c>
    </row>
    <row r="45" spans="1:15">
      <c r="A45" s="1">
        <f>YEAR(C45)</f>
        <v/>
      </c>
      <c r="B45" s="1">
        <f>MONTH(C45)</f>
        <v/>
      </c>
      <c r="C45" s="50" t="n">
        <v>43170</v>
      </c>
      <c r="D45" s="21" t="s">
        <v>773</v>
      </c>
      <c r="E45" s="21" t="s">
        <v>777</v>
      </c>
      <c r="F45" s="51" t="n">
        <v>200</v>
      </c>
      <c r="G45" s="51" t="n">
        <v>747</v>
      </c>
      <c r="H45" s="51" t="n">
        <v>11</v>
      </c>
      <c r="I45" s="51" t="n">
        <v>18.18</v>
      </c>
      <c r="J45" s="51" t="n">
        <v>56</v>
      </c>
      <c r="K45" s="51" t="n">
        <v>0</v>
      </c>
      <c r="L45" s="51" t="n">
        <v>0</v>
      </c>
      <c r="M45" s="51" t="n">
        <v>0</v>
      </c>
      <c r="N45" s="51" t="n">
        <v>0</v>
      </c>
      <c r="O45" s="51" t="n">
        <v>0</v>
      </c>
    </row>
    <row r="46" spans="1:15">
      <c r="A46" s="1">
        <f>YEAR(C46)</f>
        <v/>
      </c>
      <c r="B46" s="1">
        <f>MONTH(C46)</f>
        <v/>
      </c>
      <c r="C46" s="50" t="n">
        <v>43171</v>
      </c>
      <c r="D46" s="21" t="s">
        <v>773</v>
      </c>
      <c r="E46" s="21" t="s">
        <v>774</v>
      </c>
      <c r="F46" s="51" t="n">
        <v>400</v>
      </c>
      <c r="G46" s="51" t="n">
        <v>1522</v>
      </c>
      <c r="H46" s="51" t="n">
        <v>20</v>
      </c>
      <c r="I46" s="51" t="n">
        <v>20</v>
      </c>
      <c r="J46" s="51" t="n">
        <v>50</v>
      </c>
      <c r="K46" s="51" t="n">
        <v>0</v>
      </c>
      <c r="L46" s="51" t="n">
        <v>0</v>
      </c>
      <c r="M46" s="51" t="n">
        <v>0</v>
      </c>
      <c r="N46" s="51" t="n">
        <v>0</v>
      </c>
      <c r="O46" s="51" t="n">
        <v>0</v>
      </c>
    </row>
    <row r="47" spans="1:15">
      <c r="A47" s="1">
        <f>YEAR(C47)</f>
        <v/>
      </c>
      <c r="B47" s="1">
        <f>MONTH(C47)</f>
        <v/>
      </c>
      <c r="C47" s="50" t="n">
        <v>43171</v>
      </c>
      <c r="D47" s="21" t="s">
        <v>773</v>
      </c>
      <c r="E47" s="21" t="s">
        <v>775</v>
      </c>
      <c r="F47" s="51" t="n">
        <v>57.58</v>
      </c>
      <c r="G47" s="51" t="n">
        <v>3178</v>
      </c>
      <c r="H47" s="51" t="n">
        <v>27</v>
      </c>
      <c r="I47" s="51" t="n">
        <v>2.13</v>
      </c>
      <c r="J47" s="51" t="n">
        <v>40</v>
      </c>
      <c r="K47" s="51" t="n">
        <v>0</v>
      </c>
      <c r="L47" s="51" t="n">
        <v>0</v>
      </c>
      <c r="M47" s="51" t="n">
        <v>0</v>
      </c>
      <c r="N47" s="51" t="n">
        <v>0</v>
      </c>
      <c r="O47" s="51" t="n">
        <v>0</v>
      </c>
    </row>
    <row r="48" spans="1:15">
      <c r="A48" s="1">
        <f>YEAR(C48)</f>
        <v/>
      </c>
      <c r="B48" s="1">
        <f>MONTH(C48)</f>
        <v/>
      </c>
      <c r="C48" s="50" t="n">
        <v>43171</v>
      </c>
      <c r="D48" s="21" t="s">
        <v>773</v>
      </c>
      <c r="E48" s="21" t="s">
        <v>776</v>
      </c>
      <c r="F48" s="51" t="n">
        <v>200</v>
      </c>
      <c r="G48" s="51" t="n">
        <v>485</v>
      </c>
      <c r="H48" s="51" t="n">
        <v>10</v>
      </c>
      <c r="I48" s="51" t="n">
        <v>20</v>
      </c>
      <c r="J48" s="51" t="n">
        <v>21</v>
      </c>
      <c r="K48" s="51" t="n">
        <v>0</v>
      </c>
      <c r="L48" s="51" t="n">
        <v>0</v>
      </c>
      <c r="M48" s="51" t="n">
        <v>0</v>
      </c>
      <c r="N48" s="51" t="n">
        <v>0</v>
      </c>
      <c r="O48" s="51" t="n">
        <v>0</v>
      </c>
    </row>
    <row r="49" spans="1:15">
      <c r="A49" s="1">
        <f>YEAR(C49)</f>
        <v/>
      </c>
      <c r="B49" s="1">
        <f>MONTH(C49)</f>
        <v/>
      </c>
      <c r="C49" s="50" t="n">
        <v>43171</v>
      </c>
      <c r="D49" s="21" t="s">
        <v>773</v>
      </c>
      <c r="E49" s="21" t="s">
        <v>777</v>
      </c>
      <c r="F49" s="51" t="n">
        <v>200</v>
      </c>
      <c r="G49" s="51" t="n">
        <v>251</v>
      </c>
      <c r="H49" s="51" t="n">
        <v>10</v>
      </c>
      <c r="I49" s="51" t="n">
        <v>20</v>
      </c>
      <c r="J49" s="51" t="n">
        <v>36</v>
      </c>
      <c r="K49" s="51" t="n">
        <v>0</v>
      </c>
      <c r="L49" s="51" t="n">
        <v>0</v>
      </c>
      <c r="M49" s="51" t="n">
        <v>0</v>
      </c>
      <c r="N49" s="51" t="n">
        <v>0</v>
      </c>
      <c r="O49" s="51" t="n">
        <v>0</v>
      </c>
    </row>
    <row r="50" spans="1:15">
      <c r="A50" s="1">
        <f>YEAR(C50)</f>
        <v/>
      </c>
      <c r="B50" s="1">
        <f>MONTH(C50)</f>
        <v/>
      </c>
      <c r="C50" s="50" t="n">
        <v>43172</v>
      </c>
      <c r="D50" s="21" t="s">
        <v>773</v>
      </c>
      <c r="E50" s="21" t="s">
        <v>774</v>
      </c>
      <c r="F50" s="51" t="n">
        <v>300</v>
      </c>
      <c r="G50" s="51" t="n">
        <v>1639</v>
      </c>
      <c r="H50" s="51" t="n">
        <v>13</v>
      </c>
      <c r="I50" s="51" t="n">
        <v>23.08</v>
      </c>
      <c r="J50" s="51" t="n">
        <v>27</v>
      </c>
      <c r="K50" s="51" t="n">
        <v>0</v>
      </c>
      <c r="L50" s="51" t="n">
        <v>0</v>
      </c>
      <c r="M50" s="51" t="n">
        <v>0</v>
      </c>
      <c r="N50" s="51" t="n">
        <v>0</v>
      </c>
      <c r="O50" s="51" t="n">
        <v>0</v>
      </c>
    </row>
    <row r="51" spans="1:15">
      <c r="A51" s="1">
        <f>YEAR(C51)</f>
        <v/>
      </c>
      <c r="B51" s="1">
        <f>MONTH(C51)</f>
        <v/>
      </c>
      <c r="C51" s="50" t="n">
        <v>43172</v>
      </c>
      <c r="D51" s="21" t="s">
        <v>773</v>
      </c>
      <c r="E51" s="21" t="s">
        <v>775</v>
      </c>
      <c r="F51" s="51" t="n">
        <v>58.22</v>
      </c>
      <c r="G51" s="51" t="n">
        <v>2937</v>
      </c>
      <c r="H51" s="51" t="n">
        <v>25</v>
      </c>
      <c r="I51" s="51" t="n">
        <v>2.33</v>
      </c>
      <c r="J51" s="51" t="n">
        <v>30</v>
      </c>
      <c r="K51" s="51" t="n">
        <v>0</v>
      </c>
      <c r="L51" s="51" t="n">
        <v>0</v>
      </c>
      <c r="M51" s="51" t="n">
        <v>0</v>
      </c>
      <c r="N51" s="51" t="n">
        <v>0</v>
      </c>
      <c r="O51" s="51" t="n">
        <v>0</v>
      </c>
    </row>
    <row r="52" spans="1:15">
      <c r="A52" s="1">
        <f>YEAR(C52)</f>
        <v/>
      </c>
      <c r="B52" s="1">
        <f>MONTH(C52)</f>
        <v/>
      </c>
      <c r="C52" s="50" t="n">
        <v>43172</v>
      </c>
      <c r="D52" s="21" t="s">
        <v>773</v>
      </c>
      <c r="E52" s="21" t="s">
        <v>776</v>
      </c>
      <c r="F52" s="51" t="n">
        <v>200</v>
      </c>
      <c r="G52" s="51" t="n">
        <v>540</v>
      </c>
      <c r="H52" s="51" t="n">
        <v>11</v>
      </c>
      <c r="I52" s="51" t="n">
        <v>18.18</v>
      </c>
      <c r="J52" s="51" t="n">
        <v>17</v>
      </c>
      <c r="K52" s="51" t="n">
        <v>0</v>
      </c>
      <c r="L52" s="51" t="n">
        <v>0</v>
      </c>
      <c r="M52" s="51" t="n">
        <v>0</v>
      </c>
      <c r="N52" s="51" t="n">
        <v>0</v>
      </c>
      <c r="O52" s="51" t="n">
        <v>0</v>
      </c>
    </row>
    <row r="53" spans="1:15">
      <c r="A53" s="1">
        <f>YEAR(C53)</f>
        <v/>
      </c>
      <c r="B53" s="1">
        <f>MONTH(C53)</f>
        <v/>
      </c>
      <c r="C53" s="50" t="n">
        <v>43172</v>
      </c>
      <c r="D53" s="21" t="s">
        <v>773</v>
      </c>
      <c r="E53" s="21" t="s">
        <v>777</v>
      </c>
      <c r="F53" s="51" t="n">
        <v>300</v>
      </c>
      <c r="G53" s="51" t="n">
        <v>867</v>
      </c>
      <c r="H53" s="51" t="n">
        <v>14</v>
      </c>
      <c r="I53" s="51" t="n">
        <v>21.43</v>
      </c>
      <c r="J53" s="51" t="n">
        <v>30</v>
      </c>
      <c r="K53" s="51" t="n">
        <v>0</v>
      </c>
      <c r="L53" s="51" t="n">
        <v>0</v>
      </c>
      <c r="M53" s="51" t="n">
        <v>0</v>
      </c>
      <c r="N53" s="51" t="n">
        <v>0</v>
      </c>
      <c r="O53" s="51" t="n">
        <v>0</v>
      </c>
    </row>
    <row r="54" spans="1:15">
      <c r="A54" s="1">
        <f>YEAR(C54)</f>
        <v/>
      </c>
      <c r="B54" s="1">
        <f>MONTH(C54)</f>
        <v/>
      </c>
      <c r="C54" s="50" t="n">
        <v>43173</v>
      </c>
      <c r="D54" s="21" t="s">
        <v>773</v>
      </c>
      <c r="E54" s="21" t="s">
        <v>774</v>
      </c>
      <c r="F54" s="51" t="n">
        <v>300</v>
      </c>
      <c r="G54" s="51" t="n">
        <v>1323</v>
      </c>
      <c r="H54" s="51" t="n">
        <v>12</v>
      </c>
      <c r="I54" s="51" t="n">
        <v>25</v>
      </c>
      <c r="J54" s="51" t="n">
        <v>25</v>
      </c>
      <c r="K54" s="51" t="n">
        <v>0</v>
      </c>
      <c r="L54" s="51" t="n">
        <v>0</v>
      </c>
      <c r="M54" s="51" t="n">
        <v>0</v>
      </c>
      <c r="N54" s="51" t="n">
        <v>0</v>
      </c>
      <c r="O54" s="51" t="n">
        <v>0</v>
      </c>
    </row>
    <row r="55" spans="1:15">
      <c r="A55" s="1">
        <f>YEAR(C55)</f>
        <v/>
      </c>
      <c r="B55" s="1">
        <f>MONTH(C55)</f>
        <v/>
      </c>
      <c r="C55" s="50" t="n">
        <v>43173</v>
      </c>
      <c r="D55" s="21" t="s">
        <v>773</v>
      </c>
      <c r="E55" s="21" t="s">
        <v>775</v>
      </c>
      <c r="F55" s="51" t="n">
        <v>56.74</v>
      </c>
      <c r="G55" s="51" t="n">
        <v>4905</v>
      </c>
      <c r="H55" s="51" t="n">
        <v>23</v>
      </c>
      <c r="I55" s="51" t="n">
        <v>2.47</v>
      </c>
      <c r="J55" s="51" t="n">
        <v>35</v>
      </c>
      <c r="K55" s="51" t="n">
        <v>0</v>
      </c>
      <c r="L55" s="51" t="n">
        <v>0</v>
      </c>
      <c r="M55" s="51" t="n">
        <v>0</v>
      </c>
      <c r="N55" s="51" t="n">
        <v>0</v>
      </c>
      <c r="O55" s="51" t="n">
        <v>0</v>
      </c>
    </row>
    <row r="56" spans="1:15">
      <c r="A56" s="1">
        <f>YEAR(C56)</f>
        <v/>
      </c>
      <c r="B56" s="1">
        <f>MONTH(C56)</f>
        <v/>
      </c>
      <c r="C56" s="50" t="n">
        <v>43173</v>
      </c>
      <c r="D56" s="21" t="s">
        <v>773</v>
      </c>
      <c r="E56" s="21" t="s">
        <v>776</v>
      </c>
      <c r="F56" s="51" t="n">
        <v>200</v>
      </c>
      <c r="G56" s="51" t="n">
        <v>365</v>
      </c>
      <c r="H56" s="51" t="n">
        <v>10</v>
      </c>
      <c r="I56" s="51" t="n">
        <v>20</v>
      </c>
      <c r="J56" s="51" t="n">
        <v>18</v>
      </c>
      <c r="K56" s="51" t="n">
        <v>0</v>
      </c>
      <c r="L56" s="51" t="n">
        <v>0</v>
      </c>
      <c r="M56" s="51" t="n">
        <v>0</v>
      </c>
      <c r="N56" s="51" t="n">
        <v>0</v>
      </c>
      <c r="O56" s="51" t="n">
        <v>0</v>
      </c>
    </row>
    <row r="57" spans="1:15">
      <c r="A57" s="1">
        <f>YEAR(C57)</f>
        <v/>
      </c>
      <c r="B57" s="1">
        <f>MONTH(C57)</f>
        <v/>
      </c>
      <c r="C57" s="50" t="n">
        <v>43173</v>
      </c>
      <c r="D57" s="21" t="s">
        <v>773</v>
      </c>
      <c r="E57" s="21" t="s">
        <v>777</v>
      </c>
      <c r="F57" s="51" t="n">
        <v>300</v>
      </c>
      <c r="G57" s="51" t="n">
        <v>674</v>
      </c>
      <c r="H57" s="51" t="n">
        <v>13</v>
      </c>
      <c r="I57" s="51" t="n">
        <v>23.08</v>
      </c>
      <c r="J57" s="51" t="n">
        <v>27</v>
      </c>
      <c r="K57" s="51" t="n">
        <v>0</v>
      </c>
      <c r="L57" s="51" t="n">
        <v>0</v>
      </c>
      <c r="M57" s="51" t="n">
        <v>0</v>
      </c>
      <c r="N57" s="51" t="n">
        <v>0</v>
      </c>
      <c r="O57" s="51" t="n">
        <v>0</v>
      </c>
    </row>
    <row r="58" spans="1:15">
      <c r="A58" s="1">
        <f>YEAR(C58)</f>
        <v/>
      </c>
      <c r="B58" s="1">
        <f>MONTH(C58)</f>
        <v/>
      </c>
      <c r="C58" s="50" t="n">
        <v>43174</v>
      </c>
      <c r="D58" s="21" t="s">
        <v>773</v>
      </c>
      <c r="E58" s="21" t="s">
        <v>774</v>
      </c>
      <c r="F58" s="51" t="n">
        <v>500</v>
      </c>
      <c r="G58" s="51" t="n">
        <v>1719</v>
      </c>
      <c r="H58" s="51" t="n">
        <v>20</v>
      </c>
      <c r="I58" s="51" t="n">
        <v>25</v>
      </c>
      <c r="J58" s="51" t="n">
        <v>38</v>
      </c>
      <c r="K58" s="51" t="n">
        <v>0</v>
      </c>
      <c r="L58" s="51" t="n">
        <v>0</v>
      </c>
      <c r="M58" s="51" t="n">
        <v>0</v>
      </c>
      <c r="N58" s="51" t="n">
        <v>0</v>
      </c>
      <c r="O58" s="51" t="n">
        <v>0</v>
      </c>
    </row>
    <row r="59" spans="1:15">
      <c r="A59" s="1">
        <f>YEAR(C59)</f>
        <v/>
      </c>
      <c r="B59" s="1">
        <f>MONTH(C59)</f>
        <v/>
      </c>
      <c r="C59" s="50" t="n">
        <v>43174</v>
      </c>
      <c r="D59" s="21" t="s">
        <v>773</v>
      </c>
      <c r="E59" s="21" t="s">
        <v>775</v>
      </c>
      <c r="F59" s="51" t="n">
        <v>24.96</v>
      </c>
      <c r="G59" s="51" t="n">
        <v>891</v>
      </c>
      <c r="H59" s="51" t="n">
        <v>10</v>
      </c>
      <c r="I59" s="51" t="n">
        <v>2.5</v>
      </c>
      <c r="J59" s="51" t="n">
        <v>8</v>
      </c>
      <c r="K59" s="51" t="n">
        <v>0</v>
      </c>
      <c r="L59" s="51" t="n">
        <v>0</v>
      </c>
      <c r="M59" s="51" t="n">
        <v>0</v>
      </c>
      <c r="N59" s="51" t="n">
        <v>0</v>
      </c>
      <c r="O59" s="51" t="n">
        <v>0</v>
      </c>
    </row>
    <row r="60" spans="1:15">
      <c r="A60" s="1">
        <f>YEAR(C60)</f>
        <v/>
      </c>
      <c r="B60" s="1">
        <f>MONTH(C60)</f>
        <v/>
      </c>
      <c r="C60" s="50" t="n">
        <v>43174</v>
      </c>
      <c r="D60" s="21" t="s">
        <v>773</v>
      </c>
      <c r="E60" s="21" t="s">
        <v>776</v>
      </c>
      <c r="F60" s="51" t="n">
        <v>200</v>
      </c>
      <c r="G60" s="51" t="n">
        <v>1277</v>
      </c>
      <c r="H60" s="51" t="n">
        <v>9</v>
      </c>
      <c r="I60" s="51" t="n">
        <v>22.22</v>
      </c>
      <c r="J60" s="51" t="n">
        <v>16</v>
      </c>
      <c r="K60" s="51" t="n">
        <v>0</v>
      </c>
      <c r="L60" s="51" t="n">
        <v>0</v>
      </c>
      <c r="M60" s="51" t="n">
        <v>0</v>
      </c>
      <c r="N60" s="51" t="n">
        <v>0</v>
      </c>
      <c r="O60" s="51" t="n">
        <v>0</v>
      </c>
    </row>
    <row r="61" spans="1:15">
      <c r="A61" s="1">
        <f>YEAR(C61)</f>
        <v/>
      </c>
      <c r="B61" s="1">
        <f>MONTH(C61)</f>
        <v/>
      </c>
      <c r="C61" s="50" t="n">
        <v>43174</v>
      </c>
      <c r="D61" s="21" t="s">
        <v>773</v>
      </c>
      <c r="E61" s="21" t="s">
        <v>777</v>
      </c>
      <c r="F61" s="51" t="n">
        <v>400</v>
      </c>
      <c r="G61" s="51" t="n">
        <v>734</v>
      </c>
      <c r="H61" s="51" t="n">
        <v>17</v>
      </c>
      <c r="I61" s="51" t="n">
        <v>23.53</v>
      </c>
      <c r="J61" s="51" t="n">
        <v>43</v>
      </c>
      <c r="K61" s="51" t="n">
        <v>0</v>
      </c>
      <c r="L61" s="51" t="n">
        <v>0</v>
      </c>
      <c r="M61" s="51" t="n">
        <v>0</v>
      </c>
      <c r="N61" s="51" t="n">
        <v>0</v>
      </c>
      <c r="O61" s="51" t="n">
        <v>0</v>
      </c>
    </row>
    <row r="62" spans="1:15">
      <c r="A62" s="1">
        <f>YEAR(C62)</f>
        <v/>
      </c>
      <c r="B62" s="1">
        <f>MONTH(C62)</f>
        <v/>
      </c>
      <c r="C62" s="50" t="n">
        <v>43175</v>
      </c>
      <c r="D62" s="21" t="s">
        <v>773</v>
      </c>
      <c r="E62" s="21" t="s">
        <v>774</v>
      </c>
      <c r="F62" s="51" t="n">
        <v>400</v>
      </c>
      <c r="G62" s="51" t="n">
        <v>3199</v>
      </c>
      <c r="H62" s="51" t="n">
        <v>15</v>
      </c>
      <c r="I62" s="51" t="n">
        <v>26.67</v>
      </c>
      <c r="J62" s="51" t="n">
        <v>78</v>
      </c>
      <c r="K62" s="51" t="n">
        <v>0</v>
      </c>
      <c r="L62" s="51" t="n">
        <v>0</v>
      </c>
      <c r="M62" s="51" t="n">
        <v>0</v>
      </c>
      <c r="N62" s="51" t="n">
        <v>0</v>
      </c>
      <c r="O62" s="51" t="n">
        <v>0</v>
      </c>
    </row>
    <row r="63" spans="1:15">
      <c r="A63" s="1">
        <f>YEAR(C63)</f>
        <v/>
      </c>
      <c r="B63" s="1">
        <f>MONTH(C63)</f>
        <v/>
      </c>
      <c r="C63" s="50" t="n">
        <v>43175</v>
      </c>
      <c r="D63" s="21" t="s">
        <v>773</v>
      </c>
      <c r="E63" s="21" t="s">
        <v>775</v>
      </c>
      <c r="F63" s="51" t="n">
        <v>7.07</v>
      </c>
      <c r="G63" s="51" t="n">
        <v>1214</v>
      </c>
      <c r="H63" s="51" t="n">
        <v>4</v>
      </c>
      <c r="I63" s="51" t="n">
        <v>1.77</v>
      </c>
      <c r="J63" s="51" t="n">
        <v>6</v>
      </c>
      <c r="K63" s="51" t="n">
        <v>0</v>
      </c>
      <c r="L63" s="51" t="n">
        <v>0</v>
      </c>
      <c r="M63" s="51" t="n">
        <v>0</v>
      </c>
      <c r="N63" s="51" t="n">
        <v>0</v>
      </c>
      <c r="O63" s="51" t="n">
        <v>0</v>
      </c>
    </row>
    <row r="64" spans="1:15">
      <c r="A64" s="1">
        <f>YEAR(C64)</f>
        <v/>
      </c>
      <c r="B64" s="1">
        <f>MONTH(C64)</f>
        <v/>
      </c>
      <c r="C64" s="50" t="n">
        <v>43175</v>
      </c>
      <c r="D64" s="21" t="s">
        <v>773</v>
      </c>
      <c r="E64" s="21" t="s">
        <v>776</v>
      </c>
      <c r="F64" s="51" t="n">
        <v>466.68</v>
      </c>
      <c r="G64" s="51" t="n">
        <v>2742</v>
      </c>
      <c r="H64" s="51" t="n">
        <v>17</v>
      </c>
      <c r="I64" s="51" t="n">
        <v>27.45</v>
      </c>
      <c r="J64" s="51" t="n">
        <v>64</v>
      </c>
      <c r="K64" s="51" t="n">
        <v>0</v>
      </c>
      <c r="L64" s="51" t="n">
        <v>2</v>
      </c>
      <c r="M64" s="51" t="n">
        <v>0</v>
      </c>
      <c r="N64" s="51" t="n">
        <v>0</v>
      </c>
      <c r="O64" s="51" t="n">
        <v>0</v>
      </c>
    </row>
    <row r="65" spans="1:15">
      <c r="A65" s="1">
        <f>YEAR(C65)</f>
        <v/>
      </c>
      <c r="B65" s="1">
        <f>MONTH(C65)</f>
        <v/>
      </c>
      <c r="C65" s="50" t="n">
        <v>43175</v>
      </c>
      <c r="D65" s="21" t="s">
        <v>773</v>
      </c>
      <c r="E65" s="21" t="s">
        <v>777</v>
      </c>
      <c r="F65" s="51" t="n">
        <v>325.41</v>
      </c>
      <c r="G65" s="51" t="n">
        <v>667</v>
      </c>
      <c r="H65" s="51" t="n">
        <v>11</v>
      </c>
      <c r="I65" s="51" t="n">
        <v>29.58</v>
      </c>
      <c r="J65" s="51" t="n">
        <v>24</v>
      </c>
      <c r="K65" s="51" t="n">
        <v>0</v>
      </c>
      <c r="L65" s="51" t="n">
        <v>0</v>
      </c>
      <c r="M65" s="51" t="n">
        <v>0</v>
      </c>
      <c r="N65" s="51" t="n">
        <v>0</v>
      </c>
      <c r="O65" s="51" t="n">
        <v>0</v>
      </c>
    </row>
    <row r="66" spans="1:15">
      <c r="A66" s="1">
        <f>YEAR(C66)</f>
        <v/>
      </c>
      <c r="B66" s="1">
        <f>MONTH(C66)</f>
        <v/>
      </c>
      <c r="C66" s="50" t="n">
        <v>43176</v>
      </c>
      <c r="D66" s="21" t="s">
        <v>773</v>
      </c>
      <c r="E66" s="21" t="s">
        <v>774</v>
      </c>
      <c r="F66" s="51" t="n">
        <v>400</v>
      </c>
      <c r="G66" s="51" t="n">
        <v>2095</v>
      </c>
      <c r="H66" s="51" t="n">
        <v>16</v>
      </c>
      <c r="I66" s="51" t="n">
        <v>25</v>
      </c>
      <c r="J66" s="51" t="n">
        <v>32</v>
      </c>
      <c r="K66" s="51" t="n">
        <v>0</v>
      </c>
      <c r="L66" s="51" t="n">
        <v>0</v>
      </c>
      <c r="M66" s="51" t="n">
        <v>0</v>
      </c>
      <c r="N66" s="51" t="n">
        <v>0</v>
      </c>
      <c r="O66" s="51" t="n">
        <v>0</v>
      </c>
    </row>
    <row r="67" spans="1:15">
      <c r="A67" s="1">
        <f>YEAR(C67)</f>
        <v/>
      </c>
      <c r="B67" s="1">
        <f>MONTH(C67)</f>
        <v/>
      </c>
      <c r="C67" s="50" t="n">
        <v>43176</v>
      </c>
      <c r="D67" s="21" t="s">
        <v>773</v>
      </c>
      <c r="E67" s="21" t="s">
        <v>775</v>
      </c>
      <c r="F67" s="51" t="n">
        <v>17.8</v>
      </c>
      <c r="G67" s="51" t="n">
        <v>1358</v>
      </c>
      <c r="H67" s="51" t="n">
        <v>9</v>
      </c>
      <c r="I67" s="51" t="n">
        <v>1.98</v>
      </c>
      <c r="J67" s="51" t="n">
        <v>13</v>
      </c>
      <c r="K67" s="51" t="n">
        <v>0</v>
      </c>
      <c r="L67" s="51" t="n">
        <v>0</v>
      </c>
      <c r="M67" s="51" t="n">
        <v>0</v>
      </c>
      <c r="N67" s="51" t="n">
        <v>0</v>
      </c>
      <c r="O67" s="51" t="n">
        <v>0</v>
      </c>
    </row>
    <row r="68" spans="1:15">
      <c r="A68" s="1">
        <f>YEAR(C68)</f>
        <v/>
      </c>
      <c r="B68" s="1">
        <f>MONTH(C68)</f>
        <v/>
      </c>
      <c r="C68" s="50" t="n">
        <v>43176</v>
      </c>
      <c r="D68" s="21" t="s">
        <v>773</v>
      </c>
      <c r="E68" s="21" t="s">
        <v>776</v>
      </c>
      <c r="F68" s="51" t="n">
        <v>350</v>
      </c>
      <c r="G68" s="51" t="n">
        <v>937</v>
      </c>
      <c r="H68" s="51" t="n">
        <v>14</v>
      </c>
      <c r="I68" s="51" t="n">
        <v>25</v>
      </c>
      <c r="J68" s="51" t="n">
        <v>61</v>
      </c>
      <c r="K68" s="51" t="n">
        <v>0</v>
      </c>
      <c r="L68" s="51" t="n">
        <v>0</v>
      </c>
      <c r="M68" s="51" t="n">
        <v>0</v>
      </c>
      <c r="N68" s="51" t="n">
        <v>0</v>
      </c>
      <c r="O68" s="51" t="n">
        <v>0</v>
      </c>
    </row>
    <row r="69" spans="1:15">
      <c r="A69" s="1">
        <f>YEAR(C69)</f>
        <v/>
      </c>
      <c r="B69" s="1">
        <f>MONTH(C69)</f>
        <v/>
      </c>
      <c r="C69" s="50" t="n">
        <v>43176</v>
      </c>
      <c r="D69" s="21" t="s">
        <v>773</v>
      </c>
      <c r="E69" s="21" t="s">
        <v>777</v>
      </c>
      <c r="F69" s="51" t="n">
        <v>300</v>
      </c>
      <c r="G69" s="51" t="n">
        <v>534</v>
      </c>
      <c r="H69" s="51" t="n">
        <v>12</v>
      </c>
      <c r="I69" s="51" t="n">
        <v>25</v>
      </c>
      <c r="J69" s="51" t="n">
        <v>17</v>
      </c>
      <c r="K69" s="51" t="n">
        <v>0</v>
      </c>
      <c r="L69" s="51" t="n">
        <v>0</v>
      </c>
      <c r="M69" s="51" t="n">
        <v>0</v>
      </c>
      <c r="N69" s="51" t="n">
        <v>0</v>
      </c>
      <c r="O69" s="51" t="n">
        <v>0</v>
      </c>
    </row>
    <row r="70" spans="1:15">
      <c r="A70" s="1">
        <f>YEAR(C70)</f>
        <v/>
      </c>
      <c r="B70" s="1">
        <f>MONTH(C70)</f>
        <v/>
      </c>
      <c r="C70" s="50" t="n">
        <v>43177</v>
      </c>
      <c r="D70" s="21" t="s">
        <v>773</v>
      </c>
      <c r="E70" s="21" t="s">
        <v>774</v>
      </c>
      <c r="F70" s="51" t="n">
        <v>360</v>
      </c>
      <c r="G70" s="51" t="n">
        <v>1955</v>
      </c>
      <c r="H70" s="51" t="n">
        <v>16</v>
      </c>
      <c r="I70" s="51" t="n">
        <v>22.5</v>
      </c>
      <c r="J70" s="51" t="n">
        <v>42</v>
      </c>
      <c r="K70" s="51" t="n">
        <v>0</v>
      </c>
      <c r="L70" s="51" t="n">
        <v>0</v>
      </c>
      <c r="M70" s="51" t="n">
        <v>0</v>
      </c>
      <c r="N70" s="51" t="n">
        <v>0</v>
      </c>
      <c r="O70" s="51" t="n">
        <v>0</v>
      </c>
    </row>
    <row r="71" spans="1:15">
      <c r="A71" s="1">
        <f>YEAR(C71)</f>
        <v/>
      </c>
      <c r="B71" s="1">
        <f>MONTH(C71)</f>
        <v/>
      </c>
      <c r="C71" s="50" t="n">
        <v>43177</v>
      </c>
      <c r="D71" s="21" t="s">
        <v>773</v>
      </c>
      <c r="E71" s="21" t="s">
        <v>775</v>
      </c>
      <c r="F71" s="51" t="n">
        <v>17.85</v>
      </c>
      <c r="G71" s="51" t="n">
        <v>1091</v>
      </c>
      <c r="H71" s="51" t="n">
        <v>8</v>
      </c>
      <c r="I71" s="51" t="n">
        <v>2.23</v>
      </c>
      <c r="J71" s="51" t="n">
        <v>8</v>
      </c>
      <c r="K71" s="51" t="n">
        <v>0</v>
      </c>
      <c r="L71" s="51" t="n">
        <v>0</v>
      </c>
      <c r="M71" s="51" t="n">
        <v>0</v>
      </c>
      <c r="N71" s="51" t="n">
        <v>0</v>
      </c>
      <c r="O71" s="51" t="n">
        <v>0</v>
      </c>
    </row>
    <row r="72" spans="1:15">
      <c r="A72" s="1">
        <f>YEAR(C72)</f>
        <v/>
      </c>
      <c r="B72" s="1">
        <f>MONTH(C72)</f>
        <v/>
      </c>
      <c r="C72" s="50" t="n">
        <v>43177</v>
      </c>
      <c r="D72" s="21" t="s">
        <v>773</v>
      </c>
      <c r="E72" s="21" t="s">
        <v>776</v>
      </c>
      <c r="F72" s="51" t="n">
        <v>350</v>
      </c>
      <c r="G72" s="51" t="n">
        <v>880</v>
      </c>
      <c r="H72" s="51" t="n">
        <v>12</v>
      </c>
      <c r="I72" s="51" t="n">
        <v>29.17</v>
      </c>
      <c r="J72" s="51" t="n">
        <v>39</v>
      </c>
      <c r="K72" s="51" t="n">
        <v>0</v>
      </c>
      <c r="L72" s="51" t="n">
        <v>0</v>
      </c>
      <c r="M72" s="51" t="n">
        <v>0</v>
      </c>
      <c r="N72" s="51" t="n">
        <v>0</v>
      </c>
      <c r="O72" s="51" t="n">
        <v>0</v>
      </c>
    </row>
    <row r="73" spans="1:15">
      <c r="A73" s="1">
        <f>YEAR(C73)</f>
        <v/>
      </c>
      <c r="B73" s="1">
        <f>MONTH(C73)</f>
        <v/>
      </c>
      <c r="C73" s="50" t="n">
        <v>43177</v>
      </c>
      <c r="D73" s="21" t="s">
        <v>773</v>
      </c>
      <c r="E73" s="21" t="s">
        <v>777</v>
      </c>
      <c r="F73" s="51" t="n">
        <v>300</v>
      </c>
      <c r="G73" s="51" t="n">
        <v>460</v>
      </c>
      <c r="H73" s="51" t="n">
        <v>13</v>
      </c>
      <c r="I73" s="51" t="n">
        <v>23.08</v>
      </c>
      <c r="J73" s="51" t="n">
        <v>23</v>
      </c>
      <c r="K73" s="51" t="n">
        <v>0</v>
      </c>
      <c r="L73" s="51" t="n">
        <v>0</v>
      </c>
      <c r="M73" s="51" t="n">
        <v>0</v>
      </c>
      <c r="N73" s="51" t="n">
        <v>0</v>
      </c>
      <c r="O73" s="51" t="n">
        <v>0</v>
      </c>
    </row>
    <row r="74" spans="1:15">
      <c r="A74" s="1">
        <f>YEAR(C74)</f>
        <v/>
      </c>
      <c r="B74" s="1">
        <f>MONTH(C74)</f>
        <v/>
      </c>
      <c r="C74" s="50" t="n">
        <v>43178</v>
      </c>
      <c r="D74" s="21" t="s">
        <v>773</v>
      </c>
      <c r="E74" s="21" t="s">
        <v>774</v>
      </c>
      <c r="F74" s="51" t="n">
        <v>300</v>
      </c>
      <c r="G74" s="51" t="n">
        <v>794</v>
      </c>
      <c r="H74" s="51" t="n">
        <v>13</v>
      </c>
      <c r="I74" s="51" t="n">
        <v>23.08</v>
      </c>
      <c r="J74" s="51" t="n">
        <v>35</v>
      </c>
      <c r="K74" s="51" t="n">
        <v>0</v>
      </c>
      <c r="L74" s="51" t="n">
        <v>0</v>
      </c>
      <c r="M74" s="51" t="n">
        <v>0</v>
      </c>
      <c r="N74" s="51" t="n">
        <v>0</v>
      </c>
      <c r="O74" s="51" t="n">
        <v>0</v>
      </c>
    </row>
    <row r="75" spans="1:15">
      <c r="A75" s="1">
        <f>YEAR(C75)</f>
        <v/>
      </c>
      <c r="B75" s="1">
        <f>MONTH(C75)</f>
        <v/>
      </c>
      <c r="C75" s="50" t="n">
        <v>43178</v>
      </c>
      <c r="D75" s="21" t="s">
        <v>773</v>
      </c>
      <c r="E75" s="21" t="s">
        <v>775</v>
      </c>
      <c r="F75" s="51" t="n">
        <v>13.47</v>
      </c>
      <c r="G75" s="51" t="n">
        <v>777</v>
      </c>
      <c r="H75" s="51" t="n">
        <v>7</v>
      </c>
      <c r="I75" s="51" t="n">
        <v>1.92</v>
      </c>
      <c r="J75" s="51" t="n">
        <v>7</v>
      </c>
      <c r="K75" s="51" t="n">
        <v>0</v>
      </c>
      <c r="L75" s="51" t="n">
        <v>0</v>
      </c>
      <c r="M75" s="51" t="n">
        <v>0</v>
      </c>
      <c r="N75" s="51" t="n">
        <v>0</v>
      </c>
      <c r="O75" s="51" t="n">
        <v>0</v>
      </c>
    </row>
    <row r="76" spans="1:15">
      <c r="A76" s="1">
        <f>YEAR(C76)</f>
        <v/>
      </c>
      <c r="B76" s="1">
        <f>MONTH(C76)</f>
        <v/>
      </c>
      <c r="C76" s="50" t="n">
        <v>43178</v>
      </c>
      <c r="D76" s="21" t="s">
        <v>773</v>
      </c>
      <c r="E76" s="21" t="s">
        <v>776</v>
      </c>
      <c r="F76" s="51" t="n">
        <v>350</v>
      </c>
      <c r="G76" s="51" t="n">
        <v>1012</v>
      </c>
      <c r="H76" s="51" t="n">
        <v>13</v>
      </c>
      <c r="I76" s="51" t="n">
        <v>26.92</v>
      </c>
      <c r="J76" s="51" t="n">
        <v>97</v>
      </c>
      <c r="K76" s="51" t="n">
        <v>0</v>
      </c>
      <c r="L76" s="51" t="n">
        <v>0</v>
      </c>
      <c r="M76" s="51" t="n">
        <v>0</v>
      </c>
      <c r="N76" s="51" t="n">
        <v>0</v>
      </c>
      <c r="O76" s="51" t="n">
        <v>0</v>
      </c>
    </row>
    <row r="77" spans="1:15">
      <c r="A77" s="1">
        <f>YEAR(C77)</f>
        <v/>
      </c>
      <c r="B77" s="1">
        <f>MONTH(C77)</f>
        <v/>
      </c>
      <c r="C77" s="50" t="n">
        <v>43178</v>
      </c>
      <c r="D77" s="21" t="s">
        <v>773</v>
      </c>
      <c r="E77" s="21" t="s">
        <v>777</v>
      </c>
      <c r="F77" s="51" t="n">
        <v>300</v>
      </c>
      <c r="G77" s="51" t="n">
        <v>512</v>
      </c>
      <c r="H77" s="51" t="n">
        <v>12</v>
      </c>
      <c r="I77" s="51" t="n">
        <v>25</v>
      </c>
      <c r="J77" s="51" t="n">
        <v>34</v>
      </c>
      <c r="K77" s="51" t="n">
        <v>0</v>
      </c>
      <c r="L77" s="51" t="n">
        <v>0</v>
      </c>
      <c r="M77" s="51" t="n">
        <v>0</v>
      </c>
      <c r="N77" s="51" t="n">
        <v>0</v>
      </c>
      <c r="O77" s="51" t="n">
        <v>0</v>
      </c>
    </row>
    <row r="78" spans="1:15">
      <c r="A78" s="1">
        <f>YEAR(C78)</f>
        <v/>
      </c>
      <c r="B78" s="1">
        <f>MONTH(C78)</f>
        <v/>
      </c>
      <c r="C78" s="50" t="n">
        <v>43179</v>
      </c>
      <c r="D78" s="21" t="s">
        <v>773</v>
      </c>
      <c r="E78" s="21" t="s">
        <v>774</v>
      </c>
      <c r="F78" s="51" t="n">
        <v>300</v>
      </c>
      <c r="G78" s="51" t="n">
        <v>863</v>
      </c>
      <c r="H78" s="51" t="n">
        <v>14</v>
      </c>
      <c r="I78" s="51" t="n">
        <v>21.43</v>
      </c>
      <c r="J78" s="51" t="n">
        <v>71</v>
      </c>
      <c r="K78" s="51" t="n">
        <v>0</v>
      </c>
      <c r="L78" s="51" t="n">
        <v>0</v>
      </c>
      <c r="M78" s="51" t="n">
        <v>0</v>
      </c>
      <c r="N78" s="51" t="n">
        <v>0</v>
      </c>
      <c r="O78" s="51" t="n">
        <v>0</v>
      </c>
    </row>
    <row r="79" spans="1:15">
      <c r="A79" s="1">
        <f>YEAR(C79)</f>
        <v/>
      </c>
      <c r="B79" s="1">
        <f>MONTH(C79)</f>
        <v/>
      </c>
      <c r="C79" s="50" t="n">
        <v>43179</v>
      </c>
      <c r="D79" s="21" t="s">
        <v>773</v>
      </c>
      <c r="E79" s="21" t="s">
        <v>775</v>
      </c>
      <c r="F79" s="51" t="n">
        <v>11.46</v>
      </c>
      <c r="G79" s="51" t="n">
        <v>845</v>
      </c>
      <c r="H79" s="51" t="n">
        <v>4</v>
      </c>
      <c r="I79" s="51" t="n">
        <v>2.87</v>
      </c>
      <c r="J79" s="51" t="n">
        <v>3</v>
      </c>
      <c r="K79" s="51" t="n">
        <v>0</v>
      </c>
      <c r="L79" s="51" t="n">
        <v>0</v>
      </c>
      <c r="M79" s="51" t="n">
        <v>0</v>
      </c>
      <c r="N79" s="51" t="n">
        <v>0</v>
      </c>
      <c r="O79" s="51" t="n">
        <v>0</v>
      </c>
    </row>
    <row r="80" spans="1:15">
      <c r="A80" s="1">
        <f>YEAR(C80)</f>
        <v/>
      </c>
      <c r="B80" s="1">
        <f>MONTH(C80)</f>
        <v/>
      </c>
      <c r="C80" s="50" t="n">
        <v>43179</v>
      </c>
      <c r="D80" s="21" t="s">
        <v>773</v>
      </c>
      <c r="E80" s="21" t="s">
        <v>776</v>
      </c>
      <c r="F80" s="51" t="n">
        <v>326.65</v>
      </c>
      <c r="G80" s="51" t="n">
        <v>1182</v>
      </c>
      <c r="H80" s="51" t="n">
        <v>16</v>
      </c>
      <c r="I80" s="51" t="n">
        <v>20.42</v>
      </c>
      <c r="J80" s="51" t="n">
        <v>35</v>
      </c>
      <c r="K80" s="51" t="n">
        <v>0</v>
      </c>
      <c r="L80" s="51" t="n">
        <v>0</v>
      </c>
      <c r="M80" s="51" t="n">
        <v>0</v>
      </c>
      <c r="N80" s="51" t="n">
        <v>0</v>
      </c>
      <c r="O80" s="51" t="n">
        <v>0</v>
      </c>
    </row>
    <row r="81" spans="1:15">
      <c r="A81" s="1">
        <f>YEAR(C81)</f>
        <v/>
      </c>
      <c r="B81" s="1">
        <f>MONTH(C81)</f>
        <v/>
      </c>
      <c r="C81" s="50" t="n">
        <v>43179</v>
      </c>
      <c r="D81" s="21" t="s">
        <v>773</v>
      </c>
      <c r="E81" s="21" t="s">
        <v>777</v>
      </c>
      <c r="F81" s="51" t="n">
        <v>300</v>
      </c>
      <c r="G81" s="51" t="n">
        <v>397</v>
      </c>
      <c r="H81" s="51" t="n">
        <v>11</v>
      </c>
      <c r="I81" s="51" t="n">
        <v>27.27</v>
      </c>
      <c r="J81" s="51" t="n">
        <v>27</v>
      </c>
      <c r="K81" s="51" t="n">
        <v>0</v>
      </c>
      <c r="L81" s="51" t="n">
        <v>0</v>
      </c>
      <c r="M81" s="51" t="n">
        <v>0</v>
      </c>
      <c r="N81" s="51" t="n">
        <v>0</v>
      </c>
      <c r="O81" s="51" t="n">
        <v>0</v>
      </c>
    </row>
    <row r="82" spans="1:15">
      <c r="A82" s="1">
        <f>YEAR(C82)</f>
        <v/>
      </c>
      <c r="B82" s="1">
        <f>MONTH(C82)</f>
        <v/>
      </c>
      <c r="C82" s="50" t="n">
        <v>43180</v>
      </c>
      <c r="D82" s="21" t="s">
        <v>773</v>
      </c>
      <c r="E82" s="21" t="s">
        <v>774</v>
      </c>
      <c r="F82" s="51" t="n">
        <v>300</v>
      </c>
      <c r="G82" s="51" t="n">
        <v>1062</v>
      </c>
      <c r="H82" s="51" t="n">
        <v>15</v>
      </c>
      <c r="I82" s="51" t="n">
        <v>20</v>
      </c>
      <c r="J82" s="51" t="n">
        <v>33</v>
      </c>
      <c r="K82" s="51" t="n">
        <v>52</v>
      </c>
      <c r="L82" s="51" t="n">
        <v>0</v>
      </c>
      <c r="M82" s="51" t="n">
        <v>1</v>
      </c>
      <c r="N82" s="51" t="n">
        <v>0</v>
      </c>
      <c r="O82" s="51" t="n">
        <v>0</v>
      </c>
    </row>
    <row r="83" spans="1:15">
      <c r="A83" s="1">
        <f>YEAR(C83)</f>
        <v/>
      </c>
      <c r="B83" s="1">
        <f>MONTH(C83)</f>
        <v/>
      </c>
      <c r="C83" s="50" t="n">
        <v>43180</v>
      </c>
      <c r="D83" s="21" t="s">
        <v>773</v>
      </c>
      <c r="E83" s="21" t="s">
        <v>775</v>
      </c>
      <c r="F83" s="51" t="n">
        <v>20.04</v>
      </c>
      <c r="G83" s="51" t="n">
        <v>662</v>
      </c>
      <c r="H83" s="51" t="n">
        <v>8</v>
      </c>
      <c r="I83" s="51" t="n">
        <v>2.51</v>
      </c>
      <c r="J83" s="51" t="n">
        <v>8</v>
      </c>
      <c r="K83" s="51" t="n">
        <v>0</v>
      </c>
      <c r="L83" s="51" t="n">
        <v>0</v>
      </c>
      <c r="M83" s="51" t="n">
        <v>0</v>
      </c>
      <c r="N83" s="51" t="n">
        <v>0</v>
      </c>
      <c r="O83" s="51" t="n">
        <v>0</v>
      </c>
    </row>
    <row r="84" spans="1:15">
      <c r="A84" s="1">
        <f>YEAR(C84)</f>
        <v/>
      </c>
      <c r="B84" s="1">
        <f>MONTH(C84)</f>
        <v/>
      </c>
      <c r="C84" s="50" t="n">
        <v>43180</v>
      </c>
      <c r="D84" s="21" t="s">
        <v>773</v>
      </c>
      <c r="E84" s="21" t="s">
        <v>776</v>
      </c>
      <c r="F84" s="51" t="n">
        <v>350</v>
      </c>
      <c r="G84" s="51" t="n">
        <v>764</v>
      </c>
      <c r="H84" s="51" t="n">
        <v>17</v>
      </c>
      <c r="I84" s="51" t="n">
        <v>20.59</v>
      </c>
      <c r="J84" s="51" t="n">
        <v>61</v>
      </c>
      <c r="K84" s="51" t="n">
        <v>15</v>
      </c>
      <c r="L84" s="51" t="n">
        <v>0</v>
      </c>
      <c r="M84" s="51" t="n">
        <v>2</v>
      </c>
      <c r="N84" s="51" t="n">
        <v>0</v>
      </c>
      <c r="O84" s="51" t="n">
        <v>0</v>
      </c>
    </row>
    <row r="85" spans="1:15">
      <c r="A85" s="1">
        <f>YEAR(C85)</f>
        <v/>
      </c>
      <c r="B85" s="1">
        <f>MONTH(C85)</f>
        <v/>
      </c>
      <c r="C85" s="50" t="n">
        <v>43180</v>
      </c>
      <c r="D85" s="21" t="s">
        <v>773</v>
      </c>
      <c r="E85" s="21" t="s">
        <v>777</v>
      </c>
      <c r="F85" s="51" t="n">
        <v>300</v>
      </c>
      <c r="G85" s="51" t="n">
        <v>709</v>
      </c>
      <c r="H85" s="51" t="n">
        <v>15</v>
      </c>
      <c r="I85" s="51" t="n">
        <v>20</v>
      </c>
      <c r="J85" s="51" t="n">
        <v>25</v>
      </c>
      <c r="K85" s="51" t="n">
        <v>9</v>
      </c>
      <c r="L85" s="51" t="n">
        <v>0</v>
      </c>
      <c r="M85" s="51" t="n">
        <v>0</v>
      </c>
      <c r="N85" s="51" t="n">
        <v>0</v>
      </c>
      <c r="O85" s="51" t="n">
        <v>0</v>
      </c>
    </row>
    <row r="86" spans="1:15">
      <c r="A86" s="1">
        <f>YEAR(C86)</f>
        <v/>
      </c>
      <c r="B86" s="1">
        <f>MONTH(C86)</f>
        <v/>
      </c>
      <c r="C86" s="50" t="n">
        <v>43181</v>
      </c>
      <c r="D86" s="21" t="s">
        <v>773</v>
      </c>
      <c r="E86" s="21" t="s">
        <v>774</v>
      </c>
      <c r="F86" s="51" t="n">
        <v>276.15</v>
      </c>
      <c r="G86" s="51" t="n">
        <v>1287</v>
      </c>
      <c r="H86" s="51" t="n">
        <v>15</v>
      </c>
      <c r="I86" s="51" t="n">
        <v>18.41</v>
      </c>
      <c r="J86" s="51" t="n">
        <v>32</v>
      </c>
      <c r="K86" s="51" t="n">
        <v>22</v>
      </c>
      <c r="L86" s="51" t="n">
        <v>0</v>
      </c>
      <c r="M86" s="51" t="n">
        <v>0</v>
      </c>
      <c r="N86" s="51" t="n">
        <v>0</v>
      </c>
      <c r="O86" s="51" t="n">
        <v>0</v>
      </c>
    </row>
    <row r="87" spans="1:15">
      <c r="A87" s="1">
        <f>YEAR(C87)</f>
        <v/>
      </c>
      <c r="B87" s="1">
        <f>MONTH(C87)</f>
        <v/>
      </c>
      <c r="C87" s="50" t="n">
        <v>43181</v>
      </c>
      <c r="D87" s="21" t="s">
        <v>773</v>
      </c>
      <c r="E87" s="21" t="s">
        <v>775</v>
      </c>
      <c r="F87" s="51" t="n">
        <v>6.71</v>
      </c>
      <c r="G87" s="51" t="n">
        <v>508</v>
      </c>
      <c r="H87" s="51" t="n">
        <v>3</v>
      </c>
      <c r="I87" s="51" t="n">
        <v>2.24</v>
      </c>
      <c r="J87" s="51" t="n">
        <v>3</v>
      </c>
      <c r="K87" s="51" t="n">
        <v>0</v>
      </c>
      <c r="L87" s="51" t="n">
        <v>0</v>
      </c>
      <c r="M87" s="51" t="n">
        <v>0</v>
      </c>
      <c r="N87" s="51" t="n">
        <v>0</v>
      </c>
      <c r="O87" s="51" t="n">
        <v>0</v>
      </c>
    </row>
    <row r="88" spans="1:15">
      <c r="A88" s="1">
        <f>YEAR(C88)</f>
        <v/>
      </c>
      <c r="B88" s="1">
        <f>MONTH(C88)</f>
        <v/>
      </c>
      <c r="C88" s="50" t="n">
        <v>43181</v>
      </c>
      <c r="D88" s="21" t="s">
        <v>773</v>
      </c>
      <c r="E88" s="21" t="s">
        <v>776</v>
      </c>
      <c r="F88" s="51" t="n">
        <v>326.14</v>
      </c>
      <c r="G88" s="51" t="n">
        <v>657</v>
      </c>
      <c r="H88" s="51" t="n">
        <v>15</v>
      </c>
      <c r="I88" s="51" t="n">
        <v>21.74</v>
      </c>
      <c r="J88" s="51" t="n">
        <v>97</v>
      </c>
      <c r="K88" s="51" t="n">
        <v>311</v>
      </c>
      <c r="L88" s="51" t="n">
        <v>0</v>
      </c>
      <c r="M88" s="51" t="n">
        <v>0</v>
      </c>
      <c r="N88" s="51" t="n">
        <v>0</v>
      </c>
      <c r="O88" s="51" t="n">
        <v>0</v>
      </c>
    </row>
    <row r="89" spans="1:15">
      <c r="A89" s="1">
        <f>YEAR(C89)</f>
        <v/>
      </c>
      <c r="B89" s="1">
        <f>MONTH(C89)</f>
        <v/>
      </c>
      <c r="C89" s="50" t="n">
        <v>43181</v>
      </c>
      <c r="D89" s="21" t="s">
        <v>773</v>
      </c>
      <c r="E89" s="21" t="s">
        <v>777</v>
      </c>
      <c r="F89" s="51" t="n">
        <v>300</v>
      </c>
      <c r="G89" s="51" t="n">
        <v>918</v>
      </c>
      <c r="H89" s="51" t="n">
        <v>15</v>
      </c>
      <c r="I89" s="51" t="n">
        <v>20</v>
      </c>
      <c r="J89" s="51" t="n">
        <v>29</v>
      </c>
      <c r="K89" s="51" t="n">
        <v>9</v>
      </c>
      <c r="L89" s="51" t="n">
        <v>0</v>
      </c>
      <c r="M89" s="51" t="n">
        <v>0</v>
      </c>
      <c r="N89" s="51" t="n">
        <v>0</v>
      </c>
      <c r="O89" s="51" t="n">
        <v>0</v>
      </c>
    </row>
    <row r="90" spans="1:15">
      <c r="A90" s="1">
        <f>YEAR(C90)</f>
        <v/>
      </c>
      <c r="B90" s="1">
        <f>MONTH(C90)</f>
        <v/>
      </c>
      <c r="C90" s="50" t="n">
        <v>43182</v>
      </c>
      <c r="D90" s="21" t="s">
        <v>773</v>
      </c>
      <c r="E90" s="21" t="s">
        <v>774</v>
      </c>
      <c r="F90" s="51" t="n">
        <v>480</v>
      </c>
      <c r="G90" s="51" t="n">
        <v>1338</v>
      </c>
      <c r="H90" s="51" t="n">
        <v>19</v>
      </c>
      <c r="I90" s="51" t="n">
        <v>25.26</v>
      </c>
      <c r="J90" s="51" t="n">
        <v>27</v>
      </c>
      <c r="K90" s="51" t="n">
        <v>15</v>
      </c>
      <c r="L90" s="51" t="n">
        <v>0</v>
      </c>
      <c r="M90" s="51" t="n">
        <v>0</v>
      </c>
      <c r="N90" s="51" t="n">
        <v>0</v>
      </c>
      <c r="O90" s="51" t="n">
        <v>0</v>
      </c>
    </row>
    <row r="91" spans="1:15">
      <c r="A91" s="1">
        <f>YEAR(C91)</f>
        <v/>
      </c>
      <c r="B91" s="1">
        <f>MONTH(C91)</f>
        <v/>
      </c>
      <c r="C91" s="50" t="n">
        <v>43182</v>
      </c>
      <c r="D91" s="21" t="s">
        <v>773</v>
      </c>
      <c r="E91" s="21" t="s">
        <v>775</v>
      </c>
      <c r="F91" s="51" t="n">
        <v>7.75</v>
      </c>
      <c r="G91" s="51" t="n">
        <v>411</v>
      </c>
      <c r="H91" s="51" t="n">
        <v>3</v>
      </c>
      <c r="I91" s="51" t="n">
        <v>2.58</v>
      </c>
      <c r="J91" s="51" t="n">
        <v>4</v>
      </c>
      <c r="K91" s="51" t="n">
        <v>0</v>
      </c>
      <c r="L91" s="51" t="n">
        <v>0</v>
      </c>
      <c r="M91" s="51" t="n">
        <v>0</v>
      </c>
      <c r="N91" s="51" t="n">
        <v>0</v>
      </c>
      <c r="O91" s="51" t="n">
        <v>0</v>
      </c>
    </row>
    <row r="92" spans="1:15">
      <c r="A92" s="1">
        <f>YEAR(C92)</f>
        <v/>
      </c>
      <c r="B92" s="1">
        <f>MONTH(C92)</f>
        <v/>
      </c>
      <c r="C92" s="50" t="n">
        <v>43182</v>
      </c>
      <c r="D92" s="21" t="s">
        <v>773</v>
      </c>
      <c r="E92" s="21" t="s">
        <v>776</v>
      </c>
      <c r="F92" s="51" t="n">
        <v>421.45</v>
      </c>
      <c r="G92" s="51" t="n">
        <v>1123</v>
      </c>
      <c r="H92" s="51" t="n">
        <v>17</v>
      </c>
      <c r="I92" s="51" t="n">
        <v>24.79</v>
      </c>
      <c r="J92" s="51" t="n">
        <v>30</v>
      </c>
      <c r="K92" s="51" t="n">
        <v>14</v>
      </c>
      <c r="L92" s="51" t="n">
        <v>0</v>
      </c>
      <c r="M92" s="51" t="n">
        <v>0</v>
      </c>
      <c r="N92" s="51" t="n">
        <v>0</v>
      </c>
      <c r="O92" s="51" t="n">
        <v>0</v>
      </c>
    </row>
    <row r="93" spans="1:15">
      <c r="A93" s="1">
        <f>YEAR(C93)</f>
        <v/>
      </c>
      <c r="B93" s="1">
        <f>MONTH(C93)</f>
        <v/>
      </c>
      <c r="C93" s="50" t="n">
        <v>43182</v>
      </c>
      <c r="D93" s="21" t="s">
        <v>773</v>
      </c>
      <c r="E93" s="21" t="s">
        <v>777</v>
      </c>
      <c r="F93" s="51" t="n">
        <v>400</v>
      </c>
      <c r="G93" s="51" t="n">
        <v>1445</v>
      </c>
      <c r="H93" s="51" t="n">
        <v>19</v>
      </c>
      <c r="I93" s="51" t="n">
        <v>21.05</v>
      </c>
      <c r="J93" s="51" t="n">
        <v>43</v>
      </c>
      <c r="K93" s="51" t="n">
        <v>99</v>
      </c>
      <c r="L93" s="51" t="n">
        <v>0</v>
      </c>
      <c r="M93" s="51" t="n">
        <v>0</v>
      </c>
      <c r="N93" s="51" t="n">
        <v>0</v>
      </c>
      <c r="O93" s="51" t="n">
        <v>0</v>
      </c>
    </row>
    <row r="94" spans="1:15">
      <c r="A94" s="1">
        <f>YEAR(C94)</f>
        <v/>
      </c>
      <c r="B94" s="1">
        <f>MONTH(C94)</f>
        <v/>
      </c>
      <c r="C94" s="50" t="n">
        <v>43183</v>
      </c>
      <c r="D94" s="21" t="s">
        <v>773</v>
      </c>
      <c r="E94" s="21" t="s">
        <v>774</v>
      </c>
      <c r="F94" s="51" t="n">
        <v>480</v>
      </c>
      <c r="G94" s="51" t="n">
        <v>2614</v>
      </c>
      <c r="H94" s="51" t="n">
        <v>20</v>
      </c>
      <c r="I94" s="51" t="n">
        <v>24</v>
      </c>
      <c r="J94" s="51" t="n">
        <v>45</v>
      </c>
      <c r="K94" s="51" t="n">
        <v>20</v>
      </c>
      <c r="L94" s="51" t="n">
        <v>0</v>
      </c>
      <c r="M94" s="51" t="n">
        <v>0</v>
      </c>
      <c r="N94" s="51" t="n">
        <v>0</v>
      </c>
      <c r="O94" s="51" t="n">
        <v>0</v>
      </c>
    </row>
    <row r="95" spans="1:15">
      <c r="A95" s="1">
        <f>YEAR(C95)</f>
        <v/>
      </c>
      <c r="B95" s="1">
        <f>MONTH(C95)</f>
        <v/>
      </c>
      <c r="C95" s="50" t="n">
        <v>43183</v>
      </c>
      <c r="D95" s="21" t="s">
        <v>773</v>
      </c>
      <c r="E95" s="21" t="s">
        <v>775</v>
      </c>
      <c r="F95" s="51" t="n">
        <v>14.76</v>
      </c>
      <c r="G95" s="51" t="n">
        <v>529</v>
      </c>
      <c r="H95" s="51" t="n">
        <v>5</v>
      </c>
      <c r="I95" s="51" t="n">
        <v>2.95</v>
      </c>
      <c r="J95" s="51" t="n">
        <v>5</v>
      </c>
      <c r="K95" s="51" t="n">
        <v>0</v>
      </c>
      <c r="L95" s="51" t="n">
        <v>0</v>
      </c>
      <c r="M95" s="51" t="n">
        <v>0</v>
      </c>
      <c r="N95" s="51" t="n">
        <v>0</v>
      </c>
      <c r="O95" s="51" t="n">
        <v>0</v>
      </c>
    </row>
    <row r="96" spans="1:15">
      <c r="A96" s="1">
        <f>YEAR(C96)</f>
        <v/>
      </c>
      <c r="B96" s="1">
        <f>MONTH(C96)</f>
        <v/>
      </c>
      <c r="C96" s="50" t="n">
        <v>43183</v>
      </c>
      <c r="D96" s="21" t="s">
        <v>773</v>
      </c>
      <c r="E96" s="21" t="s">
        <v>776</v>
      </c>
      <c r="F96" s="51" t="n">
        <v>450</v>
      </c>
      <c r="G96" s="51" t="n">
        <v>1363</v>
      </c>
      <c r="H96" s="51" t="n">
        <v>18</v>
      </c>
      <c r="I96" s="51" t="n">
        <v>25</v>
      </c>
      <c r="J96" s="51" t="n">
        <v>40</v>
      </c>
      <c r="K96" s="51" t="n">
        <v>16</v>
      </c>
      <c r="L96" s="51" t="n">
        <v>0</v>
      </c>
      <c r="M96" s="51" t="n">
        <v>0</v>
      </c>
      <c r="N96" s="51" t="n">
        <v>0</v>
      </c>
      <c r="O96" s="51" t="n">
        <v>0</v>
      </c>
    </row>
    <row r="97" spans="1:15">
      <c r="A97" s="1">
        <f>YEAR(C97)</f>
        <v/>
      </c>
      <c r="B97" s="1">
        <f>MONTH(C97)</f>
        <v/>
      </c>
      <c r="C97" s="50" t="n">
        <v>43183</v>
      </c>
      <c r="D97" s="21" t="s">
        <v>773</v>
      </c>
      <c r="E97" s="21" t="s">
        <v>777</v>
      </c>
      <c r="F97" s="51" t="n">
        <v>400</v>
      </c>
      <c r="G97" s="51" t="n">
        <v>1381</v>
      </c>
      <c r="H97" s="51" t="n">
        <v>20</v>
      </c>
      <c r="I97" s="51" t="n">
        <v>20</v>
      </c>
      <c r="J97" s="51" t="n">
        <v>26</v>
      </c>
      <c r="K97" s="51" t="n">
        <v>27</v>
      </c>
      <c r="L97" s="51" t="n">
        <v>0</v>
      </c>
      <c r="M97" s="51" t="n">
        <v>0</v>
      </c>
      <c r="N97" s="51" t="n">
        <v>0</v>
      </c>
      <c r="O97" s="51" t="n">
        <v>0</v>
      </c>
    </row>
    <row r="98" spans="1:15">
      <c r="A98" s="1">
        <f>YEAR(C98)</f>
        <v/>
      </c>
      <c r="B98" s="1">
        <f>MONTH(C98)</f>
        <v/>
      </c>
      <c r="C98" s="50" t="n">
        <v>43184</v>
      </c>
      <c r="D98" s="21" t="s">
        <v>773</v>
      </c>
      <c r="E98" s="21" t="s">
        <v>774</v>
      </c>
      <c r="F98" s="51" t="n">
        <v>480</v>
      </c>
      <c r="G98" s="51" t="n">
        <v>1948</v>
      </c>
      <c r="H98" s="51" t="n">
        <v>19</v>
      </c>
      <c r="I98" s="51" t="n">
        <v>25.26</v>
      </c>
      <c r="J98" s="51" t="n">
        <v>58</v>
      </c>
      <c r="K98" s="51" t="n">
        <v>71</v>
      </c>
      <c r="L98" s="51" t="n">
        <v>0</v>
      </c>
      <c r="M98" s="51" t="n">
        <v>1</v>
      </c>
      <c r="N98" s="51" t="n">
        <v>0</v>
      </c>
      <c r="O98" s="51" t="n">
        <v>0</v>
      </c>
    </row>
    <row r="99" spans="1:15">
      <c r="A99" s="1">
        <f>YEAR(C99)</f>
        <v/>
      </c>
      <c r="B99" s="1">
        <f>MONTH(C99)</f>
        <v/>
      </c>
      <c r="C99" s="50" t="n">
        <v>43184</v>
      </c>
      <c r="D99" s="21" t="s">
        <v>773</v>
      </c>
      <c r="E99" s="21" t="s">
        <v>775</v>
      </c>
      <c r="F99" s="51" t="n">
        <v>13.36</v>
      </c>
      <c r="G99" s="51" t="n">
        <v>373</v>
      </c>
      <c r="H99" s="51" t="n">
        <v>5</v>
      </c>
      <c r="I99" s="51" t="n">
        <v>2.67</v>
      </c>
      <c r="J99" s="51" t="n">
        <v>10</v>
      </c>
      <c r="K99" s="51" t="n">
        <v>4</v>
      </c>
      <c r="L99" s="51" t="n">
        <v>0</v>
      </c>
      <c r="M99" s="51" t="n">
        <v>0</v>
      </c>
      <c r="N99" s="51" t="n">
        <v>0</v>
      </c>
      <c r="O99" s="51" t="n">
        <v>0</v>
      </c>
    </row>
    <row r="100" spans="1:15">
      <c r="A100" s="1">
        <f>YEAR(C100)</f>
        <v/>
      </c>
      <c r="B100" s="1">
        <f>MONTH(C100)</f>
        <v/>
      </c>
      <c r="C100" s="50" t="n">
        <v>43184</v>
      </c>
      <c r="D100" s="21" t="s">
        <v>773</v>
      </c>
      <c r="E100" s="21" t="s">
        <v>776</v>
      </c>
      <c r="F100" s="51" t="n">
        <v>450</v>
      </c>
      <c r="G100" s="51" t="n">
        <v>2329</v>
      </c>
      <c r="H100" s="51" t="n">
        <v>18</v>
      </c>
      <c r="I100" s="51" t="n">
        <v>25</v>
      </c>
      <c r="J100" s="51" t="n">
        <v>104</v>
      </c>
      <c r="K100" s="51" t="n">
        <v>71</v>
      </c>
      <c r="L100" s="51" t="n">
        <v>0</v>
      </c>
      <c r="M100" s="51" t="n">
        <v>0</v>
      </c>
      <c r="N100" s="51" t="n">
        <v>0</v>
      </c>
      <c r="O100" s="51" t="n">
        <v>0</v>
      </c>
    </row>
    <row r="101" spans="1:15">
      <c r="A101" s="1">
        <f>YEAR(C101)</f>
        <v/>
      </c>
      <c r="B101" s="1">
        <f>MONTH(C101)</f>
        <v/>
      </c>
      <c r="C101" s="50" t="n">
        <v>43184</v>
      </c>
      <c r="D101" s="21" t="s">
        <v>773</v>
      </c>
      <c r="E101" s="21" t="s">
        <v>777</v>
      </c>
      <c r="F101" s="51" t="n">
        <v>400</v>
      </c>
      <c r="G101" s="51" t="n">
        <v>1535</v>
      </c>
      <c r="H101" s="51" t="n">
        <v>20</v>
      </c>
      <c r="I101" s="51" t="n">
        <v>20</v>
      </c>
      <c r="J101" s="51" t="n">
        <v>124</v>
      </c>
      <c r="K101" s="51" t="n">
        <v>38</v>
      </c>
      <c r="L101" s="51" t="n">
        <v>0</v>
      </c>
      <c r="M101" s="51" t="n">
        <v>0</v>
      </c>
      <c r="N101" s="51" t="n">
        <v>0</v>
      </c>
      <c r="O101" s="51" t="n">
        <v>0</v>
      </c>
    </row>
    <row r="102" spans="1:15">
      <c r="A102" s="1">
        <f>YEAR(C102)</f>
        <v/>
      </c>
      <c r="B102" s="1">
        <f>MONTH(C102)</f>
        <v/>
      </c>
      <c r="C102" s="50" t="n">
        <v>43185</v>
      </c>
      <c r="D102" s="21" t="s">
        <v>773</v>
      </c>
      <c r="E102" s="21" t="s">
        <v>774</v>
      </c>
      <c r="F102" s="51" t="n">
        <v>400</v>
      </c>
      <c r="G102" s="51" t="n">
        <v>2245</v>
      </c>
      <c r="H102" s="51" t="n">
        <v>16</v>
      </c>
      <c r="I102" s="51" t="n">
        <v>25</v>
      </c>
      <c r="J102" s="51" t="n">
        <v>40</v>
      </c>
      <c r="K102" s="51" t="n">
        <v>58</v>
      </c>
      <c r="L102" s="51" t="n">
        <v>0</v>
      </c>
      <c r="M102" s="51" t="n">
        <v>0</v>
      </c>
      <c r="N102" s="51" t="n">
        <v>0</v>
      </c>
      <c r="O102" s="51" t="n">
        <v>0</v>
      </c>
    </row>
    <row r="103" spans="1:15">
      <c r="A103" s="1">
        <f>YEAR(C103)</f>
        <v/>
      </c>
      <c r="B103" s="1">
        <f>MONTH(C103)</f>
        <v/>
      </c>
      <c r="C103" s="50" t="n">
        <v>43185</v>
      </c>
      <c r="D103" s="21" t="s">
        <v>773</v>
      </c>
      <c r="E103" s="21" t="s">
        <v>775</v>
      </c>
      <c r="F103" s="51" t="n">
        <v>11.57</v>
      </c>
      <c r="G103" s="51" t="n">
        <v>650</v>
      </c>
      <c r="H103" s="51" t="n">
        <v>5</v>
      </c>
      <c r="I103" s="51" t="n">
        <v>2.31</v>
      </c>
      <c r="J103" s="51" t="n">
        <v>6</v>
      </c>
      <c r="K103" s="51" t="n">
        <v>0</v>
      </c>
      <c r="L103" s="51" t="n">
        <v>0</v>
      </c>
      <c r="M103" s="51" t="n">
        <v>0</v>
      </c>
      <c r="N103" s="51" t="n">
        <v>0</v>
      </c>
      <c r="O103" s="51" t="n">
        <v>0</v>
      </c>
    </row>
    <row r="104" spans="1:15">
      <c r="A104" s="1">
        <f>YEAR(C104)</f>
        <v/>
      </c>
      <c r="B104" s="1">
        <f>MONTH(C104)</f>
        <v/>
      </c>
      <c r="C104" s="50" t="n">
        <v>43185</v>
      </c>
      <c r="D104" s="21" t="s">
        <v>773</v>
      </c>
      <c r="E104" s="21" t="s">
        <v>776</v>
      </c>
      <c r="F104" s="51" t="n">
        <v>450</v>
      </c>
      <c r="G104" s="51" t="n">
        <v>1805</v>
      </c>
      <c r="H104" s="51" t="n">
        <v>18</v>
      </c>
      <c r="I104" s="51" t="n">
        <v>25</v>
      </c>
      <c r="J104" s="51" t="n">
        <v>45</v>
      </c>
      <c r="K104" s="51" t="n">
        <v>19</v>
      </c>
      <c r="L104" s="51" t="n">
        <v>0</v>
      </c>
      <c r="M104" s="51" t="n">
        <v>0</v>
      </c>
      <c r="N104" s="51" t="n">
        <v>0</v>
      </c>
      <c r="O104" s="51" t="n">
        <v>0</v>
      </c>
    </row>
    <row r="105" spans="1:15">
      <c r="A105" s="1">
        <f>YEAR(C105)</f>
        <v/>
      </c>
      <c r="B105" s="1">
        <f>MONTH(C105)</f>
        <v/>
      </c>
      <c r="C105" s="50" t="n">
        <v>43185</v>
      </c>
      <c r="D105" s="21" t="s">
        <v>773</v>
      </c>
      <c r="E105" s="21" t="s">
        <v>777</v>
      </c>
      <c r="F105" s="51" t="n">
        <v>400</v>
      </c>
      <c r="G105" s="51" t="n">
        <v>1762</v>
      </c>
      <c r="H105" s="51" t="n">
        <v>20</v>
      </c>
      <c r="I105" s="51" t="n">
        <v>20</v>
      </c>
      <c r="J105" s="51" t="n">
        <v>53</v>
      </c>
      <c r="K105" s="51" t="n">
        <v>26</v>
      </c>
      <c r="L105" s="51" t="n">
        <v>0</v>
      </c>
      <c r="M105" s="51" t="n">
        <v>0</v>
      </c>
      <c r="N105" s="51" t="n">
        <v>0</v>
      </c>
      <c r="O105" s="51" t="n">
        <v>0</v>
      </c>
    </row>
    <row r="106" spans="1:15">
      <c r="A106" s="1">
        <f>YEAR(C106)</f>
        <v/>
      </c>
      <c r="B106" s="1">
        <f>MONTH(C106)</f>
        <v/>
      </c>
      <c r="C106" s="50" t="n">
        <v>43186</v>
      </c>
      <c r="D106" s="21" t="s">
        <v>773</v>
      </c>
      <c r="E106" s="21" t="s">
        <v>774</v>
      </c>
      <c r="F106" s="51" t="n">
        <v>400</v>
      </c>
      <c r="G106" s="51" t="n">
        <v>2104</v>
      </c>
      <c r="H106" s="51" t="n">
        <v>16</v>
      </c>
      <c r="I106" s="51" t="n">
        <v>25</v>
      </c>
      <c r="J106" s="51" t="n">
        <v>30</v>
      </c>
      <c r="K106" s="51" t="n">
        <v>23</v>
      </c>
      <c r="L106" s="51" t="n">
        <v>0</v>
      </c>
      <c r="M106" s="51" t="n">
        <v>0</v>
      </c>
      <c r="N106" s="51" t="n">
        <v>0</v>
      </c>
      <c r="O106" s="51" t="n">
        <v>0</v>
      </c>
    </row>
    <row r="107" spans="1:15">
      <c r="A107" s="1">
        <f>YEAR(C107)</f>
        <v/>
      </c>
      <c r="B107" s="1">
        <f>MONTH(C107)</f>
        <v/>
      </c>
      <c r="C107" s="50" t="n">
        <v>43186</v>
      </c>
      <c r="D107" s="21" t="s">
        <v>773</v>
      </c>
      <c r="E107" s="21" t="s">
        <v>778</v>
      </c>
      <c r="F107" s="51" t="n">
        <v>84.62</v>
      </c>
      <c r="G107" s="51" t="n">
        <v>1027</v>
      </c>
      <c r="H107" s="51" t="n">
        <v>3</v>
      </c>
      <c r="I107" s="51" t="n">
        <v>28.21</v>
      </c>
      <c r="J107" s="51" t="n">
        <v>6</v>
      </c>
      <c r="K107" s="51" t="n">
        <v>1</v>
      </c>
      <c r="L107" s="51" t="n">
        <v>0</v>
      </c>
      <c r="M107" s="51" t="n">
        <v>0</v>
      </c>
      <c r="N107" s="51" t="n">
        <v>0</v>
      </c>
      <c r="O107" s="51" t="n">
        <v>0</v>
      </c>
    </row>
    <row r="108" spans="1:15">
      <c r="A108" s="1">
        <f>YEAR(C108)</f>
        <v/>
      </c>
      <c r="B108" s="1">
        <f>MONTH(C108)</f>
        <v/>
      </c>
      <c r="C108" s="50" t="n">
        <v>43186</v>
      </c>
      <c r="D108" s="21" t="s">
        <v>773</v>
      </c>
      <c r="E108" s="21" t="s">
        <v>775</v>
      </c>
      <c r="F108" s="51" t="n">
        <v>0</v>
      </c>
      <c r="G108" s="51" t="n">
        <v>543</v>
      </c>
      <c r="H108" s="51" t="n">
        <v>0</v>
      </c>
      <c r="I108" s="51" t="n">
        <v>0</v>
      </c>
      <c r="J108" s="51" t="n">
        <v>0</v>
      </c>
      <c r="K108" s="51" t="n">
        <v>0</v>
      </c>
      <c r="L108" s="51" t="n">
        <v>0</v>
      </c>
      <c r="M108" s="51" t="n">
        <v>0</v>
      </c>
      <c r="N108" s="51" t="n">
        <v>0</v>
      </c>
      <c r="O108" s="51" t="n">
        <v>0</v>
      </c>
    </row>
    <row r="109" spans="1:15">
      <c r="A109" s="1">
        <f>YEAR(C109)</f>
        <v/>
      </c>
      <c r="B109" s="1">
        <f>MONTH(C109)</f>
        <v/>
      </c>
      <c r="C109" s="50" t="n">
        <v>43186</v>
      </c>
      <c r="D109" s="21" t="s">
        <v>773</v>
      </c>
      <c r="E109" s="21" t="s">
        <v>776</v>
      </c>
      <c r="F109" s="51" t="n">
        <v>450</v>
      </c>
      <c r="G109" s="51" t="n">
        <v>2718</v>
      </c>
      <c r="H109" s="51" t="n">
        <v>18</v>
      </c>
      <c r="I109" s="51" t="n">
        <v>25</v>
      </c>
      <c r="J109" s="51" t="n">
        <v>68</v>
      </c>
      <c r="K109" s="51" t="n">
        <v>7</v>
      </c>
      <c r="L109" s="51" t="n">
        <v>0</v>
      </c>
      <c r="M109" s="51" t="n">
        <v>0</v>
      </c>
      <c r="N109" s="51" t="n">
        <v>0</v>
      </c>
      <c r="O109" s="51" t="n">
        <v>0</v>
      </c>
    </row>
    <row r="110" spans="1:15">
      <c r="A110" s="1">
        <f>YEAR(C110)</f>
        <v/>
      </c>
      <c r="B110" s="1">
        <f>MONTH(C110)</f>
        <v/>
      </c>
      <c r="C110" s="50" t="n">
        <v>43186</v>
      </c>
      <c r="D110" s="21" t="s">
        <v>773</v>
      </c>
      <c r="E110" s="21" t="s">
        <v>777</v>
      </c>
      <c r="F110" s="51" t="n">
        <v>400</v>
      </c>
      <c r="G110" s="51" t="n">
        <v>1416</v>
      </c>
      <c r="H110" s="51" t="n">
        <v>20</v>
      </c>
      <c r="I110" s="51" t="n">
        <v>20</v>
      </c>
      <c r="J110" s="51" t="n">
        <v>55</v>
      </c>
      <c r="K110" s="51" t="n">
        <v>48</v>
      </c>
      <c r="L110" s="51" t="n">
        <v>0</v>
      </c>
      <c r="M110" s="51" t="n">
        <v>0</v>
      </c>
      <c r="N110" s="51" t="n">
        <v>0</v>
      </c>
      <c r="O110" s="51" t="n">
        <v>0</v>
      </c>
    </row>
    <row r="111" spans="1:15">
      <c r="A111" s="1">
        <f>YEAR(C111)</f>
        <v/>
      </c>
      <c r="B111" s="1">
        <f>MONTH(C111)</f>
        <v/>
      </c>
      <c r="C111" s="50" t="n">
        <v>43187</v>
      </c>
      <c r="D111" s="21" t="s">
        <v>773</v>
      </c>
      <c r="E111" s="21" t="s">
        <v>774</v>
      </c>
      <c r="F111" s="51" t="n">
        <v>400</v>
      </c>
      <c r="G111" s="51" t="n">
        <v>2217</v>
      </c>
      <c r="H111" s="51" t="n">
        <v>15</v>
      </c>
      <c r="I111" s="51" t="n">
        <v>26.67</v>
      </c>
      <c r="J111" s="51" t="n">
        <v>31</v>
      </c>
      <c r="K111" s="51" t="n">
        <v>45</v>
      </c>
      <c r="L111" s="51" t="n">
        <v>0</v>
      </c>
      <c r="M111" s="51" t="n">
        <v>0</v>
      </c>
      <c r="N111" s="51" t="n">
        <v>0</v>
      </c>
      <c r="O111" s="51" t="n">
        <v>0</v>
      </c>
    </row>
    <row r="112" spans="1:15">
      <c r="A112" s="1">
        <f>YEAR(C112)</f>
        <v/>
      </c>
      <c r="B112" s="1">
        <f>MONTH(C112)</f>
        <v/>
      </c>
      <c r="C112" s="50" t="n">
        <v>43187</v>
      </c>
      <c r="D112" s="21" t="s">
        <v>773</v>
      </c>
      <c r="E112" s="21" t="s">
        <v>778</v>
      </c>
      <c r="F112" s="51" t="n">
        <v>28.81</v>
      </c>
      <c r="G112" s="51" t="n">
        <v>2110</v>
      </c>
      <c r="H112" s="51" t="n">
        <v>1</v>
      </c>
      <c r="I112" s="51" t="n">
        <v>28.81</v>
      </c>
      <c r="J112" s="51" t="n">
        <v>12</v>
      </c>
      <c r="K112" s="51" t="n">
        <v>0</v>
      </c>
      <c r="L112" s="51" t="n">
        <v>0</v>
      </c>
      <c r="M112" s="51" t="n">
        <v>0</v>
      </c>
      <c r="N112" s="51" t="n">
        <v>0</v>
      </c>
      <c r="O112" s="51" t="n">
        <v>0</v>
      </c>
    </row>
    <row r="113" spans="1:15">
      <c r="A113" s="1">
        <f>YEAR(C113)</f>
        <v/>
      </c>
      <c r="B113" s="1">
        <f>MONTH(C113)</f>
        <v/>
      </c>
      <c r="C113" s="50" t="n">
        <v>43187</v>
      </c>
      <c r="D113" s="21" t="s">
        <v>773</v>
      </c>
      <c r="E113" s="21" t="s">
        <v>775</v>
      </c>
      <c r="F113" s="51" t="n">
        <v>3.19</v>
      </c>
      <c r="G113" s="51" t="n">
        <v>286</v>
      </c>
      <c r="H113" s="51" t="n">
        <v>1</v>
      </c>
      <c r="I113" s="51" t="n">
        <v>3.19</v>
      </c>
      <c r="J113" s="51" t="n">
        <v>1</v>
      </c>
      <c r="K113" s="51" t="n">
        <v>0</v>
      </c>
      <c r="L113" s="51" t="n">
        <v>0</v>
      </c>
      <c r="M113" s="51" t="n">
        <v>0</v>
      </c>
      <c r="N113" s="51" t="n">
        <v>0</v>
      </c>
      <c r="O113" s="51" t="n">
        <v>0</v>
      </c>
    </row>
    <row r="114" spans="1:15">
      <c r="A114" s="1">
        <f>YEAR(C114)</f>
        <v/>
      </c>
      <c r="B114" s="1">
        <f>MONTH(C114)</f>
        <v/>
      </c>
      <c r="C114" s="50" t="n">
        <v>43187</v>
      </c>
      <c r="D114" s="21" t="s">
        <v>773</v>
      </c>
      <c r="E114" s="21" t="s">
        <v>776</v>
      </c>
      <c r="F114" s="51" t="n">
        <v>445.49</v>
      </c>
      <c r="G114" s="51" t="n">
        <v>1944</v>
      </c>
      <c r="H114" s="51" t="n">
        <v>18</v>
      </c>
      <c r="I114" s="51" t="n">
        <v>24.75</v>
      </c>
      <c r="J114" s="51" t="n">
        <v>52</v>
      </c>
      <c r="K114" s="51" t="n">
        <v>37</v>
      </c>
      <c r="L114" s="51" t="n">
        <v>1</v>
      </c>
      <c r="M114" s="51" t="n">
        <v>0</v>
      </c>
      <c r="N114" s="51" t="n">
        <v>0</v>
      </c>
      <c r="O114" s="51" t="n">
        <v>0</v>
      </c>
    </row>
    <row r="115" spans="1:15">
      <c r="A115" s="1">
        <f>YEAR(C115)</f>
        <v/>
      </c>
      <c r="B115" s="1">
        <f>MONTH(C115)</f>
        <v/>
      </c>
      <c r="C115" s="50" t="n">
        <v>43187</v>
      </c>
      <c r="D115" s="21" t="s">
        <v>773</v>
      </c>
      <c r="E115" s="21" t="s">
        <v>777</v>
      </c>
      <c r="F115" s="51" t="n">
        <v>400</v>
      </c>
      <c r="G115" s="51" t="n">
        <v>1481</v>
      </c>
      <c r="H115" s="51" t="n">
        <v>20</v>
      </c>
      <c r="I115" s="51" t="n">
        <v>20</v>
      </c>
      <c r="J115" s="51" t="n">
        <v>73</v>
      </c>
      <c r="K115" s="51" t="n">
        <v>89</v>
      </c>
      <c r="L115" s="51" t="n">
        <v>0</v>
      </c>
      <c r="M115" s="51" t="n">
        <v>0</v>
      </c>
      <c r="N115" s="51" t="n">
        <v>0</v>
      </c>
      <c r="O115" s="51" t="n">
        <v>0</v>
      </c>
    </row>
    <row r="116" spans="1:15">
      <c r="A116" s="1">
        <f>YEAR(C116)</f>
        <v/>
      </c>
      <c r="B116" s="1">
        <f>MONTH(C116)</f>
        <v/>
      </c>
      <c r="C116" s="50" t="n">
        <v>43188</v>
      </c>
      <c r="D116" s="21" t="s">
        <v>773</v>
      </c>
      <c r="E116" s="21" t="s">
        <v>774</v>
      </c>
      <c r="F116" s="51" t="n">
        <v>400</v>
      </c>
      <c r="G116" s="51" t="n">
        <v>1864</v>
      </c>
      <c r="H116" s="51" t="n">
        <v>16</v>
      </c>
      <c r="I116" s="51" t="n">
        <v>25</v>
      </c>
      <c r="J116" s="51" t="n">
        <v>42</v>
      </c>
      <c r="K116" s="51" t="n">
        <v>40</v>
      </c>
      <c r="L116" s="51" t="n">
        <v>0</v>
      </c>
      <c r="M116" s="51" t="n">
        <v>0</v>
      </c>
      <c r="N116" s="51" t="n">
        <v>0</v>
      </c>
      <c r="O116" s="51" t="n">
        <v>0</v>
      </c>
    </row>
    <row r="117" spans="1:15">
      <c r="A117" s="1">
        <f>YEAR(C117)</f>
        <v/>
      </c>
      <c r="B117" s="1">
        <f>MONTH(C117)</f>
        <v/>
      </c>
      <c r="C117" s="50" t="n">
        <v>43188</v>
      </c>
      <c r="D117" s="21" t="s">
        <v>773</v>
      </c>
      <c r="E117" s="21" t="s">
        <v>778</v>
      </c>
      <c r="F117" s="51" t="n">
        <v>103.24</v>
      </c>
      <c r="G117" s="51" t="n">
        <v>1845</v>
      </c>
      <c r="H117" s="51" t="n">
        <v>4</v>
      </c>
      <c r="I117" s="51" t="n">
        <v>25.81</v>
      </c>
      <c r="J117" s="51" t="n">
        <v>15</v>
      </c>
      <c r="K117" s="51" t="n">
        <v>17</v>
      </c>
      <c r="L117" s="51" t="n">
        <v>0</v>
      </c>
      <c r="M117" s="51" t="n">
        <v>0</v>
      </c>
      <c r="N117" s="51" t="n">
        <v>0</v>
      </c>
      <c r="O117" s="51" t="n">
        <v>0</v>
      </c>
    </row>
    <row r="118" spans="1:15">
      <c r="A118" s="1">
        <f>YEAR(C118)</f>
        <v/>
      </c>
      <c r="B118" s="1">
        <f>MONTH(C118)</f>
        <v/>
      </c>
      <c r="C118" s="50" t="n">
        <v>43188</v>
      </c>
      <c r="D118" s="21" t="s">
        <v>773</v>
      </c>
      <c r="E118" s="21" t="s">
        <v>775</v>
      </c>
      <c r="F118" s="51" t="n">
        <v>6.83</v>
      </c>
      <c r="G118" s="51" t="n">
        <v>411</v>
      </c>
      <c r="H118" s="51" t="n">
        <v>2</v>
      </c>
      <c r="I118" s="51" t="n">
        <v>3.41</v>
      </c>
      <c r="J118" s="51" t="n">
        <v>1</v>
      </c>
      <c r="K118" s="51" t="n">
        <v>0</v>
      </c>
      <c r="L118" s="51" t="n">
        <v>0</v>
      </c>
      <c r="M118" s="51" t="n">
        <v>0</v>
      </c>
      <c r="N118" s="51" t="n">
        <v>0</v>
      </c>
      <c r="O118" s="51" t="n">
        <v>0</v>
      </c>
    </row>
    <row r="119" spans="1:15">
      <c r="A119" s="1">
        <f>YEAR(C119)</f>
        <v/>
      </c>
      <c r="B119" s="1">
        <f>MONTH(C119)</f>
        <v/>
      </c>
      <c r="C119" s="50" t="n">
        <v>43188</v>
      </c>
      <c r="D119" s="21" t="s">
        <v>773</v>
      </c>
      <c r="E119" s="21" t="s">
        <v>776</v>
      </c>
      <c r="F119" s="51" t="n">
        <v>450</v>
      </c>
      <c r="G119" s="51" t="n">
        <v>2812</v>
      </c>
      <c r="H119" s="51" t="n">
        <v>18</v>
      </c>
      <c r="I119" s="51" t="n">
        <v>25</v>
      </c>
      <c r="J119" s="51" t="n">
        <v>73</v>
      </c>
      <c r="K119" s="51" t="n">
        <v>29</v>
      </c>
      <c r="L119" s="51" t="n">
        <v>0</v>
      </c>
      <c r="M119" s="51" t="n">
        <v>0</v>
      </c>
      <c r="N119" s="51" t="n">
        <v>0</v>
      </c>
      <c r="O119" s="51" t="n">
        <v>0</v>
      </c>
    </row>
    <row r="120" spans="1:15">
      <c r="A120" s="1">
        <f>YEAR(C120)</f>
        <v/>
      </c>
      <c r="B120" s="1">
        <f>MONTH(C120)</f>
        <v/>
      </c>
      <c r="C120" s="50" t="n">
        <v>43188</v>
      </c>
      <c r="D120" s="21" t="s">
        <v>773</v>
      </c>
      <c r="E120" s="21" t="s">
        <v>777</v>
      </c>
      <c r="F120" s="51" t="n">
        <v>400</v>
      </c>
      <c r="G120" s="51" t="n">
        <v>1144</v>
      </c>
      <c r="H120" s="51" t="n">
        <v>20</v>
      </c>
      <c r="I120" s="51" t="n">
        <v>20</v>
      </c>
      <c r="J120" s="51" t="n">
        <v>34</v>
      </c>
      <c r="K120" s="51" t="n">
        <v>29</v>
      </c>
      <c r="L120" s="51" t="n">
        <v>0</v>
      </c>
      <c r="M120" s="51" t="n">
        <v>0</v>
      </c>
      <c r="N120" s="51" t="n">
        <v>0</v>
      </c>
      <c r="O120" s="51" t="n">
        <v>0</v>
      </c>
    </row>
    <row r="121" spans="1:15">
      <c r="A121" s="1">
        <f>YEAR(C121)</f>
        <v/>
      </c>
      <c r="B121" s="1">
        <f>MONTH(C121)</f>
        <v/>
      </c>
      <c r="C121" s="50" t="n">
        <v>43189</v>
      </c>
      <c r="D121" s="21" t="s">
        <v>773</v>
      </c>
      <c r="E121" s="21" t="s">
        <v>774</v>
      </c>
      <c r="F121" s="51" t="n">
        <v>388</v>
      </c>
      <c r="G121" s="51" t="n">
        <v>1696</v>
      </c>
      <c r="H121" s="51" t="n">
        <v>16</v>
      </c>
      <c r="I121" s="51" t="n">
        <v>24.25</v>
      </c>
      <c r="J121" s="51" t="n">
        <v>49</v>
      </c>
      <c r="K121" s="51" t="n">
        <v>54</v>
      </c>
      <c r="L121" s="51" t="n">
        <v>0</v>
      </c>
      <c r="M121" s="51" t="n">
        <v>0</v>
      </c>
      <c r="N121" s="51" t="n">
        <v>0</v>
      </c>
      <c r="O121" s="51" t="n">
        <v>0</v>
      </c>
    </row>
    <row r="122" spans="1:15">
      <c r="A122" s="1">
        <f>YEAR(C122)</f>
        <v/>
      </c>
      <c r="B122" s="1">
        <f>MONTH(C122)</f>
        <v/>
      </c>
      <c r="C122" s="50" t="n">
        <v>43189</v>
      </c>
      <c r="D122" s="21" t="s">
        <v>773</v>
      </c>
      <c r="E122" s="21" t="s">
        <v>778</v>
      </c>
      <c r="F122" s="51" t="n">
        <v>113.74</v>
      </c>
      <c r="G122" s="51" t="n">
        <v>2092</v>
      </c>
      <c r="H122" s="51" t="n">
        <v>4</v>
      </c>
      <c r="I122" s="51" t="n">
        <v>28.43</v>
      </c>
      <c r="J122" s="51" t="n">
        <v>15</v>
      </c>
      <c r="K122" s="51" t="n">
        <v>7</v>
      </c>
      <c r="L122" s="51" t="n">
        <v>0</v>
      </c>
      <c r="M122" s="51" t="n">
        <v>0</v>
      </c>
      <c r="N122" s="51" t="n">
        <v>0</v>
      </c>
      <c r="O122" s="51" t="n">
        <v>0</v>
      </c>
    </row>
    <row r="123" spans="1:15">
      <c r="A123" s="1">
        <f>YEAR(C123)</f>
        <v/>
      </c>
      <c r="B123" s="1">
        <f>MONTH(C123)</f>
        <v/>
      </c>
      <c r="C123" s="50" t="n">
        <v>43189</v>
      </c>
      <c r="D123" s="21" t="s">
        <v>773</v>
      </c>
      <c r="E123" s="21" t="s">
        <v>775</v>
      </c>
      <c r="F123" s="51" t="n">
        <v>8.74</v>
      </c>
      <c r="G123" s="51" t="n">
        <v>154</v>
      </c>
      <c r="H123" s="51" t="n">
        <v>2</v>
      </c>
      <c r="I123" s="51" t="n">
        <v>4.37</v>
      </c>
      <c r="J123" s="51" t="n">
        <v>3</v>
      </c>
      <c r="K123" s="51" t="n">
        <v>4</v>
      </c>
      <c r="L123" s="51" t="n">
        <v>0</v>
      </c>
      <c r="M123" s="51" t="n">
        <v>0</v>
      </c>
      <c r="N123" s="51" t="n">
        <v>0</v>
      </c>
      <c r="O123" s="51" t="n">
        <v>0</v>
      </c>
    </row>
    <row r="124" spans="1:15">
      <c r="A124" s="1">
        <f>YEAR(C124)</f>
        <v/>
      </c>
      <c r="B124" s="1">
        <f>MONTH(C124)</f>
        <v/>
      </c>
      <c r="C124" s="50" t="n">
        <v>43189</v>
      </c>
      <c r="D124" s="21" t="s">
        <v>773</v>
      </c>
      <c r="E124" s="21" t="s">
        <v>776</v>
      </c>
      <c r="F124" s="51" t="n">
        <v>450</v>
      </c>
      <c r="G124" s="51" t="n">
        <v>1410</v>
      </c>
      <c r="H124" s="51" t="n">
        <v>17</v>
      </c>
      <c r="I124" s="51" t="n">
        <v>26.47</v>
      </c>
      <c r="J124" s="51" t="n">
        <v>35</v>
      </c>
      <c r="K124" s="51" t="n">
        <v>20</v>
      </c>
      <c r="L124" s="51" t="n">
        <v>0</v>
      </c>
      <c r="M124" s="51" t="n">
        <v>0</v>
      </c>
      <c r="N124" s="51" t="n">
        <v>0</v>
      </c>
      <c r="O124" s="51" t="n">
        <v>0</v>
      </c>
    </row>
    <row r="125" spans="1:15">
      <c r="A125" s="1">
        <f>YEAR(C125)</f>
        <v/>
      </c>
      <c r="B125" s="1">
        <f>MONTH(C125)</f>
        <v/>
      </c>
      <c r="C125" s="50" t="n">
        <v>43189</v>
      </c>
      <c r="D125" s="21" t="s">
        <v>773</v>
      </c>
      <c r="E125" s="21" t="s">
        <v>777</v>
      </c>
      <c r="F125" s="51" t="n">
        <v>400</v>
      </c>
      <c r="G125" s="51" t="n">
        <v>498</v>
      </c>
      <c r="H125" s="51" t="n">
        <v>18</v>
      </c>
      <c r="I125" s="51" t="n">
        <v>22.22</v>
      </c>
      <c r="J125" s="51" t="n">
        <v>34</v>
      </c>
      <c r="K125" s="51" t="n">
        <v>2</v>
      </c>
      <c r="L125" s="51" t="n">
        <v>0</v>
      </c>
      <c r="M125" s="51" t="n">
        <v>0</v>
      </c>
      <c r="N125" s="51" t="n">
        <v>0</v>
      </c>
      <c r="O125" s="51" t="n">
        <v>0</v>
      </c>
    </row>
    <row r="126" spans="1:15">
      <c r="A126" s="1">
        <f>YEAR(C126)</f>
        <v/>
      </c>
      <c r="B126" s="1">
        <f>MONTH(C126)</f>
        <v/>
      </c>
      <c r="C126" s="50" t="n">
        <v>43190</v>
      </c>
      <c r="D126" s="21" t="s">
        <v>773</v>
      </c>
      <c r="E126" s="21" t="s">
        <v>774</v>
      </c>
      <c r="F126" s="51" t="n">
        <v>400</v>
      </c>
      <c r="G126" s="51" t="n">
        <v>1658</v>
      </c>
      <c r="H126" s="51" t="n">
        <v>18</v>
      </c>
      <c r="I126" s="51" t="n">
        <v>22.22</v>
      </c>
      <c r="J126" s="51" t="n">
        <v>40</v>
      </c>
      <c r="K126" s="51" t="n">
        <v>37</v>
      </c>
      <c r="L126" s="51" t="n">
        <v>0</v>
      </c>
      <c r="M126" s="51" t="n">
        <v>0</v>
      </c>
      <c r="N126" s="51" t="n">
        <v>0</v>
      </c>
      <c r="O126" s="51" t="n">
        <v>0</v>
      </c>
    </row>
    <row r="127" spans="1:15">
      <c r="A127" s="1">
        <f>YEAR(C127)</f>
        <v/>
      </c>
      <c r="B127" s="1">
        <f>MONTH(C127)</f>
        <v/>
      </c>
      <c r="C127" s="50" t="n">
        <v>43190</v>
      </c>
      <c r="D127" s="21" t="s">
        <v>773</v>
      </c>
      <c r="E127" s="21" t="s">
        <v>778</v>
      </c>
      <c r="F127" s="51" t="n">
        <v>116.13</v>
      </c>
      <c r="G127" s="51" t="n">
        <v>1551</v>
      </c>
      <c r="H127" s="51" t="n">
        <v>4</v>
      </c>
      <c r="I127" s="51" t="n">
        <v>29.03</v>
      </c>
      <c r="J127" s="51" t="n">
        <v>20</v>
      </c>
      <c r="K127" s="51" t="n">
        <v>25</v>
      </c>
      <c r="L127" s="51" t="n">
        <v>0</v>
      </c>
      <c r="M127" s="51" t="n">
        <v>0</v>
      </c>
      <c r="N127" s="51" t="n">
        <v>0</v>
      </c>
      <c r="O127" s="51" t="n">
        <v>0</v>
      </c>
    </row>
    <row r="128" spans="1:15">
      <c r="A128" s="1">
        <f>YEAR(C128)</f>
        <v/>
      </c>
      <c r="B128" s="1">
        <f>MONTH(C128)</f>
        <v/>
      </c>
      <c r="C128" s="50" t="n">
        <v>43190</v>
      </c>
      <c r="D128" s="21" t="s">
        <v>773</v>
      </c>
      <c r="E128" s="21" t="s">
        <v>776</v>
      </c>
      <c r="F128" s="51" t="n">
        <v>450</v>
      </c>
      <c r="G128" s="51" t="n">
        <v>1655</v>
      </c>
      <c r="H128" s="51" t="n">
        <v>17</v>
      </c>
      <c r="I128" s="51" t="n">
        <v>26.47</v>
      </c>
      <c r="J128" s="51" t="n">
        <v>30</v>
      </c>
      <c r="K128" s="51" t="n">
        <v>24</v>
      </c>
      <c r="L128" s="51" t="n">
        <v>0</v>
      </c>
      <c r="M128" s="51" t="n">
        <v>0</v>
      </c>
      <c r="N128" s="51" t="n">
        <v>0</v>
      </c>
      <c r="O128" s="51" t="n">
        <v>0</v>
      </c>
    </row>
    <row r="129" spans="1:15">
      <c r="A129" s="1">
        <f>YEAR(C129)</f>
        <v/>
      </c>
      <c r="B129" s="1">
        <f>MONTH(C129)</f>
        <v/>
      </c>
      <c r="C129" s="50" t="n">
        <v>43190</v>
      </c>
      <c r="D129" s="21" t="s">
        <v>773</v>
      </c>
      <c r="E129" s="21" t="s">
        <v>777</v>
      </c>
      <c r="F129" s="51" t="n">
        <v>400</v>
      </c>
      <c r="G129" s="51" t="n">
        <v>1411</v>
      </c>
      <c r="H129" s="51" t="n">
        <v>20</v>
      </c>
      <c r="I129" s="51" t="n">
        <v>20</v>
      </c>
      <c r="J129" s="51" t="n">
        <v>46</v>
      </c>
      <c r="K129" s="51" t="n">
        <v>28</v>
      </c>
      <c r="L129" s="51" t="n">
        <v>0</v>
      </c>
      <c r="M129" s="51" t="n">
        <v>0</v>
      </c>
      <c r="N129" s="51" t="n">
        <v>0</v>
      </c>
      <c r="O129" s="51" t="n">
        <v>0</v>
      </c>
    </row>
    <row r="130" spans="1:15">
      <c r="A130" s="1">
        <f>YEAR(C130)</f>
        <v/>
      </c>
      <c r="B130" s="1">
        <f>MONTH(C130)</f>
        <v/>
      </c>
      <c r="C130" s="50" t="n">
        <v>43191</v>
      </c>
      <c r="D130" s="21" t="s">
        <v>773</v>
      </c>
      <c r="E130" s="21" t="s">
        <v>774</v>
      </c>
      <c r="F130" s="51" t="n">
        <v>400</v>
      </c>
      <c r="G130" s="51" t="n">
        <v>889</v>
      </c>
      <c r="H130" s="51" t="n">
        <v>16</v>
      </c>
      <c r="I130" s="51" t="n">
        <v>25</v>
      </c>
      <c r="J130" s="51" t="n">
        <v>36</v>
      </c>
      <c r="K130" s="51" t="n">
        <v>5</v>
      </c>
      <c r="L130" s="51" t="n">
        <v>0</v>
      </c>
      <c r="M130" s="51" t="n">
        <v>0</v>
      </c>
      <c r="N130" s="51" t="n">
        <v>0</v>
      </c>
      <c r="O130" s="51" t="n">
        <v>0</v>
      </c>
    </row>
    <row r="131" spans="1:15">
      <c r="A131" s="1">
        <f>YEAR(C131)</f>
        <v/>
      </c>
      <c r="B131" s="1">
        <f>MONTH(C131)</f>
        <v/>
      </c>
      <c r="C131" s="50" t="n">
        <v>43191</v>
      </c>
      <c r="D131" s="21" t="s">
        <v>773</v>
      </c>
      <c r="E131" s="21" t="s">
        <v>778</v>
      </c>
      <c r="F131" s="51" t="n">
        <v>116.13</v>
      </c>
      <c r="G131" s="51" t="n">
        <v>1052</v>
      </c>
      <c r="H131" s="51" t="n">
        <v>4</v>
      </c>
      <c r="I131" s="51" t="n">
        <v>29.03</v>
      </c>
      <c r="J131" s="51" t="n">
        <v>12</v>
      </c>
      <c r="K131" s="51" t="n">
        <v>15</v>
      </c>
      <c r="L131" s="51" t="n">
        <v>0</v>
      </c>
      <c r="M131" s="51" t="n">
        <v>0</v>
      </c>
      <c r="N131" s="51" t="n">
        <v>0</v>
      </c>
      <c r="O131" s="51" t="n">
        <v>0</v>
      </c>
    </row>
    <row r="132" spans="1:15">
      <c r="A132" s="1">
        <f>YEAR(C132)</f>
        <v/>
      </c>
      <c r="B132" s="1">
        <f>MONTH(C132)</f>
        <v/>
      </c>
      <c r="C132" s="50" t="n">
        <v>43191</v>
      </c>
      <c r="D132" s="21" t="s">
        <v>773</v>
      </c>
      <c r="E132" s="21" t="s">
        <v>776</v>
      </c>
      <c r="F132" s="51" t="n">
        <v>450</v>
      </c>
      <c r="G132" s="51" t="n">
        <v>1530</v>
      </c>
      <c r="H132" s="51" t="n">
        <v>18</v>
      </c>
      <c r="I132" s="51" t="n">
        <v>25</v>
      </c>
      <c r="J132" s="51" t="n">
        <v>55</v>
      </c>
      <c r="K132" s="51" t="n">
        <v>7</v>
      </c>
      <c r="L132" s="51" t="n">
        <v>0</v>
      </c>
      <c r="M132" s="51" t="n">
        <v>0</v>
      </c>
      <c r="N132" s="51" t="n">
        <v>0</v>
      </c>
      <c r="O132" s="51" t="n">
        <v>0</v>
      </c>
    </row>
    <row r="133" spans="1:15">
      <c r="A133" s="1">
        <f>YEAR(C133)</f>
        <v/>
      </c>
      <c r="B133" s="1">
        <f>MONTH(C133)</f>
        <v/>
      </c>
      <c r="C133" s="50" t="n">
        <v>43191</v>
      </c>
      <c r="D133" s="21" t="s">
        <v>773</v>
      </c>
      <c r="E133" s="21" t="s">
        <v>777</v>
      </c>
      <c r="F133" s="51" t="n">
        <v>400</v>
      </c>
      <c r="G133" s="51" t="n">
        <v>1047</v>
      </c>
      <c r="H133" s="51" t="n">
        <v>19</v>
      </c>
      <c r="I133" s="51" t="n">
        <v>21.05</v>
      </c>
      <c r="J133" s="51" t="n">
        <v>37</v>
      </c>
      <c r="K133" s="51" t="n">
        <v>30</v>
      </c>
      <c r="L133" s="51" t="n">
        <v>0</v>
      </c>
      <c r="M133" s="51" t="n">
        <v>0</v>
      </c>
      <c r="N133" s="51" t="n">
        <v>0</v>
      </c>
      <c r="O133" s="51" t="n">
        <v>0</v>
      </c>
    </row>
    <row r="134" spans="1:15">
      <c r="A134" s="1">
        <f>YEAR(C134)</f>
        <v/>
      </c>
      <c r="B134" s="1">
        <f>MONTH(C134)</f>
        <v/>
      </c>
      <c r="C134" s="50" t="n">
        <v>43192</v>
      </c>
      <c r="D134" s="21" t="s">
        <v>773</v>
      </c>
      <c r="E134" s="21" t="s">
        <v>774</v>
      </c>
      <c r="F134" s="51" t="n">
        <v>380.9</v>
      </c>
      <c r="G134" s="51" t="n">
        <v>2231</v>
      </c>
      <c r="H134" s="51" t="n">
        <v>14</v>
      </c>
      <c r="I134" s="51" t="n">
        <v>27.21</v>
      </c>
      <c r="J134" s="51" t="n">
        <v>33</v>
      </c>
      <c r="K134" s="51" t="n">
        <v>31</v>
      </c>
      <c r="L134" s="51" t="n">
        <v>0</v>
      </c>
      <c r="M134" s="51" t="n">
        <v>0</v>
      </c>
      <c r="N134" s="51" t="n">
        <v>0</v>
      </c>
      <c r="O134" s="51" t="n">
        <v>0</v>
      </c>
    </row>
    <row r="135" spans="1:15">
      <c r="A135" s="1">
        <f>YEAR(C135)</f>
        <v/>
      </c>
      <c r="B135" s="1">
        <f>MONTH(C135)</f>
        <v/>
      </c>
      <c r="C135" s="50" t="n">
        <v>43192</v>
      </c>
      <c r="D135" s="21" t="s">
        <v>773</v>
      </c>
      <c r="E135" s="21" t="s">
        <v>778</v>
      </c>
      <c r="F135" s="51" t="n">
        <v>200</v>
      </c>
      <c r="G135" s="51" t="n">
        <v>2251</v>
      </c>
      <c r="H135" s="51" t="n">
        <v>7</v>
      </c>
      <c r="I135" s="51" t="n">
        <v>28.57</v>
      </c>
      <c r="J135" s="51" t="n">
        <v>23</v>
      </c>
      <c r="K135" s="51" t="n">
        <v>57</v>
      </c>
      <c r="L135" s="51" t="n">
        <v>0</v>
      </c>
      <c r="M135" s="51" t="n">
        <v>0</v>
      </c>
      <c r="N135" s="51" t="n">
        <v>0</v>
      </c>
      <c r="O135" s="51" t="n">
        <v>0</v>
      </c>
    </row>
    <row r="136" spans="1:15">
      <c r="A136" s="1">
        <f>YEAR(C136)</f>
        <v/>
      </c>
      <c r="B136" s="1">
        <f>MONTH(C136)</f>
        <v/>
      </c>
      <c r="C136" s="50" t="n">
        <v>43192</v>
      </c>
      <c r="D136" s="21" t="s">
        <v>773</v>
      </c>
      <c r="E136" s="21" t="s">
        <v>776</v>
      </c>
      <c r="F136" s="51" t="n">
        <v>450</v>
      </c>
      <c r="G136" s="51" t="n">
        <v>2778</v>
      </c>
      <c r="H136" s="51" t="n">
        <v>19</v>
      </c>
      <c r="I136" s="51" t="n">
        <v>23.68</v>
      </c>
      <c r="J136" s="51" t="n">
        <v>58</v>
      </c>
      <c r="K136" s="51" t="n">
        <v>51</v>
      </c>
      <c r="L136" s="51" t="n">
        <v>0</v>
      </c>
      <c r="M136" s="51" t="n">
        <v>0</v>
      </c>
      <c r="N136" s="51" t="n">
        <v>0</v>
      </c>
      <c r="O136" s="51" t="n">
        <v>0</v>
      </c>
    </row>
    <row r="137" spans="1:15">
      <c r="A137" s="1">
        <f>YEAR(C137)</f>
        <v/>
      </c>
      <c r="B137" s="1">
        <f>MONTH(C137)</f>
        <v/>
      </c>
      <c r="C137" s="50" t="n">
        <v>43192</v>
      </c>
      <c r="D137" s="21" t="s">
        <v>773</v>
      </c>
      <c r="E137" s="21" t="s">
        <v>777</v>
      </c>
      <c r="F137" s="51" t="n">
        <v>400</v>
      </c>
      <c r="G137" s="51" t="n">
        <v>811</v>
      </c>
      <c r="H137" s="51" t="n">
        <v>18</v>
      </c>
      <c r="I137" s="51" t="n">
        <v>22.22</v>
      </c>
      <c r="J137" s="51" t="n">
        <v>32</v>
      </c>
      <c r="K137" s="51" t="n">
        <v>46</v>
      </c>
      <c r="L137" s="51" t="n">
        <v>0</v>
      </c>
      <c r="M137" s="51" t="n">
        <v>0</v>
      </c>
      <c r="N137" s="51" t="n">
        <v>0</v>
      </c>
      <c r="O137" s="51" t="n">
        <v>0</v>
      </c>
    </row>
    <row r="138" spans="1:15">
      <c r="A138" s="1">
        <f>YEAR(C138)</f>
        <v/>
      </c>
      <c r="B138" s="1">
        <f>MONTH(C138)</f>
        <v/>
      </c>
      <c r="C138" s="50" t="n">
        <v>43193</v>
      </c>
      <c r="D138" s="21" t="s">
        <v>773</v>
      </c>
      <c r="E138" s="21" t="s">
        <v>774</v>
      </c>
      <c r="F138" s="51" t="n">
        <v>400</v>
      </c>
      <c r="G138" s="51" t="n">
        <v>1626</v>
      </c>
      <c r="H138" s="51" t="n">
        <v>13</v>
      </c>
      <c r="I138" s="51" t="n">
        <v>30.77</v>
      </c>
      <c r="J138" s="51" t="n">
        <v>25</v>
      </c>
      <c r="K138" s="51" t="n">
        <v>8</v>
      </c>
      <c r="L138" s="51" t="n">
        <v>0</v>
      </c>
      <c r="M138" s="51" t="n">
        <v>0</v>
      </c>
      <c r="N138" s="51" t="n">
        <v>0</v>
      </c>
      <c r="O138" s="51" t="n">
        <v>0</v>
      </c>
    </row>
    <row r="139" spans="1:15">
      <c r="A139" s="1">
        <f>YEAR(C139)</f>
        <v/>
      </c>
      <c r="B139" s="1">
        <f>MONTH(C139)</f>
        <v/>
      </c>
      <c r="C139" s="50" t="n">
        <v>43193</v>
      </c>
      <c r="D139" s="21" t="s">
        <v>773</v>
      </c>
      <c r="E139" s="21" t="s">
        <v>778</v>
      </c>
      <c r="F139" s="51" t="n">
        <v>161.75</v>
      </c>
      <c r="G139" s="51" t="n">
        <v>2800</v>
      </c>
      <c r="H139" s="51" t="n">
        <v>5</v>
      </c>
      <c r="I139" s="51" t="n">
        <v>32.35</v>
      </c>
      <c r="J139" s="51" t="n">
        <v>18</v>
      </c>
      <c r="K139" s="51" t="n">
        <v>9</v>
      </c>
      <c r="L139" s="51" t="n">
        <v>0</v>
      </c>
      <c r="M139" s="51" t="n">
        <v>0</v>
      </c>
      <c r="N139" s="51" t="n">
        <v>0</v>
      </c>
      <c r="O139" s="51" t="n">
        <v>0</v>
      </c>
    </row>
    <row r="140" spans="1:15">
      <c r="A140" s="1">
        <f>YEAR(C140)</f>
        <v/>
      </c>
      <c r="B140" s="1">
        <f>MONTH(C140)</f>
        <v/>
      </c>
      <c r="C140" s="50" t="n">
        <v>43193</v>
      </c>
      <c r="D140" s="21" t="s">
        <v>773</v>
      </c>
      <c r="E140" s="21" t="s">
        <v>776</v>
      </c>
      <c r="F140" s="51" t="n">
        <v>450</v>
      </c>
      <c r="G140" s="51" t="n">
        <v>2202</v>
      </c>
      <c r="H140" s="51" t="n">
        <v>15</v>
      </c>
      <c r="I140" s="51" t="n">
        <v>30</v>
      </c>
      <c r="J140" s="51" t="n">
        <v>31</v>
      </c>
      <c r="K140" s="51" t="n">
        <v>17</v>
      </c>
      <c r="L140" s="51" t="n">
        <v>0</v>
      </c>
      <c r="M140" s="51" t="n">
        <v>0</v>
      </c>
      <c r="N140" s="51" t="n">
        <v>0</v>
      </c>
      <c r="O140" s="51" t="n">
        <v>0</v>
      </c>
    </row>
    <row r="141" spans="1:15">
      <c r="A141" s="1">
        <f>YEAR(C141)</f>
        <v/>
      </c>
      <c r="B141" s="1">
        <f>MONTH(C141)</f>
        <v/>
      </c>
      <c r="C141" s="50" t="n">
        <v>43193</v>
      </c>
      <c r="D141" s="21" t="s">
        <v>773</v>
      </c>
      <c r="E141" s="21" t="s">
        <v>777</v>
      </c>
      <c r="F141" s="51" t="n">
        <v>400</v>
      </c>
      <c r="G141" s="51" t="n">
        <v>825</v>
      </c>
      <c r="H141" s="51" t="n">
        <v>14</v>
      </c>
      <c r="I141" s="51" t="n">
        <v>28.57</v>
      </c>
      <c r="J141" s="51" t="n">
        <v>20</v>
      </c>
      <c r="K141" s="51" t="n">
        <v>16</v>
      </c>
      <c r="L141" s="51" t="n">
        <v>0</v>
      </c>
      <c r="M141" s="51" t="n">
        <v>0</v>
      </c>
      <c r="N141" s="51" t="n">
        <v>0</v>
      </c>
      <c r="O141" s="51" t="n">
        <v>0</v>
      </c>
    </row>
    <row r="142" spans="1:15">
      <c r="A142" s="1">
        <f>YEAR(C142)</f>
        <v/>
      </c>
      <c r="B142" s="1">
        <f>MONTH(C142)</f>
        <v/>
      </c>
      <c r="C142" s="50" t="n">
        <v>43194</v>
      </c>
      <c r="D142" s="21" t="s">
        <v>773</v>
      </c>
      <c r="E142" s="21" t="s">
        <v>774</v>
      </c>
      <c r="F142" s="51" t="n">
        <v>400</v>
      </c>
      <c r="G142" s="51" t="n">
        <v>2417</v>
      </c>
      <c r="H142" s="51" t="n">
        <v>15</v>
      </c>
      <c r="I142" s="51" t="n">
        <v>26.67</v>
      </c>
      <c r="J142" s="51" t="n">
        <v>32</v>
      </c>
      <c r="K142" s="51" t="n">
        <v>53</v>
      </c>
      <c r="L142" s="51" t="n">
        <v>0</v>
      </c>
      <c r="M142" s="51" t="n">
        <v>0</v>
      </c>
      <c r="N142" s="51" t="n">
        <v>0</v>
      </c>
      <c r="O142" s="51" t="n">
        <v>0</v>
      </c>
    </row>
    <row r="143" spans="1:15">
      <c r="A143" s="1">
        <f>YEAR(C143)</f>
        <v/>
      </c>
      <c r="B143" s="1">
        <f>MONTH(C143)</f>
        <v/>
      </c>
      <c r="C143" s="50" t="n">
        <v>43194</v>
      </c>
      <c r="D143" s="21" t="s">
        <v>773</v>
      </c>
      <c r="E143" s="21" t="s">
        <v>778</v>
      </c>
      <c r="F143" s="51" t="n">
        <v>192.21</v>
      </c>
      <c r="G143" s="51" t="n">
        <v>2038</v>
      </c>
      <c r="H143" s="51" t="n">
        <v>6</v>
      </c>
      <c r="I143" s="51" t="n">
        <v>32.04</v>
      </c>
      <c r="J143" s="51" t="n">
        <v>14</v>
      </c>
      <c r="K143" s="51" t="n">
        <v>21</v>
      </c>
      <c r="L143" s="51" t="n">
        <v>0</v>
      </c>
      <c r="M143" s="51" t="n">
        <v>0</v>
      </c>
      <c r="N143" s="51" t="n">
        <v>0</v>
      </c>
      <c r="O143" s="51" t="n">
        <v>0</v>
      </c>
    </row>
    <row r="144" spans="1:15">
      <c r="A144" s="1">
        <f>YEAR(C144)</f>
        <v/>
      </c>
      <c r="B144" s="1">
        <f>MONTH(C144)</f>
        <v/>
      </c>
      <c r="C144" s="50" t="n">
        <v>43194</v>
      </c>
      <c r="D144" s="21" t="s">
        <v>773</v>
      </c>
      <c r="E144" s="21" t="s">
        <v>776</v>
      </c>
      <c r="F144" s="51" t="n">
        <v>450</v>
      </c>
      <c r="G144" s="51" t="n">
        <v>1935</v>
      </c>
      <c r="H144" s="51" t="n">
        <v>16</v>
      </c>
      <c r="I144" s="51" t="n">
        <v>28.13</v>
      </c>
      <c r="J144" s="51" t="n">
        <v>66</v>
      </c>
      <c r="K144" s="51" t="n">
        <v>36</v>
      </c>
      <c r="L144" s="51" t="n">
        <v>1</v>
      </c>
      <c r="M144" s="51" t="n">
        <v>0</v>
      </c>
      <c r="N144" s="51" t="n">
        <v>0</v>
      </c>
      <c r="O144" s="51" t="n">
        <v>0</v>
      </c>
    </row>
    <row r="145" spans="1:15">
      <c r="A145" s="1">
        <f>YEAR(C145)</f>
        <v/>
      </c>
      <c r="B145" s="1">
        <f>MONTH(C145)</f>
        <v/>
      </c>
      <c r="C145" s="50" t="n">
        <v>43194</v>
      </c>
      <c r="D145" s="21" t="s">
        <v>773</v>
      </c>
      <c r="E145" s="21" t="s">
        <v>777</v>
      </c>
      <c r="F145" s="51" t="n">
        <v>400</v>
      </c>
      <c r="G145" s="51" t="n">
        <v>666</v>
      </c>
      <c r="H145" s="51" t="n">
        <v>14</v>
      </c>
      <c r="I145" s="51" t="n">
        <v>28.57</v>
      </c>
      <c r="J145" s="51" t="n">
        <v>41</v>
      </c>
      <c r="K145" s="51" t="n">
        <v>33</v>
      </c>
      <c r="L145" s="51" t="n">
        <v>0</v>
      </c>
      <c r="M145" s="51" t="n">
        <v>0</v>
      </c>
      <c r="N145" s="51" t="n">
        <v>0</v>
      </c>
      <c r="O145" s="51" t="n">
        <v>0</v>
      </c>
    </row>
    <row r="146" spans="1:15">
      <c r="A146" s="1">
        <f>YEAR(C146)</f>
        <v/>
      </c>
      <c r="B146" s="1">
        <f>MONTH(C146)</f>
        <v/>
      </c>
      <c r="C146" s="50" t="n">
        <v>43195</v>
      </c>
      <c r="D146" s="21" t="s">
        <v>773</v>
      </c>
      <c r="E146" s="21" t="s">
        <v>774</v>
      </c>
      <c r="F146" s="51" t="n">
        <v>400</v>
      </c>
      <c r="G146" s="51" t="n">
        <v>1543</v>
      </c>
      <c r="H146" s="51" t="n">
        <v>16</v>
      </c>
      <c r="I146" s="51" t="n">
        <v>25</v>
      </c>
      <c r="J146" s="51" t="n">
        <v>57</v>
      </c>
      <c r="K146" s="51" t="n">
        <v>49</v>
      </c>
      <c r="L146" s="51" t="n">
        <v>0</v>
      </c>
      <c r="M146" s="51" t="n">
        <v>0</v>
      </c>
      <c r="N146" s="51" t="n">
        <v>0</v>
      </c>
      <c r="O146" s="51" t="n">
        <v>0</v>
      </c>
    </row>
    <row r="147" spans="1:15">
      <c r="A147" s="1">
        <f>YEAR(C147)</f>
        <v/>
      </c>
      <c r="B147" s="1">
        <f>MONTH(C147)</f>
        <v/>
      </c>
      <c r="C147" s="50" t="n">
        <v>43195</v>
      </c>
      <c r="D147" s="21" t="s">
        <v>773</v>
      </c>
      <c r="E147" s="21" t="s">
        <v>778</v>
      </c>
      <c r="F147" s="51" t="n">
        <v>200</v>
      </c>
      <c r="G147" s="51" t="n">
        <v>808</v>
      </c>
      <c r="H147" s="51" t="n">
        <v>7</v>
      </c>
      <c r="I147" s="51" t="n">
        <v>28.57</v>
      </c>
      <c r="J147" s="51" t="n">
        <v>32</v>
      </c>
      <c r="K147" s="51" t="n">
        <v>68</v>
      </c>
      <c r="L147" s="51" t="n">
        <v>0</v>
      </c>
      <c r="M147" s="51" t="n">
        <v>0</v>
      </c>
      <c r="N147" s="51" t="n">
        <v>0</v>
      </c>
      <c r="O147" s="51" t="n">
        <v>0</v>
      </c>
    </row>
    <row r="148" spans="1:15">
      <c r="A148" s="1">
        <f>YEAR(C148)</f>
        <v/>
      </c>
      <c r="B148" s="1">
        <f>MONTH(C148)</f>
        <v/>
      </c>
      <c r="C148" s="50" t="n">
        <v>43195</v>
      </c>
      <c r="D148" s="21" t="s">
        <v>773</v>
      </c>
      <c r="E148" s="21" t="s">
        <v>776</v>
      </c>
      <c r="F148" s="51" t="n">
        <v>450</v>
      </c>
      <c r="G148" s="51" t="n">
        <v>1943</v>
      </c>
      <c r="H148" s="51" t="n">
        <v>15</v>
      </c>
      <c r="I148" s="51" t="n">
        <v>30</v>
      </c>
      <c r="J148" s="51" t="n">
        <v>35</v>
      </c>
      <c r="K148" s="51" t="n">
        <v>7</v>
      </c>
      <c r="L148" s="51" t="n">
        <v>0</v>
      </c>
      <c r="M148" s="51" t="n">
        <v>1</v>
      </c>
      <c r="N148" s="51" t="n">
        <v>0</v>
      </c>
      <c r="O148" s="51" t="n">
        <v>0</v>
      </c>
    </row>
    <row r="149" spans="1:15">
      <c r="A149" s="1">
        <f>YEAR(C149)</f>
        <v/>
      </c>
      <c r="B149" s="1">
        <f>MONTH(C149)</f>
        <v/>
      </c>
      <c r="C149" s="50" t="n">
        <v>43195</v>
      </c>
      <c r="D149" s="21" t="s">
        <v>773</v>
      </c>
      <c r="E149" s="21" t="s">
        <v>777</v>
      </c>
      <c r="F149" s="51" t="n">
        <v>400</v>
      </c>
      <c r="G149" s="51" t="n">
        <v>838</v>
      </c>
      <c r="H149" s="51" t="n">
        <v>15</v>
      </c>
      <c r="I149" s="51" t="n">
        <v>26.67</v>
      </c>
      <c r="J149" s="51" t="n">
        <v>36</v>
      </c>
      <c r="K149" s="51" t="n">
        <v>2</v>
      </c>
      <c r="L149" s="51" t="n">
        <v>0</v>
      </c>
      <c r="M149" s="51" t="n">
        <v>0</v>
      </c>
      <c r="N149" s="51" t="n">
        <v>0</v>
      </c>
      <c r="O149" s="51" t="n">
        <v>0</v>
      </c>
    </row>
    <row r="150" spans="1:15">
      <c r="A150" s="1">
        <f>YEAR(C150)</f>
        <v/>
      </c>
      <c r="B150" s="1">
        <f>MONTH(C150)</f>
        <v/>
      </c>
      <c r="C150" s="50" t="n">
        <v>43196</v>
      </c>
      <c r="D150" s="21" t="s">
        <v>773</v>
      </c>
      <c r="E150" s="21" t="s">
        <v>774</v>
      </c>
      <c r="F150" s="51" t="n">
        <v>400</v>
      </c>
      <c r="G150" s="51" t="n">
        <v>1362</v>
      </c>
      <c r="H150" s="51" t="n">
        <v>15</v>
      </c>
      <c r="I150" s="51" t="n">
        <v>26.67</v>
      </c>
      <c r="J150" s="51" t="n">
        <v>36</v>
      </c>
      <c r="K150" s="51" t="n">
        <v>62</v>
      </c>
      <c r="L150" s="51" t="n">
        <v>0</v>
      </c>
      <c r="M150" s="51" t="n">
        <v>0</v>
      </c>
      <c r="N150" s="51" t="n">
        <v>0</v>
      </c>
      <c r="O150" s="51" t="n">
        <v>0</v>
      </c>
    </row>
    <row r="151" spans="1:15">
      <c r="A151" s="1">
        <f>YEAR(C151)</f>
        <v/>
      </c>
      <c r="B151" s="1">
        <f>MONTH(C151)</f>
        <v/>
      </c>
      <c r="C151" s="50" t="n">
        <v>43196</v>
      </c>
      <c r="D151" s="21" t="s">
        <v>773</v>
      </c>
      <c r="E151" s="21" t="s">
        <v>778</v>
      </c>
      <c r="F151" s="51" t="n">
        <v>200</v>
      </c>
      <c r="G151" s="51" t="n">
        <v>1154</v>
      </c>
      <c r="H151" s="51" t="n">
        <v>7</v>
      </c>
      <c r="I151" s="51" t="n">
        <v>28.57</v>
      </c>
      <c r="J151" s="51" t="n">
        <v>19</v>
      </c>
      <c r="K151" s="51" t="n">
        <v>10</v>
      </c>
      <c r="L151" s="51" t="n">
        <v>0</v>
      </c>
      <c r="M151" s="51" t="n">
        <v>0</v>
      </c>
      <c r="N151" s="51" t="n">
        <v>0</v>
      </c>
      <c r="O151" s="51" t="n">
        <v>0</v>
      </c>
    </row>
    <row r="152" spans="1:15">
      <c r="A152" s="1">
        <f>YEAR(C152)</f>
        <v/>
      </c>
      <c r="B152" s="1">
        <f>MONTH(C152)</f>
        <v/>
      </c>
      <c r="C152" s="50" t="n">
        <v>43196</v>
      </c>
      <c r="D152" s="21" t="s">
        <v>773</v>
      </c>
      <c r="E152" s="21" t="s">
        <v>776</v>
      </c>
      <c r="F152" s="51" t="n">
        <v>450</v>
      </c>
      <c r="G152" s="51" t="n">
        <v>1485</v>
      </c>
      <c r="H152" s="51" t="n">
        <v>17</v>
      </c>
      <c r="I152" s="51" t="n">
        <v>26.47</v>
      </c>
      <c r="J152" s="51" t="n">
        <v>45</v>
      </c>
      <c r="K152" s="51" t="n">
        <v>34</v>
      </c>
      <c r="L152" s="51" t="n">
        <v>1</v>
      </c>
      <c r="M152" s="51" t="n">
        <v>0</v>
      </c>
      <c r="N152" s="51" t="n">
        <v>0</v>
      </c>
      <c r="O152" s="51" t="n">
        <v>0</v>
      </c>
    </row>
    <row r="153" spans="1:15">
      <c r="A153" s="1">
        <f>YEAR(C153)</f>
        <v/>
      </c>
      <c r="B153" s="1">
        <f>MONTH(C153)</f>
        <v/>
      </c>
      <c r="C153" s="50" t="n">
        <v>43196</v>
      </c>
      <c r="D153" s="21" t="s">
        <v>773</v>
      </c>
      <c r="E153" s="21" t="s">
        <v>777</v>
      </c>
      <c r="F153" s="51" t="n">
        <v>400</v>
      </c>
      <c r="G153" s="51" t="n">
        <v>717</v>
      </c>
      <c r="H153" s="51" t="n">
        <v>13</v>
      </c>
      <c r="I153" s="51" t="n">
        <v>30.77</v>
      </c>
      <c r="J153" s="51" t="n">
        <v>60</v>
      </c>
      <c r="K153" s="51" t="n">
        <v>11</v>
      </c>
      <c r="L153" s="51" t="n">
        <v>0</v>
      </c>
      <c r="M153" s="51" t="n">
        <v>0</v>
      </c>
      <c r="N153" s="51" t="n">
        <v>0</v>
      </c>
      <c r="O153" s="51" t="n">
        <v>0</v>
      </c>
    </row>
    <row r="154" spans="1:15">
      <c r="A154" s="1">
        <f>YEAR(C154)</f>
        <v/>
      </c>
      <c r="B154" s="1">
        <f>MONTH(C154)</f>
        <v/>
      </c>
      <c r="C154" s="50" t="n">
        <v>43197</v>
      </c>
      <c r="D154" s="21" t="s">
        <v>773</v>
      </c>
      <c r="E154" s="21" t="s">
        <v>774</v>
      </c>
      <c r="F154" s="51" t="n">
        <v>400</v>
      </c>
      <c r="G154" s="51" t="n">
        <v>2789</v>
      </c>
      <c r="H154" s="51" t="n">
        <v>15</v>
      </c>
      <c r="I154" s="51" t="n">
        <v>26.67</v>
      </c>
      <c r="J154" s="51" t="n">
        <v>28</v>
      </c>
      <c r="K154" s="51" t="n">
        <v>25</v>
      </c>
      <c r="L154" s="51" t="n">
        <v>0</v>
      </c>
      <c r="M154" s="51" t="n">
        <v>0</v>
      </c>
      <c r="N154" s="51" t="n">
        <v>0</v>
      </c>
      <c r="O154" s="51" t="n">
        <v>0</v>
      </c>
    </row>
    <row r="155" spans="1:15">
      <c r="A155" s="1">
        <f>YEAR(C155)</f>
        <v/>
      </c>
      <c r="B155" s="1">
        <f>MONTH(C155)</f>
        <v/>
      </c>
      <c r="C155" s="50" t="n">
        <v>43197</v>
      </c>
      <c r="D155" s="21" t="s">
        <v>773</v>
      </c>
      <c r="E155" s="21" t="s">
        <v>778</v>
      </c>
      <c r="F155" s="51" t="n">
        <v>69.31999999999999</v>
      </c>
      <c r="G155" s="51" t="n">
        <v>1483</v>
      </c>
      <c r="H155" s="51" t="n">
        <v>2</v>
      </c>
      <c r="I155" s="51" t="n">
        <v>34.66</v>
      </c>
      <c r="J155" s="51" t="n">
        <v>12</v>
      </c>
      <c r="K155" s="51" t="n">
        <v>32</v>
      </c>
      <c r="L155" s="51" t="n">
        <v>0</v>
      </c>
      <c r="M155" s="51" t="n">
        <v>0</v>
      </c>
      <c r="N155" s="51" t="n">
        <v>0</v>
      </c>
      <c r="O155" s="51" t="n">
        <v>0</v>
      </c>
    </row>
    <row r="156" spans="1:15">
      <c r="A156" s="1">
        <f>YEAR(C156)</f>
        <v/>
      </c>
      <c r="B156" s="1">
        <f>MONTH(C156)</f>
        <v/>
      </c>
      <c r="C156" s="50" t="n">
        <v>43197</v>
      </c>
      <c r="D156" s="21" t="s">
        <v>773</v>
      </c>
      <c r="E156" s="21" t="s">
        <v>776</v>
      </c>
      <c r="F156" s="51" t="n">
        <v>450</v>
      </c>
      <c r="G156" s="51" t="n">
        <v>1688</v>
      </c>
      <c r="H156" s="51" t="n">
        <v>17</v>
      </c>
      <c r="I156" s="51" t="n">
        <v>26.47</v>
      </c>
      <c r="J156" s="51" t="n">
        <v>38</v>
      </c>
      <c r="K156" s="51" t="n">
        <v>58</v>
      </c>
      <c r="L156" s="51" t="n">
        <v>0</v>
      </c>
      <c r="M156" s="51" t="n">
        <v>0</v>
      </c>
      <c r="N156" s="51" t="n">
        <v>0</v>
      </c>
      <c r="O156" s="51" t="n">
        <v>0</v>
      </c>
    </row>
    <row r="157" spans="1:15">
      <c r="A157" s="1">
        <f>YEAR(C157)</f>
        <v/>
      </c>
      <c r="B157" s="1">
        <f>MONTH(C157)</f>
        <v/>
      </c>
      <c r="C157" s="50" t="n">
        <v>43197</v>
      </c>
      <c r="D157" s="21" t="s">
        <v>773</v>
      </c>
      <c r="E157" s="21" t="s">
        <v>777</v>
      </c>
      <c r="F157" s="51" t="n">
        <v>400</v>
      </c>
      <c r="G157" s="51" t="n">
        <v>864</v>
      </c>
      <c r="H157" s="51" t="n">
        <v>17</v>
      </c>
      <c r="I157" s="51" t="n">
        <v>23.53</v>
      </c>
      <c r="J157" s="51" t="n">
        <v>32</v>
      </c>
      <c r="K157" s="51" t="n">
        <v>9</v>
      </c>
      <c r="L157" s="51" t="n">
        <v>0</v>
      </c>
      <c r="M157" s="51" t="n">
        <v>0</v>
      </c>
      <c r="N157" s="51" t="n">
        <v>0</v>
      </c>
      <c r="O157" s="51" t="n">
        <v>0</v>
      </c>
    </row>
    <row r="158" spans="1:15">
      <c r="A158" s="1">
        <f>YEAR(C158)</f>
        <v/>
      </c>
      <c r="B158" s="1">
        <f>MONTH(C158)</f>
        <v/>
      </c>
      <c r="C158" s="50" t="n">
        <v>43198</v>
      </c>
      <c r="D158" s="21" t="s">
        <v>773</v>
      </c>
      <c r="E158" s="21" t="s">
        <v>774</v>
      </c>
      <c r="F158" s="51" t="n">
        <v>380.52</v>
      </c>
      <c r="G158" s="51" t="n">
        <v>1799</v>
      </c>
      <c r="H158" s="51" t="n">
        <v>22</v>
      </c>
      <c r="I158" s="51" t="n">
        <v>17.3</v>
      </c>
      <c r="J158" s="51" t="n">
        <v>67</v>
      </c>
      <c r="K158" s="51" t="n">
        <v>72</v>
      </c>
      <c r="L158" s="51" t="n">
        <v>0</v>
      </c>
      <c r="M158" s="51" t="n">
        <v>1</v>
      </c>
      <c r="N158" s="51" t="n">
        <v>0</v>
      </c>
      <c r="O158" s="51" t="n">
        <v>0</v>
      </c>
    </row>
    <row r="159" spans="1:15">
      <c r="A159" s="1">
        <f>YEAR(C159)</f>
        <v/>
      </c>
      <c r="B159" s="1">
        <f>MONTH(C159)</f>
        <v/>
      </c>
      <c r="C159" s="50" t="n">
        <v>43198</v>
      </c>
      <c r="D159" s="21" t="s">
        <v>773</v>
      </c>
      <c r="E159" s="21" t="s">
        <v>778</v>
      </c>
      <c r="F159" s="51" t="n">
        <v>33.96</v>
      </c>
      <c r="G159" s="51" t="n">
        <v>590</v>
      </c>
      <c r="H159" s="51" t="n">
        <v>1</v>
      </c>
      <c r="I159" s="51" t="n">
        <v>33.96</v>
      </c>
      <c r="J159" s="51" t="n">
        <v>3</v>
      </c>
      <c r="K159" s="51" t="n">
        <v>9</v>
      </c>
      <c r="L159" s="51" t="n">
        <v>0</v>
      </c>
      <c r="M159" s="51" t="n">
        <v>0</v>
      </c>
      <c r="N159" s="51" t="n">
        <v>0</v>
      </c>
      <c r="O159" s="51" t="n">
        <v>0</v>
      </c>
    </row>
    <row r="160" spans="1:15">
      <c r="A160" s="1">
        <f>YEAR(C160)</f>
        <v/>
      </c>
      <c r="B160" s="1">
        <f>MONTH(C160)</f>
        <v/>
      </c>
      <c r="C160" s="50" t="n">
        <v>43198</v>
      </c>
      <c r="D160" s="21" t="s">
        <v>773</v>
      </c>
      <c r="E160" s="21" t="s">
        <v>776</v>
      </c>
      <c r="F160" s="51" t="n">
        <v>450</v>
      </c>
      <c r="G160" s="51" t="n">
        <v>2190</v>
      </c>
      <c r="H160" s="51" t="n">
        <v>15</v>
      </c>
      <c r="I160" s="51" t="n">
        <v>30</v>
      </c>
      <c r="J160" s="51" t="n">
        <v>39</v>
      </c>
      <c r="K160" s="51" t="n">
        <v>53</v>
      </c>
      <c r="L160" s="51" t="n">
        <v>0</v>
      </c>
      <c r="M160" s="51" t="n">
        <v>0</v>
      </c>
      <c r="N160" s="51" t="n">
        <v>0</v>
      </c>
      <c r="O160" s="51" t="n">
        <v>0</v>
      </c>
    </row>
    <row r="161" spans="1:15">
      <c r="A161" s="1">
        <f>YEAR(C161)</f>
        <v/>
      </c>
      <c r="B161" s="1">
        <f>MONTH(C161)</f>
        <v/>
      </c>
      <c r="C161" s="50" t="n">
        <v>43198</v>
      </c>
      <c r="D161" s="21" t="s">
        <v>773</v>
      </c>
      <c r="E161" s="21" t="s">
        <v>777</v>
      </c>
      <c r="F161" s="51" t="n">
        <v>400</v>
      </c>
      <c r="G161" s="51" t="n">
        <v>1066</v>
      </c>
      <c r="H161" s="51" t="n">
        <v>16</v>
      </c>
      <c r="I161" s="51" t="n">
        <v>25</v>
      </c>
      <c r="J161" s="51" t="n">
        <v>40</v>
      </c>
      <c r="K161" s="51" t="n">
        <v>65</v>
      </c>
      <c r="L161" s="51" t="n">
        <v>0</v>
      </c>
      <c r="M161" s="51" t="n">
        <v>0</v>
      </c>
      <c r="N161" s="51" t="n">
        <v>0</v>
      </c>
      <c r="O161" s="51" t="n">
        <v>0</v>
      </c>
    </row>
    <row r="162" spans="1:15">
      <c r="A162" s="1">
        <f>YEAR(C162)</f>
        <v/>
      </c>
      <c r="B162" s="1">
        <f>MONTH(C162)</f>
        <v/>
      </c>
      <c r="C162" s="50" t="n">
        <v>43199</v>
      </c>
      <c r="D162" s="21" t="s">
        <v>773</v>
      </c>
      <c r="E162" s="21" t="s">
        <v>774</v>
      </c>
      <c r="F162" s="51" t="n">
        <v>400</v>
      </c>
      <c r="G162" s="51" t="n">
        <v>2409</v>
      </c>
      <c r="H162" s="51" t="n">
        <v>20</v>
      </c>
      <c r="I162" s="51" t="n">
        <v>20</v>
      </c>
      <c r="J162" s="51" t="n">
        <v>55</v>
      </c>
      <c r="K162" s="51" t="n">
        <v>78</v>
      </c>
      <c r="L162" s="51" t="n">
        <v>0</v>
      </c>
      <c r="M162" s="51" t="n">
        <v>2</v>
      </c>
      <c r="N162" s="51" t="n">
        <v>0</v>
      </c>
      <c r="O162" s="51" t="n">
        <v>0</v>
      </c>
    </row>
    <row r="163" spans="1:15">
      <c r="A163" s="1">
        <f>YEAR(C163)</f>
        <v/>
      </c>
      <c r="B163" s="1">
        <f>MONTH(C163)</f>
        <v/>
      </c>
      <c r="C163" s="50" t="n">
        <v>43199</v>
      </c>
      <c r="D163" s="21" t="s">
        <v>773</v>
      </c>
      <c r="E163" s="21" t="s">
        <v>778</v>
      </c>
      <c r="F163" s="51" t="n">
        <v>0</v>
      </c>
      <c r="G163" s="51" t="n">
        <v>103</v>
      </c>
      <c r="H163" s="51" t="n">
        <v>0</v>
      </c>
      <c r="I163" s="51" t="n">
        <v>0</v>
      </c>
      <c r="J163" s="51" t="n">
        <v>0</v>
      </c>
      <c r="K163" s="51" t="n">
        <v>0</v>
      </c>
      <c r="L163" s="51" t="n">
        <v>0</v>
      </c>
      <c r="M163" s="51" t="n">
        <v>0</v>
      </c>
      <c r="N163" s="51" t="n">
        <v>0</v>
      </c>
      <c r="O163" s="51" t="n">
        <v>0</v>
      </c>
    </row>
    <row r="164" spans="1:15">
      <c r="A164" s="1">
        <f>YEAR(C164)</f>
        <v/>
      </c>
      <c r="B164" s="1">
        <f>MONTH(C164)</f>
        <v/>
      </c>
      <c r="C164" s="50" t="n">
        <v>43199</v>
      </c>
      <c r="D164" s="21" t="s">
        <v>773</v>
      </c>
      <c r="E164" s="21" t="s">
        <v>776</v>
      </c>
      <c r="F164" s="51" t="n">
        <v>260.22</v>
      </c>
      <c r="G164" s="51" t="n">
        <v>1088</v>
      </c>
      <c r="H164" s="51" t="n">
        <v>14</v>
      </c>
      <c r="I164" s="51" t="n">
        <v>18.59</v>
      </c>
      <c r="J164" s="51" t="n">
        <v>29</v>
      </c>
      <c r="K164" s="51" t="n">
        <v>41</v>
      </c>
      <c r="L164" s="51" t="n">
        <v>0</v>
      </c>
      <c r="M164" s="51" t="n">
        <v>0</v>
      </c>
      <c r="N164" s="51" t="n">
        <v>0</v>
      </c>
      <c r="O164" s="51" t="n">
        <v>0</v>
      </c>
    </row>
    <row r="165" spans="1:15">
      <c r="A165" s="1">
        <f>YEAR(C165)</f>
        <v/>
      </c>
      <c r="B165" s="1">
        <f>MONTH(C165)</f>
        <v/>
      </c>
      <c r="C165" s="50" t="n">
        <v>43199</v>
      </c>
      <c r="D165" s="21" t="s">
        <v>773</v>
      </c>
      <c r="E165" s="21" t="s">
        <v>777</v>
      </c>
      <c r="F165" s="51" t="n">
        <v>400</v>
      </c>
      <c r="G165" s="51" t="n">
        <v>1321</v>
      </c>
      <c r="H165" s="51" t="n">
        <v>23</v>
      </c>
      <c r="I165" s="51" t="n">
        <v>17.39</v>
      </c>
      <c r="J165" s="51" t="n">
        <v>41</v>
      </c>
      <c r="K165" s="51" t="n">
        <v>21</v>
      </c>
      <c r="L165" s="51" t="n">
        <v>0</v>
      </c>
      <c r="M165" s="51" t="n">
        <v>0</v>
      </c>
      <c r="N165" s="51" t="n">
        <v>0</v>
      </c>
      <c r="O165" s="51" t="n">
        <v>0</v>
      </c>
    </row>
    <row r="166" spans="1:15">
      <c r="A166" s="1">
        <f>YEAR(C166)</f>
        <v/>
      </c>
      <c r="B166" s="1">
        <f>MONTH(C166)</f>
        <v/>
      </c>
      <c r="C166" s="50" t="n">
        <v>43200</v>
      </c>
      <c r="D166" s="21" t="s">
        <v>773</v>
      </c>
      <c r="E166" s="21" t="s">
        <v>774</v>
      </c>
      <c r="F166" s="51" t="n">
        <v>400</v>
      </c>
      <c r="G166" s="51" t="n">
        <v>3224</v>
      </c>
      <c r="H166" s="51" t="n">
        <v>18</v>
      </c>
      <c r="I166" s="51" t="n">
        <v>22.22</v>
      </c>
      <c r="J166" s="51" t="n">
        <v>53</v>
      </c>
      <c r="K166" s="51" t="n">
        <v>39</v>
      </c>
      <c r="L166" s="51" t="n">
        <v>0</v>
      </c>
      <c r="M166" s="51" t="n">
        <v>0</v>
      </c>
      <c r="N166" s="51" t="n">
        <v>0</v>
      </c>
      <c r="O166" s="51" t="n">
        <v>0</v>
      </c>
    </row>
    <row r="167" spans="1:15">
      <c r="A167" s="1">
        <f>YEAR(C167)</f>
        <v/>
      </c>
      <c r="B167" s="1">
        <f>MONTH(C167)</f>
        <v/>
      </c>
      <c r="C167" s="50" t="n">
        <v>43200</v>
      </c>
      <c r="D167" s="21" t="s">
        <v>773</v>
      </c>
      <c r="E167" s="21" t="s">
        <v>778</v>
      </c>
      <c r="F167" s="51" t="n">
        <v>0</v>
      </c>
      <c r="G167" s="51" t="n">
        <v>315</v>
      </c>
      <c r="H167" s="51" t="n">
        <v>0</v>
      </c>
      <c r="I167" s="51" t="n">
        <v>0</v>
      </c>
      <c r="J167" s="51" t="n">
        <v>0</v>
      </c>
      <c r="K167" s="51" t="n">
        <v>0</v>
      </c>
      <c r="L167" s="51" t="n">
        <v>0</v>
      </c>
      <c r="M167" s="51" t="n">
        <v>0</v>
      </c>
      <c r="N167" s="51" t="n">
        <v>0</v>
      </c>
      <c r="O167" s="51" t="n">
        <v>0</v>
      </c>
    </row>
    <row r="168" spans="1:15">
      <c r="A168" s="1">
        <f>YEAR(C168)</f>
        <v/>
      </c>
      <c r="B168" s="1">
        <f>MONTH(C168)</f>
        <v/>
      </c>
      <c r="C168" s="50" t="n">
        <v>43200</v>
      </c>
      <c r="D168" s="21" t="s">
        <v>773</v>
      </c>
      <c r="E168" s="21" t="s">
        <v>776</v>
      </c>
      <c r="F168" s="51" t="n">
        <v>450</v>
      </c>
      <c r="G168" s="51" t="n">
        <v>2115</v>
      </c>
      <c r="H168" s="51" t="n">
        <v>18</v>
      </c>
      <c r="I168" s="51" t="n">
        <v>25</v>
      </c>
      <c r="J168" s="51" t="n">
        <v>46</v>
      </c>
      <c r="K168" s="51" t="n">
        <v>32</v>
      </c>
      <c r="L168" s="51" t="n">
        <v>0</v>
      </c>
      <c r="M168" s="51" t="n">
        <v>0</v>
      </c>
      <c r="N168" s="51" t="n">
        <v>0</v>
      </c>
      <c r="O168" s="51" t="n">
        <v>0</v>
      </c>
    </row>
    <row r="169" spans="1:15">
      <c r="A169" s="1">
        <f>YEAR(C169)</f>
        <v/>
      </c>
      <c r="B169" s="1">
        <f>MONTH(C169)</f>
        <v/>
      </c>
      <c r="C169" s="50" t="n">
        <v>43200</v>
      </c>
      <c r="D169" s="21" t="s">
        <v>773</v>
      </c>
      <c r="E169" s="21" t="s">
        <v>777</v>
      </c>
      <c r="F169" s="51" t="n">
        <v>400</v>
      </c>
      <c r="G169" s="51" t="n">
        <v>1504</v>
      </c>
      <c r="H169" s="51" t="n">
        <v>18</v>
      </c>
      <c r="I169" s="51" t="n">
        <v>22.22</v>
      </c>
      <c r="J169" s="51" t="n">
        <v>39</v>
      </c>
      <c r="K169" s="51" t="n">
        <v>51</v>
      </c>
      <c r="L169" s="51" t="n">
        <v>0</v>
      </c>
      <c r="M169" s="51" t="n">
        <v>0</v>
      </c>
      <c r="N169" s="51" t="n">
        <v>0</v>
      </c>
      <c r="O169" s="51" t="n">
        <v>0</v>
      </c>
    </row>
    <row r="170" spans="1:15">
      <c r="A170" s="1">
        <f>YEAR(C170)</f>
        <v/>
      </c>
      <c r="B170" s="1">
        <f>MONTH(C170)</f>
        <v/>
      </c>
      <c r="C170" s="50" t="n">
        <v>43201</v>
      </c>
      <c r="D170" s="21" t="s">
        <v>773</v>
      </c>
      <c r="E170" s="21" t="s">
        <v>779</v>
      </c>
      <c r="F170" s="51" t="n">
        <v>596</v>
      </c>
      <c r="G170" s="51" t="n">
        <v>3635</v>
      </c>
      <c r="H170" s="51" t="n">
        <v>31</v>
      </c>
      <c r="I170" s="51" t="n">
        <v>19.23</v>
      </c>
      <c r="J170" s="51" t="n">
        <v>98</v>
      </c>
      <c r="K170" s="51" t="n">
        <v>120</v>
      </c>
      <c r="L170" s="51" t="n">
        <v>0</v>
      </c>
      <c r="M170" s="51" t="n">
        <v>0</v>
      </c>
      <c r="N170" s="51" t="n">
        <v>0</v>
      </c>
      <c r="O170" s="51" t="n">
        <v>0</v>
      </c>
    </row>
    <row r="171" spans="1:15">
      <c r="A171" s="1">
        <f>YEAR(C171)</f>
        <v/>
      </c>
      <c r="B171" s="1">
        <f>MONTH(C171)</f>
        <v/>
      </c>
      <c r="C171" s="50" t="n">
        <v>43201</v>
      </c>
      <c r="D171" s="21" t="s">
        <v>773</v>
      </c>
      <c r="E171" s="21" t="s">
        <v>774</v>
      </c>
      <c r="F171" s="51" t="n">
        <v>500</v>
      </c>
      <c r="G171" s="51" t="n">
        <v>1919</v>
      </c>
      <c r="H171" s="51" t="n">
        <v>19</v>
      </c>
      <c r="I171" s="51" t="n">
        <v>26.32</v>
      </c>
      <c r="J171" s="51" t="n">
        <v>76</v>
      </c>
      <c r="K171" s="51" t="n">
        <v>71</v>
      </c>
      <c r="L171" s="51" t="n">
        <v>0</v>
      </c>
      <c r="M171" s="51" t="n">
        <v>2</v>
      </c>
      <c r="N171" s="51" t="n">
        <v>0</v>
      </c>
      <c r="O171" s="51" t="n">
        <v>0</v>
      </c>
    </row>
    <row r="172" spans="1:15">
      <c r="A172" s="1">
        <f>YEAR(C172)</f>
        <v/>
      </c>
      <c r="B172" s="1">
        <f>MONTH(C172)</f>
        <v/>
      </c>
      <c r="C172" s="50" t="n">
        <v>43201</v>
      </c>
      <c r="D172" s="21" t="s">
        <v>773</v>
      </c>
      <c r="E172" s="21" t="s">
        <v>778</v>
      </c>
      <c r="F172" s="51" t="n">
        <v>0</v>
      </c>
      <c r="G172" s="51" t="n">
        <v>1</v>
      </c>
      <c r="H172" s="51" t="n">
        <v>0</v>
      </c>
      <c r="I172" s="51" t="n">
        <v>0</v>
      </c>
      <c r="J172" s="51" t="n">
        <v>0</v>
      </c>
      <c r="K172" s="51" t="n">
        <v>0</v>
      </c>
      <c r="L172" s="51" t="n">
        <v>0</v>
      </c>
      <c r="M172" s="51" t="n">
        <v>0</v>
      </c>
      <c r="N172" s="51" t="n">
        <v>0</v>
      </c>
      <c r="O172" s="51" t="n">
        <v>0</v>
      </c>
    </row>
    <row r="173" spans="1:15">
      <c r="A173" s="1">
        <f>YEAR(C173)</f>
        <v/>
      </c>
      <c r="B173" s="1">
        <f>MONTH(C173)</f>
        <v/>
      </c>
      <c r="C173" s="50" t="n">
        <v>43201</v>
      </c>
      <c r="D173" s="21" t="s">
        <v>773</v>
      </c>
      <c r="E173" s="21" t="s">
        <v>776</v>
      </c>
      <c r="F173" s="51" t="n">
        <v>400</v>
      </c>
      <c r="G173" s="51" t="n">
        <v>1503</v>
      </c>
      <c r="H173" s="51" t="n">
        <v>16</v>
      </c>
      <c r="I173" s="51" t="n">
        <v>25</v>
      </c>
      <c r="J173" s="51" t="n">
        <v>37</v>
      </c>
      <c r="K173" s="51" t="n">
        <v>28</v>
      </c>
      <c r="L173" s="51" t="n">
        <v>0</v>
      </c>
      <c r="M173" s="51" t="n">
        <v>0</v>
      </c>
      <c r="N173" s="51" t="n">
        <v>0</v>
      </c>
      <c r="O173" s="51" t="n">
        <v>0</v>
      </c>
    </row>
    <row r="174" spans="1:15">
      <c r="A174" s="1">
        <f>YEAR(C174)</f>
        <v/>
      </c>
      <c r="B174" s="1">
        <f>MONTH(C174)</f>
        <v/>
      </c>
      <c r="C174" s="50" t="n">
        <v>43201</v>
      </c>
      <c r="D174" s="21" t="s">
        <v>773</v>
      </c>
      <c r="E174" s="21" t="s">
        <v>777</v>
      </c>
      <c r="F174" s="51" t="n">
        <v>300</v>
      </c>
      <c r="G174" s="51" t="n">
        <v>1006</v>
      </c>
      <c r="H174" s="51" t="n">
        <v>13</v>
      </c>
      <c r="I174" s="51" t="n">
        <v>23.08</v>
      </c>
      <c r="J174" s="51" t="n">
        <v>36</v>
      </c>
      <c r="K174" s="51" t="n">
        <v>35</v>
      </c>
      <c r="L174" s="51" t="n">
        <v>0</v>
      </c>
      <c r="M174" s="51" t="n">
        <v>0</v>
      </c>
      <c r="N174" s="51" t="n">
        <v>0</v>
      </c>
      <c r="O174" s="51" t="n">
        <v>0</v>
      </c>
    </row>
    <row r="175" spans="1:15">
      <c r="A175" s="1">
        <f>YEAR(C175)</f>
        <v/>
      </c>
      <c r="B175" s="1">
        <f>MONTH(C175)</f>
        <v/>
      </c>
      <c r="C175" s="50" t="n">
        <v>43202</v>
      </c>
      <c r="D175" s="21" t="s">
        <v>773</v>
      </c>
      <c r="E175" s="21" t="s">
        <v>779</v>
      </c>
      <c r="F175" s="51" t="n">
        <v>600</v>
      </c>
      <c r="G175" s="51" t="n">
        <v>1377</v>
      </c>
      <c r="H175" s="51" t="n">
        <v>33</v>
      </c>
      <c r="I175" s="51" t="n">
        <v>18.18</v>
      </c>
      <c r="J175" s="51" t="n">
        <v>101</v>
      </c>
      <c r="K175" s="51" t="n">
        <v>97</v>
      </c>
      <c r="L175" s="51" t="n">
        <v>0</v>
      </c>
      <c r="M175" s="51" t="n">
        <v>0</v>
      </c>
      <c r="N175" s="51" t="n">
        <v>0</v>
      </c>
      <c r="O175" s="51" t="n">
        <v>0</v>
      </c>
    </row>
    <row r="176" spans="1:15">
      <c r="A176" s="1">
        <f>YEAR(C176)</f>
        <v/>
      </c>
      <c r="B176" s="1">
        <f>MONTH(C176)</f>
        <v/>
      </c>
      <c r="C176" s="50" t="n">
        <v>43202</v>
      </c>
      <c r="D176" s="21" t="s">
        <v>773</v>
      </c>
      <c r="E176" s="21" t="s">
        <v>774</v>
      </c>
      <c r="F176" s="51" t="n">
        <v>500</v>
      </c>
      <c r="G176" s="51" t="n">
        <v>2455</v>
      </c>
      <c r="H176" s="51" t="n">
        <v>18</v>
      </c>
      <c r="I176" s="51" t="n">
        <v>27.78</v>
      </c>
      <c r="J176" s="51" t="n">
        <v>35</v>
      </c>
      <c r="K176" s="51" t="n">
        <v>100</v>
      </c>
      <c r="L176" s="51" t="n">
        <v>0</v>
      </c>
      <c r="M176" s="51" t="n">
        <v>0</v>
      </c>
      <c r="N176" s="51" t="n">
        <v>0</v>
      </c>
      <c r="O176" s="51" t="n">
        <v>0</v>
      </c>
    </row>
    <row r="177" spans="1:15">
      <c r="A177" s="1">
        <f>YEAR(C177)</f>
        <v/>
      </c>
      <c r="B177" s="1">
        <f>MONTH(C177)</f>
        <v/>
      </c>
      <c r="C177" s="50" t="n">
        <v>43202</v>
      </c>
      <c r="D177" s="21" t="s">
        <v>773</v>
      </c>
      <c r="E177" s="21" t="s">
        <v>776</v>
      </c>
      <c r="F177" s="51" t="n">
        <v>300</v>
      </c>
      <c r="G177" s="51" t="n">
        <v>609</v>
      </c>
      <c r="H177" s="51" t="n">
        <v>11</v>
      </c>
      <c r="I177" s="51" t="n">
        <v>27.27</v>
      </c>
      <c r="J177" s="51" t="n">
        <v>45</v>
      </c>
      <c r="K177" s="51" t="n">
        <v>37</v>
      </c>
      <c r="L177" s="51" t="n">
        <v>0</v>
      </c>
      <c r="M177" s="51" t="n">
        <v>0</v>
      </c>
      <c r="N177" s="51" t="n">
        <v>0</v>
      </c>
      <c r="O177" s="51" t="n">
        <v>0</v>
      </c>
    </row>
    <row r="178" spans="1:15">
      <c r="A178" s="1">
        <f>YEAR(C178)</f>
        <v/>
      </c>
      <c r="B178" s="1">
        <f>MONTH(C178)</f>
        <v/>
      </c>
      <c r="C178" s="50" t="n">
        <v>43202</v>
      </c>
      <c r="D178" s="21" t="s">
        <v>773</v>
      </c>
      <c r="E178" s="21" t="s">
        <v>777</v>
      </c>
      <c r="F178" s="51" t="n">
        <v>210.79</v>
      </c>
      <c r="G178" s="51" t="n">
        <v>545</v>
      </c>
      <c r="H178" s="51" t="n">
        <v>7</v>
      </c>
      <c r="I178" s="51" t="n">
        <v>30.11</v>
      </c>
      <c r="J178" s="51" t="n">
        <v>8</v>
      </c>
      <c r="K178" s="51" t="n">
        <v>8</v>
      </c>
      <c r="L178" s="51" t="n">
        <v>0</v>
      </c>
      <c r="M178" s="51" t="n">
        <v>0</v>
      </c>
      <c r="N178" s="51" t="n">
        <v>0</v>
      </c>
      <c r="O178" s="51" t="n">
        <v>0</v>
      </c>
    </row>
    <row r="179" spans="1:15">
      <c r="A179" s="1">
        <f>YEAR(C179)</f>
        <v/>
      </c>
      <c r="B179" s="1">
        <f>MONTH(C179)</f>
        <v/>
      </c>
      <c r="C179" s="50" t="n">
        <v>43203</v>
      </c>
      <c r="D179" s="21" t="s">
        <v>773</v>
      </c>
      <c r="E179" s="21" t="s">
        <v>779</v>
      </c>
      <c r="F179" s="51" t="n">
        <v>780</v>
      </c>
      <c r="G179" s="51" t="n">
        <v>2183</v>
      </c>
      <c r="H179" s="51" t="n">
        <v>35</v>
      </c>
      <c r="I179" s="51" t="n">
        <v>22.29</v>
      </c>
      <c r="J179" s="51" t="n">
        <v>76</v>
      </c>
      <c r="K179" s="51" t="n">
        <v>77</v>
      </c>
      <c r="L179" s="51" t="n">
        <v>0</v>
      </c>
      <c r="M179" s="51" t="n">
        <v>0</v>
      </c>
      <c r="N179" s="51" t="n">
        <v>0</v>
      </c>
      <c r="O179" s="51" t="n">
        <v>0</v>
      </c>
    </row>
    <row r="180" spans="1:15">
      <c r="A180" s="1">
        <f>YEAR(C180)</f>
        <v/>
      </c>
      <c r="B180" s="1">
        <f>MONTH(C180)</f>
        <v/>
      </c>
      <c r="C180" s="50" t="n">
        <v>43203</v>
      </c>
      <c r="D180" s="21" t="s">
        <v>773</v>
      </c>
      <c r="E180" s="21" t="s">
        <v>774</v>
      </c>
      <c r="F180" s="51" t="n">
        <v>466.12</v>
      </c>
      <c r="G180" s="51" t="n">
        <v>2137</v>
      </c>
      <c r="H180" s="51" t="n">
        <v>19</v>
      </c>
      <c r="I180" s="51" t="n">
        <v>24.53</v>
      </c>
      <c r="J180" s="51" t="n">
        <v>86</v>
      </c>
      <c r="K180" s="51" t="n">
        <v>49</v>
      </c>
      <c r="L180" s="51" t="n">
        <v>0</v>
      </c>
      <c r="M180" s="51" t="n">
        <v>0</v>
      </c>
      <c r="N180" s="51" t="n">
        <v>0</v>
      </c>
      <c r="O180" s="51" t="n">
        <v>0</v>
      </c>
    </row>
    <row r="181" spans="1:15">
      <c r="A181" s="1">
        <f>YEAR(C181)</f>
        <v/>
      </c>
      <c r="B181" s="1">
        <f>MONTH(C181)</f>
        <v/>
      </c>
      <c r="C181" s="50" t="n">
        <v>43203</v>
      </c>
      <c r="D181" s="21" t="s">
        <v>773</v>
      </c>
      <c r="E181" s="21" t="s">
        <v>776</v>
      </c>
      <c r="F181" s="51" t="n">
        <v>360.91</v>
      </c>
      <c r="G181" s="51" t="n">
        <v>997</v>
      </c>
      <c r="H181" s="51" t="n">
        <v>15</v>
      </c>
      <c r="I181" s="51" t="n">
        <v>24.06</v>
      </c>
      <c r="J181" s="51" t="n">
        <v>52</v>
      </c>
      <c r="K181" s="51" t="n">
        <v>50</v>
      </c>
      <c r="L181" s="51" t="n">
        <v>0</v>
      </c>
      <c r="M181" s="51" t="n">
        <v>0</v>
      </c>
      <c r="N181" s="51" t="n">
        <v>0</v>
      </c>
      <c r="O181" s="51" t="n">
        <v>0</v>
      </c>
    </row>
    <row r="182" spans="1:15">
      <c r="A182" s="1">
        <f>YEAR(C182)</f>
        <v/>
      </c>
      <c r="B182" s="1">
        <f>MONTH(C182)</f>
        <v/>
      </c>
      <c r="C182" s="50" t="n">
        <v>43203</v>
      </c>
      <c r="D182" s="21" t="s">
        <v>773</v>
      </c>
      <c r="E182" s="21" t="s">
        <v>777</v>
      </c>
      <c r="F182" s="51" t="n">
        <v>200</v>
      </c>
      <c r="G182" s="51" t="n">
        <v>392</v>
      </c>
      <c r="H182" s="51" t="n">
        <v>10</v>
      </c>
      <c r="I182" s="51" t="n">
        <v>20</v>
      </c>
      <c r="J182" s="51" t="n">
        <v>18</v>
      </c>
      <c r="K182" s="51" t="n">
        <v>40</v>
      </c>
      <c r="L182" s="51" t="n">
        <v>0</v>
      </c>
      <c r="M182" s="51" t="n">
        <v>0</v>
      </c>
      <c r="N182" s="51" t="n">
        <v>0</v>
      </c>
      <c r="O182" s="51" t="n">
        <v>0</v>
      </c>
    </row>
    <row r="183" spans="1:15">
      <c r="A183" s="1">
        <f>YEAR(C183)</f>
        <v/>
      </c>
      <c r="B183" s="1">
        <f>MONTH(C183)</f>
        <v/>
      </c>
      <c r="C183" s="50" t="n">
        <v>43204</v>
      </c>
      <c r="D183" s="21" t="s">
        <v>773</v>
      </c>
      <c r="E183" s="21" t="s">
        <v>779</v>
      </c>
      <c r="F183" s="51" t="n">
        <v>780</v>
      </c>
      <c r="G183" s="51" t="n">
        <v>2847</v>
      </c>
      <c r="H183" s="51" t="n">
        <v>36</v>
      </c>
      <c r="I183" s="51" t="n">
        <v>21.67</v>
      </c>
      <c r="J183" s="51" t="n">
        <v>90</v>
      </c>
      <c r="K183" s="51" t="n">
        <v>94</v>
      </c>
      <c r="L183" s="51" t="n">
        <v>0</v>
      </c>
      <c r="M183" s="51" t="n">
        <v>0</v>
      </c>
      <c r="N183" s="51" t="n">
        <v>0</v>
      </c>
      <c r="O183" s="51" t="n">
        <v>0</v>
      </c>
    </row>
    <row r="184" spans="1:15">
      <c r="A184" s="1">
        <f>YEAR(C184)</f>
        <v/>
      </c>
      <c r="B184" s="1">
        <f>MONTH(C184)</f>
        <v/>
      </c>
      <c r="C184" s="50" t="n">
        <v>43204</v>
      </c>
      <c r="D184" s="21" t="s">
        <v>773</v>
      </c>
      <c r="E184" s="21" t="s">
        <v>774</v>
      </c>
      <c r="F184" s="51" t="n">
        <v>500</v>
      </c>
      <c r="G184" s="51" t="n">
        <v>1208</v>
      </c>
      <c r="H184" s="51" t="n">
        <v>19</v>
      </c>
      <c r="I184" s="51" t="n">
        <v>26.32</v>
      </c>
      <c r="J184" s="51" t="n">
        <v>34</v>
      </c>
      <c r="K184" s="51" t="n">
        <v>24</v>
      </c>
      <c r="L184" s="51" t="n">
        <v>0</v>
      </c>
      <c r="M184" s="51" t="n">
        <v>0</v>
      </c>
      <c r="N184" s="51" t="n">
        <v>0</v>
      </c>
      <c r="O184" s="51" t="n">
        <v>0</v>
      </c>
    </row>
    <row r="185" spans="1:15">
      <c r="A185" s="1">
        <f>YEAR(C185)</f>
        <v/>
      </c>
      <c r="B185" s="1">
        <f>MONTH(C185)</f>
        <v/>
      </c>
      <c r="C185" s="50" t="n">
        <v>43204</v>
      </c>
      <c r="D185" s="21" t="s">
        <v>773</v>
      </c>
      <c r="E185" s="21" t="s">
        <v>776</v>
      </c>
      <c r="F185" s="51" t="n">
        <v>384.4</v>
      </c>
      <c r="G185" s="51" t="n">
        <v>1166</v>
      </c>
      <c r="H185" s="51" t="n">
        <v>16</v>
      </c>
      <c r="I185" s="51" t="n">
        <v>24.02</v>
      </c>
      <c r="J185" s="51" t="n">
        <v>36</v>
      </c>
      <c r="K185" s="51" t="n">
        <v>28</v>
      </c>
      <c r="L185" s="51" t="n">
        <v>0</v>
      </c>
      <c r="M185" s="51" t="n">
        <v>0</v>
      </c>
      <c r="N185" s="51" t="n">
        <v>0</v>
      </c>
      <c r="O185" s="51" t="n">
        <v>0</v>
      </c>
    </row>
    <row r="186" spans="1:15">
      <c r="A186" s="1">
        <f>YEAR(C186)</f>
        <v/>
      </c>
      <c r="B186" s="1">
        <f>MONTH(C186)</f>
        <v/>
      </c>
      <c r="C186" s="50" t="n">
        <v>43204</v>
      </c>
      <c r="D186" s="21" t="s">
        <v>773</v>
      </c>
      <c r="E186" s="21" t="s">
        <v>777</v>
      </c>
      <c r="F186" s="51" t="n">
        <v>200</v>
      </c>
      <c r="G186" s="51" t="n">
        <v>336</v>
      </c>
      <c r="H186" s="51" t="n">
        <v>8</v>
      </c>
      <c r="I186" s="51" t="n">
        <v>25</v>
      </c>
      <c r="J186" s="51" t="n">
        <v>15</v>
      </c>
      <c r="K186" s="51" t="n">
        <v>35</v>
      </c>
      <c r="L186" s="51" t="n">
        <v>0</v>
      </c>
      <c r="M186" s="51" t="n">
        <v>0</v>
      </c>
      <c r="N186" s="51" t="n">
        <v>0</v>
      </c>
      <c r="O186" s="51" t="n">
        <v>0</v>
      </c>
    </row>
    <row r="187" spans="1:15">
      <c r="A187" s="1">
        <f>YEAR(C187)</f>
        <v/>
      </c>
      <c r="B187" s="1">
        <f>MONTH(C187)</f>
        <v/>
      </c>
      <c r="C187" s="50" t="n">
        <v>43205</v>
      </c>
      <c r="D187" s="21" t="s">
        <v>773</v>
      </c>
      <c r="E187" s="21" t="s">
        <v>779</v>
      </c>
      <c r="F187" s="51" t="n">
        <v>780</v>
      </c>
      <c r="G187" s="51" t="n">
        <v>2827</v>
      </c>
      <c r="H187" s="51" t="n">
        <v>37</v>
      </c>
      <c r="I187" s="51" t="n">
        <v>21.08</v>
      </c>
      <c r="J187" s="51" t="n">
        <v>109</v>
      </c>
      <c r="K187" s="51" t="n">
        <v>79</v>
      </c>
      <c r="L187" s="51" t="n">
        <v>0</v>
      </c>
      <c r="M187" s="51" t="n">
        <v>0</v>
      </c>
      <c r="N187" s="51" t="n">
        <v>0</v>
      </c>
      <c r="O187" s="51" t="n">
        <v>0</v>
      </c>
    </row>
    <row r="188" spans="1:15">
      <c r="A188" s="1">
        <f>YEAR(C188)</f>
        <v/>
      </c>
      <c r="B188" s="1">
        <f>MONTH(C188)</f>
        <v/>
      </c>
      <c r="C188" s="50" t="n">
        <v>43205</v>
      </c>
      <c r="D188" s="21" t="s">
        <v>773</v>
      </c>
      <c r="E188" s="21" t="s">
        <v>774</v>
      </c>
      <c r="F188" s="51" t="n">
        <v>500</v>
      </c>
      <c r="G188" s="51" t="n">
        <v>2436</v>
      </c>
      <c r="H188" s="51" t="n">
        <v>21</v>
      </c>
      <c r="I188" s="51" t="n">
        <v>23.81</v>
      </c>
      <c r="J188" s="51" t="n">
        <v>38</v>
      </c>
      <c r="K188" s="51" t="n">
        <v>50</v>
      </c>
      <c r="L188" s="51" t="n">
        <v>0</v>
      </c>
      <c r="M188" s="51" t="n">
        <v>0</v>
      </c>
      <c r="N188" s="51" t="n">
        <v>0</v>
      </c>
      <c r="O188" s="51" t="n">
        <v>0</v>
      </c>
    </row>
    <row r="189" spans="1:15">
      <c r="A189" s="1">
        <f>YEAR(C189)</f>
        <v/>
      </c>
      <c r="B189" s="1">
        <f>MONTH(C189)</f>
        <v/>
      </c>
      <c r="C189" s="50" t="n">
        <v>43205</v>
      </c>
      <c r="D189" s="21" t="s">
        <v>773</v>
      </c>
      <c r="E189" s="21" t="s">
        <v>776</v>
      </c>
      <c r="F189" s="51" t="n">
        <v>386.65</v>
      </c>
      <c r="G189" s="51" t="n">
        <v>751</v>
      </c>
      <c r="H189" s="51" t="n">
        <v>14</v>
      </c>
      <c r="I189" s="51" t="n">
        <v>27.62</v>
      </c>
      <c r="J189" s="51" t="n">
        <v>25</v>
      </c>
      <c r="K189" s="51" t="n">
        <v>19</v>
      </c>
      <c r="L189" s="51" t="n">
        <v>0</v>
      </c>
      <c r="M189" s="51" t="n">
        <v>0</v>
      </c>
      <c r="N189" s="51" t="n">
        <v>0</v>
      </c>
      <c r="O189" s="51" t="n">
        <v>0</v>
      </c>
    </row>
    <row r="190" spans="1:15">
      <c r="A190" s="1">
        <f>YEAR(C190)</f>
        <v/>
      </c>
      <c r="B190" s="1">
        <f>MONTH(C190)</f>
        <v/>
      </c>
      <c r="C190" s="50" t="n">
        <v>43205</v>
      </c>
      <c r="D190" s="21" t="s">
        <v>773</v>
      </c>
      <c r="E190" s="21" t="s">
        <v>777</v>
      </c>
      <c r="F190" s="51" t="n">
        <v>200</v>
      </c>
      <c r="G190" s="51" t="n">
        <v>333</v>
      </c>
      <c r="H190" s="51" t="n">
        <v>9</v>
      </c>
      <c r="I190" s="51" t="n">
        <v>22.22</v>
      </c>
      <c r="J190" s="51" t="n">
        <v>24</v>
      </c>
      <c r="K190" s="51" t="n">
        <v>3</v>
      </c>
      <c r="L190" s="51" t="n">
        <v>0</v>
      </c>
      <c r="M190" s="51" t="n">
        <v>0</v>
      </c>
      <c r="N190" s="51" t="n">
        <v>0</v>
      </c>
      <c r="O190" s="51" t="n">
        <v>0</v>
      </c>
    </row>
    <row r="191" spans="1:15">
      <c r="A191" s="1">
        <f>YEAR(C191)</f>
        <v/>
      </c>
      <c r="B191" s="1">
        <f>MONTH(C191)</f>
        <v/>
      </c>
      <c r="C191" s="50" t="s">
        <v>780</v>
      </c>
      <c r="D191" s="21" t="s">
        <v>773</v>
      </c>
      <c r="E191" s="21" t="s">
        <v>781</v>
      </c>
      <c r="F191" s="51" t="n">
        <v>200</v>
      </c>
      <c r="G191" s="51" t="n">
        <v>405</v>
      </c>
      <c r="H191" s="51" t="n">
        <v>9</v>
      </c>
      <c r="I191" s="51" t="n">
        <v>22.22</v>
      </c>
      <c r="J191" s="51" t="n">
        <v>43</v>
      </c>
      <c r="K191" s="51" t="n">
        <v>63</v>
      </c>
      <c r="L191" s="51" t="n">
        <v>0</v>
      </c>
      <c r="M191" s="51" t="n">
        <v>0</v>
      </c>
      <c r="N191" s="51" t="n">
        <v>0</v>
      </c>
      <c r="O191" s="51" t="n">
        <v>0</v>
      </c>
    </row>
    <row r="192" spans="1:15">
      <c r="A192" s="1">
        <f>YEAR(C192)</f>
        <v/>
      </c>
      <c r="B192" s="1">
        <f>MONTH(C192)</f>
        <v/>
      </c>
      <c r="C192" s="50" t="s">
        <v>780</v>
      </c>
      <c r="D192" s="21" t="s">
        <v>773</v>
      </c>
      <c r="E192" s="21" t="s">
        <v>782</v>
      </c>
      <c r="F192" s="51" t="n">
        <v>465.64</v>
      </c>
      <c r="G192" s="51" t="n">
        <v>1542</v>
      </c>
      <c r="H192" s="51" t="n">
        <v>15</v>
      </c>
      <c r="I192" s="51" t="n">
        <v>31.04</v>
      </c>
      <c r="J192" s="51" t="n">
        <v>50</v>
      </c>
      <c r="K192" s="51" t="n">
        <v>114</v>
      </c>
      <c r="L192" s="51" t="n">
        <v>0</v>
      </c>
      <c r="M192" s="51" t="n">
        <v>0</v>
      </c>
      <c r="N192" s="51" t="n">
        <v>0</v>
      </c>
      <c r="O192" s="51" t="n">
        <v>0</v>
      </c>
    </row>
    <row r="193" spans="1:15">
      <c r="A193" s="1">
        <f>YEAR(C193)</f>
        <v/>
      </c>
      <c r="B193" s="1">
        <f>MONTH(C193)</f>
        <v/>
      </c>
      <c r="C193" s="50" t="s">
        <v>780</v>
      </c>
      <c r="D193" s="21" t="s">
        <v>773</v>
      </c>
      <c r="E193" s="21" t="s">
        <v>783</v>
      </c>
      <c r="F193" s="51" t="n">
        <v>400</v>
      </c>
      <c r="G193" s="51" t="n">
        <v>1634</v>
      </c>
      <c r="H193" s="51" t="n">
        <v>15</v>
      </c>
      <c r="I193" s="51" t="n">
        <v>26.67</v>
      </c>
      <c r="J193" s="51" t="n">
        <v>25</v>
      </c>
      <c r="K193" s="51" t="n">
        <v>19</v>
      </c>
      <c r="L193" s="51" t="n">
        <v>0</v>
      </c>
      <c r="M193" s="51" t="n">
        <v>0</v>
      </c>
      <c r="N193" s="51" t="n">
        <v>0</v>
      </c>
      <c r="O193" s="51" t="n">
        <v>0</v>
      </c>
    </row>
    <row r="194" spans="1:15">
      <c r="A194" s="1">
        <f>YEAR(C194)</f>
        <v/>
      </c>
      <c r="B194" s="1">
        <f>MONTH(C194)</f>
        <v/>
      </c>
      <c r="C194" s="50" t="s">
        <v>780</v>
      </c>
      <c r="D194" s="21" t="s">
        <v>773</v>
      </c>
      <c r="E194" s="21" t="s">
        <v>784</v>
      </c>
      <c r="F194" s="51" t="n">
        <v>800</v>
      </c>
      <c r="G194" s="51" t="n">
        <v>3597</v>
      </c>
      <c r="H194" s="51" t="n">
        <v>31</v>
      </c>
      <c r="I194" s="51" t="n">
        <v>25.81</v>
      </c>
      <c r="J194" s="51" t="n">
        <v>104</v>
      </c>
      <c r="K194" s="51" t="n">
        <v>101</v>
      </c>
      <c r="L194" s="51" t="n">
        <v>0</v>
      </c>
      <c r="M194" s="51" t="n">
        <v>0</v>
      </c>
      <c r="N194" s="51" t="n">
        <v>0</v>
      </c>
      <c r="O194" s="51" t="n">
        <v>0</v>
      </c>
    </row>
    <row r="195" spans="1:15">
      <c r="A195" s="1">
        <f>YEAR(C195)</f>
        <v/>
      </c>
      <c r="B195" s="1">
        <f>MONTH(C195)</f>
        <v/>
      </c>
      <c r="C195" s="50" t="s">
        <v>785</v>
      </c>
      <c r="D195" s="21" t="s">
        <v>773</v>
      </c>
      <c r="E195" s="21" t="s">
        <v>781</v>
      </c>
      <c r="F195" s="51" t="n">
        <v>200</v>
      </c>
      <c r="G195" s="51" t="n">
        <v>342</v>
      </c>
      <c r="H195" s="51" t="n">
        <v>7</v>
      </c>
      <c r="I195" s="51" t="n">
        <v>28.57</v>
      </c>
      <c r="J195" s="51" t="n">
        <v>10</v>
      </c>
      <c r="K195" s="51" t="n">
        <v>3</v>
      </c>
      <c r="L195" s="51" t="n">
        <v>0</v>
      </c>
      <c r="M195" s="51" t="n">
        <v>0</v>
      </c>
      <c r="N195" s="51" t="n">
        <v>0</v>
      </c>
      <c r="O195" s="51" t="n">
        <v>0</v>
      </c>
    </row>
    <row r="196" spans="1:15">
      <c r="A196" s="1">
        <f>YEAR(C196)</f>
        <v/>
      </c>
      <c r="B196" s="1">
        <f>MONTH(C196)</f>
        <v/>
      </c>
      <c r="C196" s="50" t="s">
        <v>785</v>
      </c>
      <c r="D196" s="21" t="s">
        <v>773</v>
      </c>
      <c r="E196" s="21" t="s">
        <v>782</v>
      </c>
      <c r="F196" s="51" t="n">
        <v>500</v>
      </c>
      <c r="G196" s="51" t="n">
        <v>1640</v>
      </c>
      <c r="H196" s="51" t="n">
        <v>20</v>
      </c>
      <c r="I196" s="51" t="n">
        <v>25</v>
      </c>
      <c r="J196" s="51" t="n">
        <v>72</v>
      </c>
      <c r="K196" s="51" t="n">
        <v>33</v>
      </c>
      <c r="L196" s="51" t="n">
        <v>1</v>
      </c>
      <c r="M196" s="51" t="n">
        <v>0</v>
      </c>
      <c r="N196" s="51" t="n">
        <v>0</v>
      </c>
      <c r="O196" s="51" t="n">
        <v>0</v>
      </c>
    </row>
    <row r="197" spans="1:15">
      <c r="A197" s="1">
        <f>YEAR(C197)</f>
        <v/>
      </c>
      <c r="B197" s="1">
        <f>MONTH(C197)</f>
        <v/>
      </c>
      <c r="C197" s="50" t="s">
        <v>785</v>
      </c>
      <c r="D197" s="21" t="s">
        <v>773</v>
      </c>
      <c r="E197" s="21" t="s">
        <v>783</v>
      </c>
      <c r="F197" s="51" t="n">
        <v>378.87</v>
      </c>
      <c r="G197" s="51" t="n">
        <v>1238</v>
      </c>
      <c r="H197" s="51" t="n">
        <v>15</v>
      </c>
      <c r="I197" s="51" t="n">
        <v>25.26</v>
      </c>
      <c r="J197" s="51" t="n">
        <v>48</v>
      </c>
      <c r="K197" s="51" t="n">
        <v>49</v>
      </c>
      <c r="L197" s="51" t="n">
        <v>0</v>
      </c>
      <c r="M197" s="51" t="n">
        <v>0</v>
      </c>
      <c r="N197" s="51" t="n">
        <v>0</v>
      </c>
      <c r="O197" s="51" t="n">
        <v>0</v>
      </c>
    </row>
    <row r="198" spans="1:15">
      <c r="A198" s="1">
        <f>YEAR(C198)</f>
        <v/>
      </c>
      <c r="B198" s="1">
        <f>MONTH(C198)</f>
        <v/>
      </c>
      <c r="C198" s="50" t="s">
        <v>785</v>
      </c>
      <c r="D198" s="21" t="s">
        <v>773</v>
      </c>
      <c r="E198" s="21" t="s">
        <v>784</v>
      </c>
      <c r="F198" s="51" t="n">
        <v>800</v>
      </c>
      <c r="G198" s="51" t="n">
        <v>2782</v>
      </c>
      <c r="H198" s="51" t="n">
        <v>34</v>
      </c>
      <c r="I198" s="51" t="n">
        <v>23.53</v>
      </c>
      <c r="J198" s="51" t="n">
        <v>63</v>
      </c>
      <c r="K198" s="51" t="n">
        <v>68</v>
      </c>
      <c r="L198" s="51" t="n">
        <v>0</v>
      </c>
      <c r="M198" s="51" t="n">
        <v>0</v>
      </c>
      <c r="N198" s="51" t="n">
        <v>0</v>
      </c>
      <c r="O198" s="51" t="n">
        <v>0</v>
      </c>
    </row>
    <row r="199" spans="1:15">
      <c r="A199" s="1">
        <f>YEAR(C199)</f>
        <v/>
      </c>
      <c r="B199" s="1">
        <f>MONTH(C199)</f>
        <v/>
      </c>
      <c r="C199" s="50" t="s">
        <v>786</v>
      </c>
      <c r="D199" s="21" t="s">
        <v>773</v>
      </c>
      <c r="E199" s="21" t="s">
        <v>781</v>
      </c>
      <c r="F199" s="51" t="n">
        <v>97.22</v>
      </c>
      <c r="G199" s="51" t="n">
        <v>235</v>
      </c>
      <c r="H199" s="51" t="n">
        <v>4</v>
      </c>
      <c r="I199" s="51" t="n">
        <v>24.31</v>
      </c>
      <c r="J199" s="51" t="n">
        <v>9</v>
      </c>
      <c r="K199" s="51" t="n">
        <v>0</v>
      </c>
      <c r="L199" s="51" t="n">
        <v>0</v>
      </c>
      <c r="M199" s="51" t="n">
        <v>0</v>
      </c>
      <c r="N199" s="51" t="n">
        <v>0</v>
      </c>
      <c r="O199" s="51" t="n">
        <v>0</v>
      </c>
    </row>
    <row r="200" spans="1:15">
      <c r="A200" s="1">
        <f>YEAR(C200)</f>
        <v/>
      </c>
      <c r="B200" s="1">
        <f>MONTH(C200)</f>
        <v/>
      </c>
      <c r="C200" s="50" t="s">
        <v>786</v>
      </c>
      <c r="D200" s="21" t="s">
        <v>773</v>
      </c>
      <c r="E200" s="21" t="s">
        <v>782</v>
      </c>
      <c r="F200" s="51" t="n">
        <v>500</v>
      </c>
      <c r="G200" s="51" t="n">
        <v>1628</v>
      </c>
      <c r="H200" s="51" t="n">
        <v>20</v>
      </c>
      <c r="I200" s="51" t="n">
        <v>25</v>
      </c>
      <c r="J200" s="51" t="n">
        <v>57</v>
      </c>
      <c r="K200" s="51" t="n">
        <v>78</v>
      </c>
      <c r="L200" s="51" t="n">
        <v>0</v>
      </c>
      <c r="M200" s="51" t="n">
        <v>0</v>
      </c>
      <c r="N200" s="51" t="n">
        <v>0</v>
      </c>
      <c r="O200" s="51" t="n">
        <v>0</v>
      </c>
    </row>
    <row r="201" spans="1:15">
      <c r="A201" s="1">
        <f>YEAR(C201)</f>
        <v/>
      </c>
      <c r="B201" s="1">
        <f>MONTH(C201)</f>
        <v/>
      </c>
      <c r="C201" s="50" t="s">
        <v>786</v>
      </c>
      <c r="D201" s="21" t="s">
        <v>773</v>
      </c>
      <c r="E201" s="21" t="s">
        <v>787</v>
      </c>
      <c r="F201" s="51" t="n">
        <v>300</v>
      </c>
      <c r="G201" s="51" t="n">
        <v>746</v>
      </c>
      <c r="H201" s="51" t="n">
        <v>11</v>
      </c>
      <c r="I201" s="51" t="n">
        <v>27.27</v>
      </c>
      <c r="J201" s="51" t="n">
        <v>27</v>
      </c>
      <c r="K201" s="51" t="n">
        <v>28</v>
      </c>
      <c r="L201" s="51" t="n">
        <v>0</v>
      </c>
      <c r="M201" s="51" t="n">
        <v>0</v>
      </c>
      <c r="N201" s="51" t="n">
        <v>0</v>
      </c>
      <c r="O201" s="51" t="n">
        <v>0</v>
      </c>
    </row>
    <row r="202" spans="1:15">
      <c r="A202" s="1">
        <f>YEAR(C202)</f>
        <v/>
      </c>
      <c r="B202" s="1">
        <f>MONTH(C202)</f>
        <v/>
      </c>
      <c r="C202" s="50" t="s">
        <v>786</v>
      </c>
      <c r="D202" s="21" t="s">
        <v>773</v>
      </c>
      <c r="E202" s="21" t="s">
        <v>783</v>
      </c>
      <c r="F202" s="51" t="n">
        <v>400</v>
      </c>
      <c r="G202" s="51" t="n">
        <v>1370</v>
      </c>
      <c r="H202" s="51" t="n">
        <v>17</v>
      </c>
      <c r="I202" s="51" t="n">
        <v>23.53</v>
      </c>
      <c r="J202" s="51" t="n">
        <v>45</v>
      </c>
      <c r="K202" s="51" t="n">
        <v>30</v>
      </c>
      <c r="L202" s="51" t="n">
        <v>0</v>
      </c>
      <c r="M202" s="51" t="n">
        <v>0</v>
      </c>
      <c r="N202" s="51" t="n">
        <v>0</v>
      </c>
      <c r="O202" s="51" t="n">
        <v>0</v>
      </c>
    </row>
    <row r="203" spans="1:15">
      <c r="A203" s="1">
        <f>YEAR(C203)</f>
        <v/>
      </c>
      <c r="B203" s="1">
        <f>MONTH(C203)</f>
        <v/>
      </c>
      <c r="C203" s="50" t="s">
        <v>786</v>
      </c>
      <c r="D203" s="21" t="s">
        <v>773</v>
      </c>
      <c r="E203" s="21" t="s">
        <v>784</v>
      </c>
      <c r="F203" s="51" t="n">
        <v>471.32</v>
      </c>
      <c r="G203" s="51" t="n">
        <v>1490</v>
      </c>
      <c r="H203" s="51" t="n">
        <v>23</v>
      </c>
      <c r="I203" s="51" t="n">
        <v>20.49</v>
      </c>
      <c r="J203" s="51" t="n">
        <v>59</v>
      </c>
      <c r="K203" s="51" t="n">
        <v>121</v>
      </c>
      <c r="L203" s="51" t="n">
        <v>0</v>
      </c>
      <c r="M203" s="51" t="n">
        <v>2</v>
      </c>
      <c r="N203" s="51" t="n">
        <v>0</v>
      </c>
      <c r="O203" s="51" t="n">
        <v>0</v>
      </c>
    </row>
    <row r="204" spans="1:15">
      <c r="A204" s="1">
        <f>YEAR(C204)</f>
        <v/>
      </c>
      <c r="B204" s="1">
        <f>MONTH(C204)</f>
        <v/>
      </c>
      <c r="C204" s="50" t="s">
        <v>788</v>
      </c>
      <c r="D204" s="21" t="s">
        <v>773</v>
      </c>
      <c r="E204" s="21" t="s">
        <v>781</v>
      </c>
      <c r="F204" s="51" t="n">
        <v>300</v>
      </c>
      <c r="G204" s="51" t="n">
        <v>266</v>
      </c>
      <c r="H204" s="51" t="n">
        <v>12</v>
      </c>
      <c r="I204" s="51" t="n">
        <v>25</v>
      </c>
      <c r="J204" s="51" t="n">
        <v>52</v>
      </c>
      <c r="K204" s="51" t="n">
        <v>39</v>
      </c>
      <c r="L204" s="51" t="n">
        <v>0</v>
      </c>
      <c r="M204" s="51" t="n">
        <v>0</v>
      </c>
      <c r="N204" s="51" t="n">
        <v>0</v>
      </c>
      <c r="O204" s="51" t="n">
        <v>0</v>
      </c>
    </row>
    <row r="205" spans="1:15">
      <c r="A205" s="1">
        <f>YEAR(C205)</f>
        <v/>
      </c>
      <c r="B205" s="1">
        <f>MONTH(C205)</f>
        <v/>
      </c>
      <c r="C205" s="50" t="s">
        <v>788</v>
      </c>
      <c r="D205" s="21" t="s">
        <v>773</v>
      </c>
      <c r="E205" s="21" t="s">
        <v>782</v>
      </c>
      <c r="F205" s="51" t="n">
        <v>600</v>
      </c>
      <c r="G205" s="51" t="n">
        <v>1347</v>
      </c>
      <c r="H205" s="51" t="n">
        <v>20</v>
      </c>
      <c r="I205" s="51" t="n">
        <v>30</v>
      </c>
      <c r="J205" s="51" t="n">
        <v>36</v>
      </c>
      <c r="K205" s="51" t="n">
        <v>57</v>
      </c>
      <c r="L205" s="51" t="n">
        <v>0</v>
      </c>
      <c r="M205" s="51" t="n">
        <v>0</v>
      </c>
      <c r="N205" s="51" t="n">
        <v>0</v>
      </c>
      <c r="O205" s="51" t="n">
        <v>0</v>
      </c>
    </row>
    <row r="206" spans="1:15">
      <c r="A206" s="1">
        <f>YEAR(C206)</f>
        <v/>
      </c>
      <c r="B206" s="1">
        <f>MONTH(C206)</f>
        <v/>
      </c>
      <c r="C206" s="50" t="s">
        <v>788</v>
      </c>
      <c r="D206" s="21" t="s">
        <v>773</v>
      </c>
      <c r="E206" s="21" t="s">
        <v>787</v>
      </c>
      <c r="F206" s="51" t="n">
        <v>300</v>
      </c>
      <c r="G206" s="51" t="n">
        <v>733</v>
      </c>
      <c r="H206" s="51" t="n">
        <v>10</v>
      </c>
      <c r="I206" s="51" t="n">
        <v>30</v>
      </c>
      <c r="J206" s="51" t="n">
        <v>18</v>
      </c>
      <c r="K206" s="51" t="n">
        <v>7</v>
      </c>
      <c r="L206" s="51" t="n">
        <v>0</v>
      </c>
      <c r="M206" s="51" t="n">
        <v>0</v>
      </c>
      <c r="N206" s="51" t="n">
        <v>0</v>
      </c>
      <c r="O206" s="51" t="n">
        <v>0</v>
      </c>
    </row>
    <row r="207" spans="1:15">
      <c r="A207" s="1">
        <f>YEAR(C207)</f>
        <v/>
      </c>
      <c r="B207" s="1">
        <f>MONTH(C207)</f>
        <v/>
      </c>
      <c r="C207" s="50" t="s">
        <v>788</v>
      </c>
      <c r="D207" s="21" t="s">
        <v>773</v>
      </c>
      <c r="E207" s="21" t="s">
        <v>783</v>
      </c>
      <c r="F207" s="51" t="n">
        <v>600</v>
      </c>
      <c r="G207" s="51" t="n">
        <v>1657</v>
      </c>
      <c r="H207" s="51" t="n">
        <v>21</v>
      </c>
      <c r="I207" s="51" t="n">
        <v>28.57</v>
      </c>
      <c r="J207" s="51" t="n">
        <v>75</v>
      </c>
      <c r="K207" s="51" t="n">
        <v>83</v>
      </c>
      <c r="L207" s="51" t="n">
        <v>0</v>
      </c>
      <c r="M207" s="51" t="n">
        <v>0</v>
      </c>
      <c r="N207" s="51" t="n">
        <v>0</v>
      </c>
      <c r="O207" s="51" t="n">
        <v>0</v>
      </c>
    </row>
    <row r="208" spans="1:15">
      <c r="A208" s="1">
        <f>YEAR(C208)</f>
        <v/>
      </c>
      <c r="B208" s="1">
        <f>MONTH(C208)</f>
        <v/>
      </c>
      <c r="C208" s="50" t="s">
        <v>788</v>
      </c>
      <c r="D208" s="21" t="s">
        <v>773</v>
      </c>
      <c r="E208" s="21" t="s">
        <v>784</v>
      </c>
      <c r="F208" s="51" t="n">
        <v>661.6900000000001</v>
      </c>
      <c r="G208" s="51" t="n">
        <v>3154</v>
      </c>
      <c r="H208" s="51" t="n">
        <v>24</v>
      </c>
      <c r="I208" s="51" t="n">
        <v>27.57</v>
      </c>
      <c r="J208" s="51" t="n">
        <v>69</v>
      </c>
      <c r="K208" s="51" t="n">
        <v>47</v>
      </c>
      <c r="L208" s="51" t="n">
        <v>0</v>
      </c>
      <c r="M208" s="51" t="n">
        <v>0</v>
      </c>
      <c r="N208" s="51" t="n">
        <v>0</v>
      </c>
      <c r="O208" s="51" t="n">
        <v>0</v>
      </c>
    </row>
    <row r="209" spans="1:15">
      <c r="A209" s="1">
        <f>YEAR(C209)</f>
        <v/>
      </c>
      <c r="B209" s="1">
        <f>MONTH(C209)</f>
        <v/>
      </c>
      <c r="C209" s="50" t="s">
        <v>788</v>
      </c>
      <c r="D209" s="21" t="s">
        <v>773</v>
      </c>
      <c r="E209" s="21" t="s">
        <v>789</v>
      </c>
      <c r="F209" s="51" t="n">
        <v>0</v>
      </c>
      <c r="G209" s="51" t="n">
        <v>1</v>
      </c>
      <c r="H209" s="51" t="n">
        <v>0</v>
      </c>
      <c r="I209" s="51" t="n">
        <v>0</v>
      </c>
      <c r="J209" s="51" t="n">
        <v>0</v>
      </c>
      <c r="K209" s="51" t="n">
        <v>0</v>
      </c>
      <c r="L209" s="51" t="n">
        <v>0</v>
      </c>
      <c r="M209" s="51" t="n">
        <v>0</v>
      </c>
      <c r="N209" s="51" t="n">
        <v>0</v>
      </c>
      <c r="O209" s="51" t="n">
        <v>0</v>
      </c>
    </row>
    <row r="210" spans="1:15">
      <c r="A210" s="1">
        <f>YEAR(C210)</f>
        <v/>
      </c>
      <c r="B210" s="1">
        <f>MONTH(C210)</f>
        <v/>
      </c>
      <c r="C210" s="50" t="s">
        <v>790</v>
      </c>
      <c r="D210" s="21" t="s">
        <v>773</v>
      </c>
      <c r="E210" s="21" t="s">
        <v>781</v>
      </c>
      <c r="F210" s="51" t="n">
        <v>200</v>
      </c>
      <c r="G210" s="51" t="n">
        <v>410</v>
      </c>
      <c r="H210" s="51" t="n">
        <v>10</v>
      </c>
      <c r="I210" s="51" t="n">
        <v>20</v>
      </c>
      <c r="J210" s="51" t="n">
        <v>16</v>
      </c>
      <c r="K210" s="51" t="n">
        <v>17</v>
      </c>
      <c r="L210" s="51" t="n">
        <v>0</v>
      </c>
      <c r="M210" s="51" t="n">
        <v>1</v>
      </c>
      <c r="N210" s="51" t="n">
        <v>0</v>
      </c>
      <c r="O210" s="51" t="n">
        <v>0</v>
      </c>
    </row>
    <row r="211" spans="1:15">
      <c r="A211" s="1">
        <f>YEAR(C211)</f>
        <v/>
      </c>
      <c r="B211" s="1">
        <f>MONTH(C211)</f>
        <v/>
      </c>
      <c r="C211" s="50" t="s">
        <v>790</v>
      </c>
      <c r="D211" s="21" t="s">
        <v>773</v>
      </c>
      <c r="E211" s="21" t="s">
        <v>782</v>
      </c>
      <c r="F211" s="51" t="n">
        <v>600</v>
      </c>
      <c r="G211" s="51" t="n">
        <v>1025</v>
      </c>
      <c r="H211" s="51" t="n">
        <v>20</v>
      </c>
      <c r="I211" s="51" t="n">
        <v>30</v>
      </c>
      <c r="J211" s="51" t="n">
        <v>49</v>
      </c>
      <c r="K211" s="51" t="n">
        <v>37</v>
      </c>
      <c r="L211" s="51" t="n">
        <v>0</v>
      </c>
      <c r="M211" s="51" t="n">
        <v>0</v>
      </c>
      <c r="N211" s="51" t="n">
        <v>0</v>
      </c>
      <c r="O211" s="51" t="n">
        <v>0</v>
      </c>
    </row>
    <row r="212" spans="1:15">
      <c r="A212" s="1">
        <f>YEAR(C212)</f>
        <v/>
      </c>
      <c r="B212" s="1">
        <f>MONTH(C212)</f>
        <v/>
      </c>
      <c r="C212" s="50" t="s">
        <v>790</v>
      </c>
      <c r="D212" s="21" t="s">
        <v>773</v>
      </c>
      <c r="E212" s="21" t="s">
        <v>787</v>
      </c>
      <c r="F212" s="51" t="n">
        <v>32.23</v>
      </c>
      <c r="G212" s="51" t="n">
        <v>107</v>
      </c>
      <c r="H212" s="51" t="n">
        <v>1</v>
      </c>
      <c r="I212" s="51" t="n">
        <v>32.23</v>
      </c>
      <c r="J212" s="51" t="n">
        <v>1</v>
      </c>
      <c r="K212" s="51" t="n">
        <v>0</v>
      </c>
      <c r="L212" s="51" t="n">
        <v>0</v>
      </c>
      <c r="M212" s="51" t="n">
        <v>0</v>
      </c>
      <c r="N212" s="51" t="n">
        <v>0</v>
      </c>
      <c r="O212" s="51" t="n">
        <v>0</v>
      </c>
    </row>
    <row r="213" spans="1:15">
      <c r="A213" s="1">
        <f>YEAR(C213)</f>
        <v/>
      </c>
      <c r="B213" s="1">
        <f>MONTH(C213)</f>
        <v/>
      </c>
      <c r="C213" s="50" t="s">
        <v>790</v>
      </c>
      <c r="D213" s="21" t="s">
        <v>773</v>
      </c>
      <c r="E213" s="21" t="s">
        <v>783</v>
      </c>
      <c r="F213" s="51" t="n">
        <v>600</v>
      </c>
      <c r="G213" s="51" t="n">
        <v>1600</v>
      </c>
      <c r="H213" s="51" t="n">
        <v>20</v>
      </c>
      <c r="I213" s="51" t="n">
        <v>30</v>
      </c>
      <c r="J213" s="51" t="n">
        <v>70</v>
      </c>
      <c r="K213" s="51" t="n">
        <v>48</v>
      </c>
      <c r="L213" s="51" t="n">
        <v>0</v>
      </c>
      <c r="M213" s="51" t="n">
        <v>1</v>
      </c>
      <c r="N213" s="51" t="n">
        <v>0</v>
      </c>
      <c r="O213" s="51" t="n">
        <v>0</v>
      </c>
    </row>
    <row r="214" spans="1:15">
      <c r="A214" s="1">
        <f>YEAR(C214)</f>
        <v/>
      </c>
      <c r="B214" s="1">
        <f>MONTH(C214)</f>
        <v/>
      </c>
      <c r="C214" s="50" t="s">
        <v>790</v>
      </c>
      <c r="D214" s="21" t="s">
        <v>773</v>
      </c>
      <c r="E214" s="21" t="s">
        <v>784</v>
      </c>
      <c r="F214" s="51" t="n">
        <v>341.28</v>
      </c>
      <c r="G214" s="51" t="n">
        <v>1635</v>
      </c>
      <c r="H214" s="51" t="n">
        <v>12</v>
      </c>
      <c r="I214" s="51" t="n">
        <v>28.44</v>
      </c>
      <c r="J214" s="51" t="n">
        <v>40</v>
      </c>
      <c r="K214" s="51" t="n">
        <v>58</v>
      </c>
      <c r="L214" s="51" t="n">
        <v>0</v>
      </c>
      <c r="M214" s="51" t="n">
        <v>0</v>
      </c>
      <c r="N214" s="51" t="n">
        <v>0</v>
      </c>
      <c r="O214" s="51" t="n">
        <v>0</v>
      </c>
    </row>
    <row r="215" spans="1:15">
      <c r="A215" s="1">
        <f>YEAR(C215)</f>
        <v/>
      </c>
      <c r="B215" s="1">
        <f>MONTH(C215)</f>
        <v/>
      </c>
      <c r="C215" s="50" t="s">
        <v>790</v>
      </c>
      <c r="D215" s="21" t="s">
        <v>773</v>
      </c>
      <c r="E215" s="21" t="s">
        <v>789</v>
      </c>
      <c r="F215" s="51" t="n">
        <v>86.13</v>
      </c>
      <c r="G215" s="51" t="n">
        <v>217</v>
      </c>
      <c r="H215" s="51" t="n">
        <v>3</v>
      </c>
      <c r="I215" s="51" t="n">
        <v>28.71</v>
      </c>
      <c r="J215" s="51" t="n">
        <v>5</v>
      </c>
      <c r="K215" s="51" t="n">
        <v>0</v>
      </c>
      <c r="L215" s="51" t="n">
        <v>0</v>
      </c>
      <c r="M215" s="51" t="n">
        <v>0</v>
      </c>
      <c r="N215" s="51" t="n">
        <v>0</v>
      </c>
      <c r="O215" s="51" t="n">
        <v>0</v>
      </c>
    </row>
    <row r="216" spans="1:15">
      <c r="A216" s="1">
        <f>YEAR(C216)</f>
        <v/>
      </c>
      <c r="B216" s="1">
        <f>MONTH(C216)</f>
        <v/>
      </c>
      <c r="C216" s="50" t="s">
        <v>791</v>
      </c>
      <c r="D216" s="21" t="s">
        <v>773</v>
      </c>
      <c r="E216" s="21" t="s">
        <v>782</v>
      </c>
      <c r="F216" s="51" t="n">
        <v>600</v>
      </c>
      <c r="G216" s="51" t="n">
        <v>1969</v>
      </c>
      <c r="H216" s="51" t="n">
        <v>20</v>
      </c>
      <c r="I216" s="51" t="n">
        <v>30</v>
      </c>
      <c r="J216" s="51" t="n">
        <v>53</v>
      </c>
      <c r="K216" s="51" t="n">
        <v>112</v>
      </c>
      <c r="L216" s="51" t="n">
        <v>0</v>
      </c>
      <c r="M216" s="51" t="n">
        <v>0</v>
      </c>
      <c r="N216" s="51" t="n">
        <v>0</v>
      </c>
      <c r="O216" s="51" t="n">
        <v>0</v>
      </c>
    </row>
    <row r="217" spans="1:15">
      <c r="A217" s="1">
        <f>YEAR(C217)</f>
        <v/>
      </c>
      <c r="B217" s="1">
        <f>MONTH(C217)</f>
        <v/>
      </c>
      <c r="C217" s="50" t="s">
        <v>791</v>
      </c>
      <c r="D217" s="21" t="s">
        <v>773</v>
      </c>
      <c r="E217" s="21" t="s">
        <v>783</v>
      </c>
      <c r="F217" s="51" t="n">
        <v>600</v>
      </c>
      <c r="G217" s="51" t="n">
        <v>1107</v>
      </c>
      <c r="H217" s="51" t="n">
        <v>21</v>
      </c>
      <c r="I217" s="51" t="n">
        <v>28.57</v>
      </c>
      <c r="J217" s="51" t="n">
        <v>35</v>
      </c>
      <c r="K217" s="51" t="n">
        <v>30</v>
      </c>
      <c r="L217" s="51" t="n">
        <v>0</v>
      </c>
      <c r="M217" s="51" t="n">
        <v>0</v>
      </c>
      <c r="N217" s="51" t="n">
        <v>0</v>
      </c>
      <c r="O217" s="51" t="n">
        <v>0</v>
      </c>
    </row>
    <row r="218" spans="1:15">
      <c r="A218" s="1">
        <f>YEAR(C218)</f>
        <v/>
      </c>
      <c r="B218" s="1">
        <f>MONTH(C218)</f>
        <v/>
      </c>
      <c r="C218" s="50" t="s">
        <v>791</v>
      </c>
      <c r="D218" s="21" t="s">
        <v>773</v>
      </c>
      <c r="E218" s="21" t="s">
        <v>789</v>
      </c>
      <c r="F218" s="51" t="n">
        <v>0</v>
      </c>
      <c r="G218" s="51" t="n">
        <v>34</v>
      </c>
      <c r="H218" s="51" t="n">
        <v>0</v>
      </c>
      <c r="I218" s="51" t="n">
        <v>0</v>
      </c>
      <c r="J218" s="51" t="n">
        <v>0</v>
      </c>
      <c r="K218" s="51" t="n">
        <v>0</v>
      </c>
      <c r="L218" s="51" t="n">
        <v>0</v>
      </c>
      <c r="M218" s="51" t="n">
        <v>0</v>
      </c>
      <c r="N218" s="51" t="n">
        <v>0</v>
      </c>
      <c r="O218" s="51" t="n">
        <v>0</v>
      </c>
    </row>
    <row r="219" spans="1:15">
      <c r="A219" s="1">
        <f>YEAR(C219)</f>
        <v/>
      </c>
      <c r="B219" s="1">
        <f>MONTH(C219)</f>
        <v/>
      </c>
      <c r="C219" s="50" t="s">
        <v>792</v>
      </c>
      <c r="D219" s="21" t="s">
        <v>773</v>
      </c>
      <c r="E219" s="21" t="s">
        <v>782</v>
      </c>
      <c r="F219" s="51" t="n">
        <v>600</v>
      </c>
      <c r="G219" s="51" t="n">
        <v>2019</v>
      </c>
      <c r="H219" s="51" t="n">
        <v>21</v>
      </c>
      <c r="I219" s="51" t="n">
        <v>28.57</v>
      </c>
      <c r="J219" s="51" t="n">
        <v>42</v>
      </c>
      <c r="K219" s="51" t="n">
        <v>28</v>
      </c>
      <c r="L219" s="51" t="n">
        <v>0</v>
      </c>
      <c r="M219" s="51" t="n">
        <v>0</v>
      </c>
      <c r="N219" s="51" t="n">
        <v>0</v>
      </c>
      <c r="O219" s="51" t="n">
        <v>0</v>
      </c>
    </row>
    <row r="220" spans="1:15">
      <c r="A220" s="1">
        <f>YEAR(C220)</f>
        <v/>
      </c>
      <c r="B220" s="1">
        <f>MONTH(C220)</f>
        <v/>
      </c>
      <c r="C220" s="50" t="s">
        <v>792</v>
      </c>
      <c r="D220" s="21" t="s">
        <v>773</v>
      </c>
      <c r="E220" s="21" t="s">
        <v>783</v>
      </c>
      <c r="F220" s="51" t="n">
        <v>600</v>
      </c>
      <c r="G220" s="51" t="n">
        <v>1593</v>
      </c>
      <c r="H220" s="51" t="n">
        <v>19</v>
      </c>
      <c r="I220" s="51" t="n">
        <v>31.58</v>
      </c>
      <c r="J220" s="51" t="n">
        <v>50</v>
      </c>
      <c r="K220" s="51" t="n">
        <v>35</v>
      </c>
      <c r="L220" s="51" t="n">
        <v>0</v>
      </c>
      <c r="M220" s="51" t="n">
        <v>0</v>
      </c>
      <c r="N220" s="51" t="n">
        <v>0</v>
      </c>
      <c r="O220" s="51" t="n">
        <v>0</v>
      </c>
    </row>
    <row r="221" spans="1:15">
      <c r="A221" s="1">
        <f>YEAR(C221)</f>
        <v/>
      </c>
      <c r="B221" s="1">
        <f>MONTH(C221)</f>
        <v/>
      </c>
      <c r="C221" s="50" t="s">
        <v>792</v>
      </c>
      <c r="D221" s="21" t="s">
        <v>773</v>
      </c>
      <c r="E221" s="21" t="s">
        <v>789</v>
      </c>
      <c r="F221" s="51" t="n">
        <v>0</v>
      </c>
      <c r="G221" s="51" t="n">
        <v>62</v>
      </c>
      <c r="H221" s="51" t="n">
        <v>0</v>
      </c>
      <c r="I221" s="51" t="n">
        <v>0</v>
      </c>
      <c r="J221" s="51" t="n">
        <v>0</v>
      </c>
      <c r="K221" s="51" t="n">
        <v>0</v>
      </c>
      <c r="L221" s="51" t="n">
        <v>0</v>
      </c>
      <c r="M221" s="51" t="n">
        <v>0</v>
      </c>
      <c r="N221" s="51" t="n">
        <v>0</v>
      </c>
      <c r="O221" s="51" t="n">
        <v>0</v>
      </c>
    </row>
    <row r="222" spans="1:15">
      <c r="A222" s="1">
        <f>YEAR(C222)</f>
        <v/>
      </c>
      <c r="B222" s="1">
        <f>MONTH(C222)</f>
        <v/>
      </c>
      <c r="C222" s="50" t="s">
        <v>793</v>
      </c>
      <c r="D222" s="21" t="s">
        <v>773</v>
      </c>
      <c r="E222" s="21" t="s">
        <v>782</v>
      </c>
      <c r="F222" s="51" t="n">
        <v>600</v>
      </c>
      <c r="G222" s="51" t="n">
        <v>1573</v>
      </c>
      <c r="H222" s="51" t="n">
        <v>20</v>
      </c>
      <c r="I222" s="51" t="n">
        <v>30</v>
      </c>
      <c r="J222" s="51" t="n">
        <v>54</v>
      </c>
      <c r="K222" s="51" t="n">
        <v>24</v>
      </c>
      <c r="L222" s="51" t="n">
        <v>0</v>
      </c>
      <c r="M222" s="51" t="n">
        <v>0</v>
      </c>
      <c r="N222" s="51" t="n">
        <v>0</v>
      </c>
      <c r="O222" s="51" t="n">
        <v>0</v>
      </c>
    </row>
    <row r="223" spans="1:15">
      <c r="A223" s="1">
        <f>YEAR(C223)</f>
        <v/>
      </c>
      <c r="B223" s="1">
        <f>MONTH(C223)</f>
        <v/>
      </c>
      <c r="C223" s="50" t="s">
        <v>793</v>
      </c>
      <c r="D223" s="21" t="s">
        <v>773</v>
      </c>
      <c r="E223" s="21" t="s">
        <v>783</v>
      </c>
      <c r="F223" s="51" t="n">
        <v>600</v>
      </c>
      <c r="G223" s="51" t="n">
        <v>1294</v>
      </c>
      <c r="H223" s="51" t="n">
        <v>19</v>
      </c>
      <c r="I223" s="51" t="n">
        <v>31.58</v>
      </c>
      <c r="J223" s="51" t="n">
        <v>34</v>
      </c>
      <c r="K223" s="51" t="n">
        <v>29</v>
      </c>
      <c r="L223" s="51" t="n">
        <v>0</v>
      </c>
      <c r="M223" s="51" t="n">
        <v>0</v>
      </c>
      <c r="N223" s="51" t="n">
        <v>0</v>
      </c>
      <c r="O223" s="51" t="n">
        <v>0</v>
      </c>
    </row>
    <row r="224" spans="1:15">
      <c r="A224" s="1">
        <f>YEAR(C224)</f>
        <v/>
      </c>
      <c r="B224" s="1">
        <f>MONTH(C224)</f>
        <v/>
      </c>
      <c r="C224" s="50" t="s">
        <v>793</v>
      </c>
      <c r="D224" s="21" t="s">
        <v>773</v>
      </c>
      <c r="E224" s="21" t="s">
        <v>789</v>
      </c>
      <c r="F224" s="51" t="n">
        <v>20</v>
      </c>
      <c r="G224" s="51" t="n">
        <v>51</v>
      </c>
      <c r="H224" s="51" t="n">
        <v>1</v>
      </c>
      <c r="I224" s="51" t="n">
        <v>20</v>
      </c>
      <c r="J224" s="51" t="n">
        <v>5</v>
      </c>
      <c r="K224" s="51" t="n">
        <v>0</v>
      </c>
      <c r="L224" s="51" t="n">
        <v>0</v>
      </c>
      <c r="M224" s="51" t="n">
        <v>0</v>
      </c>
      <c r="N224" s="51" t="n">
        <v>0</v>
      </c>
      <c r="O224" s="51" t="n">
        <v>0</v>
      </c>
    </row>
    <row r="225" spans="1:15">
      <c r="A225" s="1">
        <f>YEAR(C225)</f>
        <v/>
      </c>
      <c r="B225" s="1">
        <f>MONTH(C225)</f>
        <v/>
      </c>
      <c r="C225" s="50" t="s">
        <v>794</v>
      </c>
      <c r="D225" s="21" t="s">
        <v>773</v>
      </c>
      <c r="E225" s="21" t="s">
        <v>782</v>
      </c>
      <c r="F225" s="51" t="n">
        <v>564.05</v>
      </c>
      <c r="G225" s="51" t="n">
        <v>1349</v>
      </c>
      <c r="H225" s="51" t="n">
        <v>21</v>
      </c>
      <c r="I225" s="51" t="n">
        <v>26.86</v>
      </c>
      <c r="J225" s="51" t="n">
        <v>51</v>
      </c>
      <c r="K225" s="51" t="n">
        <v>26</v>
      </c>
      <c r="L225" s="51" t="n">
        <v>1</v>
      </c>
      <c r="M225" s="51" t="n">
        <v>0</v>
      </c>
      <c r="N225" s="51" t="n">
        <v>0</v>
      </c>
      <c r="O225" s="51" t="n">
        <v>0</v>
      </c>
    </row>
    <row r="226" spans="1:15">
      <c r="A226" s="1">
        <f>YEAR(C226)</f>
        <v/>
      </c>
      <c r="B226" s="1">
        <f>MONTH(C226)</f>
        <v/>
      </c>
      <c r="C226" s="50" t="s">
        <v>794</v>
      </c>
      <c r="D226" s="21" t="s">
        <v>773</v>
      </c>
      <c r="E226" s="21" t="s">
        <v>783</v>
      </c>
      <c r="F226" s="51" t="n">
        <v>600</v>
      </c>
      <c r="G226" s="51" t="n">
        <v>1113</v>
      </c>
      <c r="H226" s="51" t="n">
        <v>20</v>
      </c>
      <c r="I226" s="51" t="n">
        <v>30</v>
      </c>
      <c r="J226" s="51" t="n">
        <v>44</v>
      </c>
      <c r="K226" s="51" t="n">
        <v>18</v>
      </c>
      <c r="L226" s="51" t="n">
        <v>0</v>
      </c>
      <c r="M226" s="51" t="n">
        <v>0</v>
      </c>
      <c r="N226" s="51" t="n">
        <v>0</v>
      </c>
      <c r="O226" s="51" t="n">
        <v>0</v>
      </c>
    </row>
    <row r="227" spans="1:15">
      <c r="A227" s="1">
        <f>YEAR(C227)</f>
        <v/>
      </c>
      <c r="B227" s="1">
        <f>MONTH(C227)</f>
        <v/>
      </c>
      <c r="C227" s="50" t="s">
        <v>794</v>
      </c>
      <c r="D227" s="21" t="s">
        <v>773</v>
      </c>
      <c r="E227" s="21" t="s">
        <v>789</v>
      </c>
      <c r="F227" s="51" t="n">
        <v>19.41</v>
      </c>
      <c r="G227" s="51" t="n">
        <v>65</v>
      </c>
      <c r="H227" s="51" t="n">
        <v>1</v>
      </c>
      <c r="I227" s="51" t="n">
        <v>19.41</v>
      </c>
      <c r="J227" s="51" t="n">
        <v>1</v>
      </c>
      <c r="K227" s="51" t="n">
        <v>0</v>
      </c>
      <c r="L227" s="51" t="n">
        <v>0</v>
      </c>
      <c r="M227" s="51" t="n">
        <v>0</v>
      </c>
      <c r="N227" s="51" t="n">
        <v>0</v>
      </c>
      <c r="O227" s="51" t="n">
        <v>0</v>
      </c>
    </row>
    <row r="228" spans="1:15">
      <c r="A228" s="1">
        <f>YEAR(C228)</f>
        <v/>
      </c>
      <c r="B228" s="1">
        <f>MONTH(C228)</f>
        <v/>
      </c>
      <c r="C228" s="50" t="s">
        <v>795</v>
      </c>
      <c r="D228" s="21" t="s">
        <v>773</v>
      </c>
      <c r="E228" s="21" t="s">
        <v>782</v>
      </c>
      <c r="F228" s="51" t="n">
        <v>800</v>
      </c>
      <c r="G228" s="51" t="n">
        <v>2717</v>
      </c>
      <c r="H228" s="51" t="n">
        <v>29</v>
      </c>
      <c r="I228" s="51" t="n">
        <v>27.59</v>
      </c>
      <c r="J228" s="51" t="n">
        <v>71</v>
      </c>
      <c r="K228" s="51" t="n">
        <v>96</v>
      </c>
      <c r="L228" s="51" t="n">
        <v>1</v>
      </c>
      <c r="M228" s="51" t="n">
        <v>0</v>
      </c>
      <c r="N228" s="51" t="n">
        <v>0</v>
      </c>
      <c r="O228" s="51" t="n">
        <v>0</v>
      </c>
    </row>
    <row r="229" spans="1:15">
      <c r="A229" s="1">
        <f>YEAR(C229)</f>
        <v/>
      </c>
      <c r="B229" s="1">
        <f>MONTH(C229)</f>
        <v/>
      </c>
      <c r="C229" s="50" t="s">
        <v>795</v>
      </c>
      <c r="D229" s="21" t="s">
        <v>773</v>
      </c>
      <c r="E229" s="21" t="s">
        <v>783</v>
      </c>
      <c r="F229" s="51" t="n">
        <v>600</v>
      </c>
      <c r="G229" s="51" t="n">
        <v>2305</v>
      </c>
      <c r="H229" s="51" t="n">
        <v>23</v>
      </c>
      <c r="I229" s="51" t="n">
        <v>26.09</v>
      </c>
      <c r="J229" s="51" t="n">
        <v>54</v>
      </c>
      <c r="K229" s="51" t="n">
        <v>46</v>
      </c>
      <c r="L229" s="51" t="n">
        <v>0</v>
      </c>
      <c r="M229" s="51" t="n">
        <v>0</v>
      </c>
      <c r="N229" s="51" t="n">
        <v>0</v>
      </c>
      <c r="O229" s="51" t="n">
        <v>0</v>
      </c>
    </row>
    <row r="230" spans="1:15">
      <c r="A230" s="1">
        <f>YEAR(C230)</f>
        <v/>
      </c>
      <c r="B230" s="1">
        <f>MONTH(C230)</f>
        <v/>
      </c>
      <c r="C230" s="50" t="s">
        <v>795</v>
      </c>
      <c r="D230" s="21" t="s">
        <v>773</v>
      </c>
      <c r="E230" s="21" t="s">
        <v>789</v>
      </c>
      <c r="F230" s="51" t="n">
        <v>0</v>
      </c>
      <c r="G230" s="51" t="n">
        <v>16</v>
      </c>
      <c r="H230" s="51" t="n">
        <v>0</v>
      </c>
      <c r="I230" s="51" t="n">
        <v>0</v>
      </c>
      <c r="J230" s="51" t="n">
        <v>0</v>
      </c>
      <c r="K230" s="51" t="n">
        <v>0</v>
      </c>
      <c r="L230" s="51" t="n">
        <v>0</v>
      </c>
      <c r="M230" s="51" t="n">
        <v>0</v>
      </c>
      <c r="N230" s="51" t="n">
        <v>0</v>
      </c>
      <c r="O230" s="51" t="n">
        <v>0</v>
      </c>
    </row>
    <row r="231" spans="1:15">
      <c r="A231" s="1">
        <f>YEAR(C231)</f>
        <v/>
      </c>
      <c r="B231" s="1">
        <f>MONTH(C231)</f>
        <v/>
      </c>
      <c r="C231" s="50" t="s">
        <v>796</v>
      </c>
      <c r="D231" s="21" t="s">
        <v>773</v>
      </c>
      <c r="E231" s="21" t="s">
        <v>782</v>
      </c>
      <c r="F231" s="51" t="n">
        <v>600</v>
      </c>
      <c r="G231" s="51" t="n">
        <v>1072</v>
      </c>
      <c r="H231" s="51" t="n">
        <v>17</v>
      </c>
      <c r="I231" s="51" t="n">
        <v>35.29</v>
      </c>
      <c r="J231" s="51" t="n">
        <v>24</v>
      </c>
      <c r="K231" s="51" t="n">
        <v>26</v>
      </c>
      <c r="L231" s="51" t="n">
        <v>0</v>
      </c>
      <c r="M231" s="51" t="n">
        <v>0</v>
      </c>
      <c r="N231" s="51" t="n">
        <v>0</v>
      </c>
      <c r="O231" s="51" t="n">
        <v>0</v>
      </c>
    </row>
    <row r="232" spans="1:15">
      <c r="A232" s="1">
        <f>YEAR(C232)</f>
        <v/>
      </c>
      <c r="B232" s="1">
        <f>MONTH(C232)</f>
        <v/>
      </c>
      <c r="C232" s="50" t="s">
        <v>796</v>
      </c>
      <c r="D232" s="21" t="s">
        <v>773</v>
      </c>
      <c r="E232" s="21" t="s">
        <v>783</v>
      </c>
      <c r="F232" s="51" t="n">
        <v>500</v>
      </c>
      <c r="G232" s="51" t="n">
        <v>588</v>
      </c>
      <c r="H232" s="51" t="n">
        <v>13</v>
      </c>
      <c r="I232" s="51" t="n">
        <v>38.46</v>
      </c>
      <c r="J232" s="51" t="n">
        <v>28</v>
      </c>
      <c r="K232" s="51" t="n">
        <v>3</v>
      </c>
      <c r="L232" s="51" t="n">
        <v>0</v>
      </c>
      <c r="M232" s="51" t="n">
        <v>0</v>
      </c>
      <c r="N232" s="51" t="n">
        <v>0</v>
      </c>
      <c r="O232" s="51" t="n">
        <v>0</v>
      </c>
    </row>
    <row r="233" spans="1:15">
      <c r="A233" s="1">
        <f>YEAR(C233)</f>
        <v/>
      </c>
      <c r="B233" s="1">
        <f>MONTH(C233)</f>
        <v/>
      </c>
      <c r="C233" s="50" t="s">
        <v>796</v>
      </c>
      <c r="D233" s="21" t="s">
        <v>773</v>
      </c>
      <c r="E233" s="21" t="s">
        <v>784</v>
      </c>
      <c r="F233" s="51" t="n">
        <v>600</v>
      </c>
      <c r="G233" s="51" t="n">
        <v>1559</v>
      </c>
      <c r="H233" s="51" t="n">
        <v>21</v>
      </c>
      <c r="I233" s="51" t="n">
        <v>28.57</v>
      </c>
      <c r="J233" s="51" t="n">
        <v>52</v>
      </c>
      <c r="K233" s="51" t="n">
        <v>18</v>
      </c>
      <c r="L233" s="51" t="n">
        <v>0</v>
      </c>
      <c r="M233" s="51" t="n">
        <v>1</v>
      </c>
      <c r="N233" s="51" t="n">
        <v>0</v>
      </c>
      <c r="O233" s="51" t="n">
        <v>0</v>
      </c>
    </row>
    <row r="234" spans="1:15">
      <c r="A234" s="1">
        <f>YEAR(C234)</f>
        <v/>
      </c>
      <c r="B234" s="1">
        <f>MONTH(C234)</f>
        <v/>
      </c>
      <c r="C234" s="50" t="s">
        <v>796</v>
      </c>
      <c r="D234" s="21" t="s">
        <v>773</v>
      </c>
      <c r="E234" s="21" t="s">
        <v>291</v>
      </c>
      <c r="F234" s="51" t="n">
        <v>21.26</v>
      </c>
      <c r="G234" s="51" t="n">
        <v>54</v>
      </c>
      <c r="H234" s="51" t="n">
        <v>1</v>
      </c>
      <c r="I234" s="51" t="n">
        <v>21.26</v>
      </c>
      <c r="J234" s="51" t="n">
        <v>1</v>
      </c>
      <c r="K234" s="51" t="n">
        <v>0</v>
      </c>
      <c r="L234" s="51" t="n">
        <v>0</v>
      </c>
      <c r="M234" s="51" t="n">
        <v>0</v>
      </c>
      <c r="N234" s="51" t="n">
        <v>0</v>
      </c>
      <c r="O234" s="51" t="n">
        <v>0</v>
      </c>
    </row>
    <row r="235" spans="1:15">
      <c r="A235" s="1">
        <f>YEAR(C235)</f>
        <v/>
      </c>
      <c r="B235" s="1">
        <f>MONTH(C235)</f>
        <v/>
      </c>
      <c r="C235" s="50" t="s">
        <v>797</v>
      </c>
      <c r="D235" s="21" t="s">
        <v>773</v>
      </c>
      <c r="E235" s="21" t="s">
        <v>782</v>
      </c>
      <c r="F235" s="51" t="n">
        <v>600</v>
      </c>
      <c r="G235" s="51" t="n">
        <v>1037</v>
      </c>
      <c r="H235" s="51" t="n">
        <v>17</v>
      </c>
      <c r="I235" s="51" t="n">
        <v>35.29</v>
      </c>
      <c r="J235" s="51" t="n">
        <v>60</v>
      </c>
      <c r="K235" s="51" t="n">
        <v>28</v>
      </c>
      <c r="L235" s="51" t="n">
        <v>0</v>
      </c>
      <c r="M235" s="51" t="n">
        <v>0</v>
      </c>
      <c r="N235" s="51" t="n">
        <v>0</v>
      </c>
      <c r="O235" s="51" t="n">
        <v>0</v>
      </c>
    </row>
    <row r="236" spans="1:15">
      <c r="A236" s="1">
        <f>YEAR(C236)</f>
        <v/>
      </c>
      <c r="B236" s="1">
        <f>MONTH(C236)</f>
        <v/>
      </c>
      <c r="C236" s="50" t="s">
        <v>797</v>
      </c>
      <c r="D236" s="21" t="s">
        <v>773</v>
      </c>
      <c r="E236" s="21" t="s">
        <v>783</v>
      </c>
      <c r="F236" s="51" t="n">
        <v>500</v>
      </c>
      <c r="G236" s="51" t="n">
        <v>675</v>
      </c>
      <c r="H236" s="51" t="n">
        <v>15</v>
      </c>
      <c r="I236" s="51" t="n">
        <v>33.33</v>
      </c>
      <c r="J236" s="51" t="n">
        <v>28</v>
      </c>
      <c r="K236" s="51" t="n">
        <v>0</v>
      </c>
      <c r="L236" s="51" t="n">
        <v>0</v>
      </c>
      <c r="M236" s="51" t="n">
        <v>0</v>
      </c>
      <c r="N236" s="51" t="n">
        <v>0</v>
      </c>
      <c r="O236" s="51" t="n">
        <v>0</v>
      </c>
    </row>
    <row r="237" spans="1:15">
      <c r="A237" s="1">
        <f>YEAR(C237)</f>
        <v/>
      </c>
      <c r="B237" s="1">
        <f>MONTH(C237)</f>
        <v/>
      </c>
      <c r="C237" s="50" t="s">
        <v>797</v>
      </c>
      <c r="D237" s="21" t="s">
        <v>773</v>
      </c>
      <c r="E237" s="21" t="s">
        <v>784</v>
      </c>
      <c r="F237" s="51" t="n">
        <v>600</v>
      </c>
      <c r="G237" s="51" t="n">
        <v>919</v>
      </c>
      <c r="H237" s="51" t="n">
        <v>21</v>
      </c>
      <c r="I237" s="51" t="n">
        <v>28.57</v>
      </c>
      <c r="J237" s="51" t="n">
        <v>70</v>
      </c>
      <c r="K237" s="51" t="n">
        <v>49</v>
      </c>
      <c r="L237" s="51" t="n">
        <v>0</v>
      </c>
      <c r="M237" s="51" t="n">
        <v>2</v>
      </c>
      <c r="N237" s="51" t="n">
        <v>0</v>
      </c>
      <c r="O237" s="51" t="n">
        <v>0</v>
      </c>
    </row>
    <row r="238" spans="1:15">
      <c r="A238" s="1">
        <f>YEAR(C238)</f>
        <v/>
      </c>
      <c r="B238" s="1">
        <f>MONTH(C238)</f>
        <v/>
      </c>
      <c r="C238" s="50" t="s">
        <v>797</v>
      </c>
      <c r="D238" s="21" t="s">
        <v>773</v>
      </c>
      <c r="E238" s="21" t="s">
        <v>291</v>
      </c>
      <c r="F238" s="51" t="n">
        <v>0</v>
      </c>
      <c r="G238" s="51" t="n">
        <v>40</v>
      </c>
      <c r="H238" s="51" t="n">
        <v>0</v>
      </c>
      <c r="I238" s="51" t="n">
        <v>0</v>
      </c>
      <c r="J238" s="51" t="n">
        <v>0</v>
      </c>
      <c r="K238" s="51" t="n">
        <v>0</v>
      </c>
      <c r="L238" s="51" t="n">
        <v>0</v>
      </c>
      <c r="M238" s="51" t="n">
        <v>0</v>
      </c>
      <c r="N238" s="51" t="n">
        <v>0</v>
      </c>
      <c r="O238" s="51" t="n">
        <v>0</v>
      </c>
    </row>
    <row r="239" spans="1:15">
      <c r="A239" s="1">
        <f>YEAR(C239)</f>
        <v/>
      </c>
      <c r="B239" s="1">
        <f>MONTH(C239)</f>
        <v/>
      </c>
      <c r="C239" s="50" t="s">
        <v>798</v>
      </c>
      <c r="D239" s="21" t="s">
        <v>773</v>
      </c>
      <c r="E239" s="21" t="s">
        <v>782</v>
      </c>
      <c r="F239" s="51" t="n">
        <v>600</v>
      </c>
      <c r="G239" s="51" t="n">
        <v>1243</v>
      </c>
      <c r="H239" s="51" t="n">
        <v>16</v>
      </c>
      <c r="I239" s="51" t="n">
        <v>37.5</v>
      </c>
      <c r="J239" s="51" t="n">
        <v>34</v>
      </c>
      <c r="K239" s="51" t="n">
        <v>51</v>
      </c>
      <c r="L239" s="51" t="n">
        <v>0</v>
      </c>
      <c r="M239" s="51" t="n">
        <v>0</v>
      </c>
      <c r="N239" s="51" t="n">
        <v>0</v>
      </c>
      <c r="O239" s="51" t="n">
        <v>0</v>
      </c>
    </row>
    <row r="240" spans="1:15">
      <c r="A240" s="1">
        <f>YEAR(C240)</f>
        <v/>
      </c>
      <c r="B240" s="1">
        <f>MONTH(C240)</f>
        <v/>
      </c>
      <c r="C240" s="50" t="s">
        <v>798</v>
      </c>
      <c r="D240" s="21" t="s">
        <v>773</v>
      </c>
      <c r="E240" s="21" t="s">
        <v>783</v>
      </c>
      <c r="F240" s="51" t="n">
        <v>500</v>
      </c>
      <c r="G240" s="51" t="n">
        <v>846</v>
      </c>
      <c r="H240" s="51" t="n">
        <v>17</v>
      </c>
      <c r="I240" s="51" t="n">
        <v>29.41</v>
      </c>
      <c r="J240" s="51" t="n">
        <v>36</v>
      </c>
      <c r="K240" s="51" t="n">
        <v>3</v>
      </c>
      <c r="L240" s="51" t="n">
        <v>0</v>
      </c>
      <c r="M240" s="51" t="n">
        <v>0</v>
      </c>
      <c r="N240" s="51" t="n">
        <v>0</v>
      </c>
      <c r="O240" s="51" t="n">
        <v>0</v>
      </c>
    </row>
    <row r="241" spans="1:15">
      <c r="A241" s="1">
        <f>YEAR(C241)</f>
        <v/>
      </c>
      <c r="B241" s="1">
        <f>MONTH(C241)</f>
        <v/>
      </c>
      <c r="C241" s="50" t="s">
        <v>798</v>
      </c>
      <c r="D241" s="21" t="s">
        <v>773</v>
      </c>
      <c r="E241" s="21" t="s">
        <v>784</v>
      </c>
      <c r="F241" s="51" t="n">
        <v>600</v>
      </c>
      <c r="G241" s="51" t="n">
        <v>1835</v>
      </c>
      <c r="H241" s="51" t="n">
        <v>24</v>
      </c>
      <c r="I241" s="51" t="n">
        <v>25</v>
      </c>
      <c r="J241" s="51" t="n">
        <v>69</v>
      </c>
      <c r="K241" s="51" t="n">
        <v>26</v>
      </c>
      <c r="L241" s="51" t="n">
        <v>0</v>
      </c>
      <c r="M241" s="51" t="n">
        <v>0</v>
      </c>
      <c r="N241" s="51" t="n">
        <v>0</v>
      </c>
      <c r="O241" s="51" t="n">
        <v>0</v>
      </c>
    </row>
    <row r="242" spans="1:15">
      <c r="A242" s="1">
        <f>YEAR(C242)</f>
        <v/>
      </c>
      <c r="B242" s="1">
        <f>MONTH(C242)</f>
        <v/>
      </c>
      <c r="C242" s="50" t="s">
        <v>798</v>
      </c>
      <c r="D242" s="21" t="s">
        <v>773</v>
      </c>
      <c r="E242" s="21" t="s">
        <v>291</v>
      </c>
      <c r="F242" s="51" t="n">
        <v>0</v>
      </c>
      <c r="G242" s="51" t="n">
        <v>4</v>
      </c>
      <c r="H242" s="51" t="n">
        <v>0</v>
      </c>
      <c r="I242" s="51" t="n">
        <v>0</v>
      </c>
      <c r="J242" s="51" t="n">
        <v>0</v>
      </c>
      <c r="K242" s="51" t="n">
        <v>0</v>
      </c>
      <c r="L242" s="51" t="n">
        <v>0</v>
      </c>
      <c r="M242" s="51" t="n">
        <v>0</v>
      </c>
      <c r="N242" s="51" t="n">
        <v>0</v>
      </c>
      <c r="O242" s="51" t="n">
        <v>0</v>
      </c>
    </row>
    <row r="243" spans="1:15">
      <c r="A243" s="1">
        <f>YEAR(C243)</f>
        <v/>
      </c>
      <c r="B243" s="1">
        <f>MONTH(C243)</f>
        <v/>
      </c>
      <c r="C243" s="50" t="s">
        <v>799</v>
      </c>
      <c r="D243" s="21" t="s">
        <v>773</v>
      </c>
      <c r="E243" s="21" t="s">
        <v>782</v>
      </c>
      <c r="F243" s="51" t="n">
        <v>600</v>
      </c>
      <c r="G243" s="51" t="n">
        <v>1490</v>
      </c>
      <c r="H243" s="51" t="n">
        <v>20</v>
      </c>
      <c r="I243" s="51" t="n">
        <v>30</v>
      </c>
      <c r="J243" s="51" t="n">
        <v>48</v>
      </c>
      <c r="K243" s="51" t="n">
        <v>40</v>
      </c>
      <c r="L243" s="51" t="n">
        <v>0</v>
      </c>
      <c r="M243" s="51" t="n">
        <v>1</v>
      </c>
      <c r="N243" s="51" t="n">
        <v>0</v>
      </c>
      <c r="O243" s="51" t="n">
        <v>0</v>
      </c>
    </row>
    <row r="244" spans="1:15">
      <c r="A244" s="1">
        <f>YEAR(C244)</f>
        <v/>
      </c>
      <c r="B244" s="1">
        <f>MONTH(C244)</f>
        <v/>
      </c>
      <c r="C244" s="50" t="s">
        <v>799</v>
      </c>
      <c r="D244" s="21" t="s">
        <v>773</v>
      </c>
      <c r="E244" s="21" t="s">
        <v>783</v>
      </c>
      <c r="F244" s="51" t="n">
        <v>500</v>
      </c>
      <c r="G244" s="51" t="n">
        <v>1346</v>
      </c>
      <c r="H244" s="51" t="n">
        <v>18</v>
      </c>
      <c r="I244" s="51" t="n">
        <v>27.78</v>
      </c>
      <c r="J244" s="51" t="n">
        <v>47</v>
      </c>
      <c r="K244" s="51" t="n">
        <v>34</v>
      </c>
      <c r="L244" s="51" t="n">
        <v>0</v>
      </c>
      <c r="M244" s="51" t="n">
        <v>0</v>
      </c>
      <c r="N244" s="51" t="n">
        <v>0</v>
      </c>
      <c r="O244" s="51" t="n">
        <v>0</v>
      </c>
    </row>
    <row r="245" spans="1:15">
      <c r="A245" s="1">
        <f>YEAR(C245)</f>
        <v/>
      </c>
      <c r="B245" s="1">
        <f>MONTH(C245)</f>
        <v/>
      </c>
      <c r="C245" s="50" t="s">
        <v>799</v>
      </c>
      <c r="D245" s="21" t="s">
        <v>773</v>
      </c>
      <c r="E245" s="21" t="s">
        <v>784</v>
      </c>
      <c r="F245" s="51" t="n">
        <v>600</v>
      </c>
      <c r="G245" s="51" t="n">
        <v>839</v>
      </c>
      <c r="H245" s="51" t="n">
        <v>25</v>
      </c>
      <c r="I245" s="51" t="n">
        <v>24</v>
      </c>
      <c r="J245" s="51" t="n">
        <v>84</v>
      </c>
      <c r="K245" s="51" t="n">
        <v>29</v>
      </c>
      <c r="L245" s="51" t="n">
        <v>0</v>
      </c>
      <c r="M245" s="51" t="n">
        <v>0</v>
      </c>
      <c r="N245" s="51" t="n">
        <v>0</v>
      </c>
      <c r="O245" s="51" t="n">
        <v>0</v>
      </c>
    </row>
    <row r="246" spans="1:15">
      <c r="A246" s="1">
        <f>YEAR(C246)</f>
        <v/>
      </c>
      <c r="B246" s="1">
        <f>MONTH(C246)</f>
        <v/>
      </c>
      <c r="C246" s="50" t="s">
        <v>799</v>
      </c>
      <c r="D246" s="21" t="s">
        <v>773</v>
      </c>
      <c r="E246" s="21" t="s">
        <v>291</v>
      </c>
      <c r="F246" s="51" t="n">
        <v>0</v>
      </c>
      <c r="G246" s="51" t="n">
        <v>4</v>
      </c>
      <c r="H246" s="51" t="n">
        <v>0</v>
      </c>
      <c r="I246" s="51" t="n">
        <v>0</v>
      </c>
      <c r="J246" s="51" t="n">
        <v>0</v>
      </c>
      <c r="K246" s="51" t="n">
        <v>0</v>
      </c>
      <c r="L246" s="51" t="n">
        <v>0</v>
      </c>
      <c r="M246" s="51" t="n">
        <v>0</v>
      </c>
      <c r="N246" s="51" t="n">
        <v>0</v>
      </c>
      <c r="O246" s="51" t="n">
        <v>0</v>
      </c>
    </row>
    <row r="247" spans="1:15">
      <c r="A247" s="1">
        <f>YEAR(C247)</f>
        <v/>
      </c>
      <c r="B247" s="1">
        <f>MONTH(C247)</f>
        <v/>
      </c>
      <c r="C247" s="50" t="s">
        <v>800</v>
      </c>
      <c r="D247" s="21" t="s">
        <v>773</v>
      </c>
      <c r="E247" s="21" t="s">
        <v>782</v>
      </c>
      <c r="F247" s="51" t="n">
        <v>800</v>
      </c>
      <c r="G247" s="51" t="n">
        <v>2677</v>
      </c>
      <c r="H247" s="51" t="n">
        <v>29</v>
      </c>
      <c r="I247" s="51" t="n">
        <v>27.59</v>
      </c>
      <c r="J247" s="51" t="n">
        <v>102</v>
      </c>
      <c r="K247" s="51" t="n">
        <v>74</v>
      </c>
      <c r="L247" s="51" t="n">
        <v>0</v>
      </c>
      <c r="M247" s="51" t="n">
        <v>0</v>
      </c>
      <c r="N247" s="51" t="n">
        <v>0</v>
      </c>
      <c r="O247" s="51" t="n">
        <v>0</v>
      </c>
    </row>
    <row r="248" spans="1:15">
      <c r="A248" s="1">
        <f>YEAR(C248)</f>
        <v/>
      </c>
      <c r="B248" s="1">
        <f>MONTH(C248)</f>
        <v/>
      </c>
      <c r="C248" s="50" t="s">
        <v>800</v>
      </c>
      <c r="D248" s="21" t="s">
        <v>773</v>
      </c>
      <c r="E248" s="21" t="s">
        <v>783</v>
      </c>
      <c r="F248" s="51" t="n">
        <v>600</v>
      </c>
      <c r="G248" s="51" t="n">
        <v>2071</v>
      </c>
      <c r="H248" s="51" t="n">
        <v>22</v>
      </c>
      <c r="I248" s="51" t="n">
        <v>27.27</v>
      </c>
      <c r="J248" s="51" t="n">
        <v>65</v>
      </c>
      <c r="K248" s="51" t="n">
        <v>48</v>
      </c>
      <c r="L248" s="51" t="n">
        <v>0</v>
      </c>
      <c r="M248" s="51" t="n">
        <v>2</v>
      </c>
      <c r="N248" s="51" t="n">
        <v>0</v>
      </c>
      <c r="O248" s="51" t="n">
        <v>0</v>
      </c>
    </row>
    <row r="249" spans="1:15">
      <c r="A249" s="1">
        <f>YEAR(C249)</f>
        <v/>
      </c>
      <c r="B249" s="1">
        <f>MONTH(C249)</f>
        <v/>
      </c>
      <c r="C249" s="50" t="s">
        <v>800</v>
      </c>
      <c r="D249" s="21" t="s">
        <v>773</v>
      </c>
      <c r="E249" s="21" t="s">
        <v>291</v>
      </c>
      <c r="F249" s="51" t="n">
        <v>20</v>
      </c>
      <c r="G249" s="51" t="n">
        <v>7</v>
      </c>
      <c r="H249" s="51" t="n">
        <v>1</v>
      </c>
      <c r="I249" s="51" t="n">
        <v>20</v>
      </c>
      <c r="J249" s="51" t="n">
        <v>1</v>
      </c>
      <c r="K249" s="51" t="n">
        <v>0</v>
      </c>
      <c r="L249" s="51" t="n">
        <v>0</v>
      </c>
      <c r="M249" s="51" t="n">
        <v>0</v>
      </c>
      <c r="N249" s="51" t="n">
        <v>0</v>
      </c>
      <c r="O249" s="51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K15"/>
  <sheetViews>
    <sheetView showGridLines="0" workbookViewId="0">
      <selection activeCell="I3" sqref="I3:I8"/>
    </sheetView>
  </sheetViews>
  <sheetFormatPr baseColWidth="8" defaultColWidth="9" defaultRowHeight="16.5" outlineLevelCol="0"/>
  <cols>
    <col customWidth="1" max="1" min="1" style="230" width="9"/>
    <col customWidth="1" max="2" min="2" style="230" width="17.875"/>
    <col customWidth="1" max="3" min="3" style="230" width="13.375"/>
    <col customWidth="1" max="5" min="4" style="230" width="15.125"/>
    <col customWidth="1" max="6" min="6" style="230" width="13.125"/>
    <col customWidth="1" max="7" min="7" style="230" width="9"/>
    <col bestFit="1" customWidth="1" max="8" min="8" style="230" width="13.875"/>
    <col customWidth="1" max="11" min="9" style="230" width="12.125"/>
    <col customWidth="1" max="13" min="12" style="230" width="9"/>
    <col customWidth="1" max="16384" min="14" style="230" width="9"/>
  </cols>
  <sheetData>
    <row customHeight="1" ht="17.25" r="1" s="235" spans="1:11" thickBot="1">
      <c r="B1" s="116" t="s">
        <v>0</v>
      </c>
      <c r="C1" s="20" t="n"/>
      <c r="D1" s="20" t="n"/>
    </row>
    <row customHeight="1" ht="24" r="2" s="235" spans="1:11" thickBot="1">
      <c r="B2" s="229" t="s">
        <v>26</v>
      </c>
      <c r="C2" s="14" t="s">
        <v>27</v>
      </c>
      <c r="D2" s="3">
        <f>透视表!$G$22</f>
        <v/>
      </c>
      <c r="E2" s="3">
        <f>透视表!$G$21</f>
        <v/>
      </c>
      <c r="F2" s="3">
        <f>透视表!$G$23</f>
        <v/>
      </c>
      <c r="H2" s="179" t="s">
        <v>28</v>
      </c>
      <c r="I2" s="173">
        <f>透视表!$G$22</f>
        <v/>
      </c>
      <c r="J2" s="173">
        <f>透视表!$G$21</f>
        <v/>
      </c>
      <c r="K2" s="174">
        <f>透视表!$G$23</f>
        <v/>
      </c>
    </row>
    <row customHeight="1" ht="24.6" r="3" s="235" spans="1:11" thickBot="1">
      <c r="C3" s="2" t="s">
        <v>10</v>
      </c>
      <c r="D3" s="40">
        <f>透视表!$K$25</f>
        <v/>
      </c>
      <c r="E3" s="17">
        <f>IFERROR((D3/透视表!$G$24)/(F3/透视表!$G$25)-1,"-")</f>
        <v/>
      </c>
      <c r="F3" s="40">
        <f>透视表!$L$25</f>
        <v/>
      </c>
      <c r="H3" s="128" t="s">
        <v>29</v>
      </c>
      <c r="I3" s="172" t="n">
        <v>3</v>
      </c>
      <c r="J3" s="109">
        <f>IFERROR((I3/透视表!$G$24)/(K3/透视表!$G$25)-1,"-")</f>
        <v/>
      </c>
      <c r="K3" s="175" t="n">
        <v>4</v>
      </c>
    </row>
    <row customHeight="1" ht="24.6" r="4" s="235" spans="1:11" thickBot="1">
      <c r="C4" s="43" t="s">
        <v>13</v>
      </c>
      <c r="D4" s="44" t="n">
        <v>19</v>
      </c>
      <c r="E4" s="45">
        <f>IFERROR((D4/透视表!$G$24)/(F4/透视表!$G$25)-1,"-")</f>
        <v/>
      </c>
      <c r="F4" s="44" t="n">
        <v>4</v>
      </c>
      <c r="H4" s="128" t="s">
        <v>30</v>
      </c>
      <c r="I4" s="172" t="n">
        <v>3</v>
      </c>
      <c r="J4" s="109">
        <f>IFERROR((I4/透视表!$G$24)/(K4/透视表!$G$25)-1,"-")</f>
        <v/>
      </c>
      <c r="K4" s="175" t="n">
        <v>3</v>
      </c>
    </row>
    <row customHeight="1" ht="24.6" r="5" s="235" spans="1:11" thickBot="1">
      <c r="C5" s="41" t="s">
        <v>14</v>
      </c>
      <c r="D5" s="254">
        <f>D4/D3</f>
        <v/>
      </c>
      <c r="E5" s="254">
        <f>D5-F5</f>
        <v/>
      </c>
      <c r="F5" s="254">
        <f>F4/F3</f>
        <v/>
      </c>
      <c r="H5" s="128" t="s">
        <v>31</v>
      </c>
      <c r="I5" s="172" t="n">
        <v>2</v>
      </c>
      <c r="J5" s="109">
        <f>IFERROR((I5/透视表!$G$24)/(K5/透视表!$G$25)-1,"-")</f>
        <v/>
      </c>
      <c r="K5" s="175" t="n">
        <v>4</v>
      </c>
    </row>
    <row customHeight="1" ht="24.6" r="6" s="235" spans="1:11" thickBot="1">
      <c r="B6" s="231" t="s">
        <v>32</v>
      </c>
      <c r="C6" s="41" t="s">
        <v>33</v>
      </c>
      <c r="D6" s="40">
        <f>D8+D7</f>
        <v/>
      </c>
      <c r="E6" s="17">
        <f>IFERROR((D6/透视表!$G$24)/(F6/透视表!$G$25)-1,"-")</f>
        <v/>
      </c>
      <c r="F6" s="40">
        <f>F8+F7</f>
        <v/>
      </c>
      <c r="H6" s="128" t="s">
        <v>34</v>
      </c>
      <c r="I6" s="172" t="n">
        <v>1</v>
      </c>
      <c r="J6" s="109">
        <f>IFERROR((I6/透视表!$G$24)/(K6/透视表!$G$25)-1,"-")</f>
        <v/>
      </c>
      <c r="K6" s="175" t="n">
        <v>4</v>
      </c>
    </row>
    <row customHeight="1" ht="24.6" r="7" s="235" spans="1:11" thickBot="1">
      <c r="C7" s="41" t="s">
        <v>35</v>
      </c>
      <c r="D7" s="40">
        <f>VLOOKUP(C7,透视表!$J$18:$K$25,2,0)</f>
        <v/>
      </c>
      <c r="E7" s="17">
        <f>IFERROR((D7/透视表!$G$24)/(F7/透视表!$G$25)-1,"-")</f>
        <v/>
      </c>
      <c r="F7" s="40">
        <f>VLOOKUP(C7,透视表!$J$19:$L$25,3,0)</f>
        <v/>
      </c>
      <c r="H7" s="128" t="s">
        <v>36</v>
      </c>
      <c r="I7" s="172" t="n">
        <v>1</v>
      </c>
      <c r="J7" s="109">
        <f>IFERROR((I7/透视表!$G$24)/(K7/透视表!$G$25)-1,"-")</f>
        <v/>
      </c>
      <c r="K7" s="175" t="n"/>
    </row>
    <row customHeight="1" ht="24.6" r="8" s="235" spans="1:11" thickBot="1">
      <c r="C8" s="41" t="s">
        <v>37</v>
      </c>
      <c r="D8" s="40">
        <f>VLOOKUP(C8,透视表!$J$18:$K$25,2,0)</f>
        <v/>
      </c>
      <c r="E8" s="17">
        <f>IFERROR((D8/透视表!$G$24)/(F8/透视表!$G$25)-1,"-")</f>
        <v/>
      </c>
      <c r="F8" s="40">
        <f>VLOOKUP(C8,透视表!$J$19:$L$25,3,0)</f>
        <v/>
      </c>
      <c r="H8" s="176" t="s">
        <v>38</v>
      </c>
      <c r="I8" s="177" t="n">
        <v>1</v>
      </c>
      <c r="J8" s="125">
        <f>IFERROR((I8/透视表!$G$24)/(K8/透视表!$G$25)-1,"-")</f>
        <v/>
      </c>
      <c r="K8" s="178" t="n">
        <v>2</v>
      </c>
    </row>
    <row customHeight="1" ht="24.6" r="9" s="235" spans="1:11" thickBot="1">
      <c r="B9" s="231" t="s">
        <v>39</v>
      </c>
      <c r="C9" s="41" t="s">
        <v>33</v>
      </c>
      <c r="D9" s="40">
        <f>D10+D11</f>
        <v/>
      </c>
      <c r="E9" s="17">
        <f>IFERROR((D9/透视表!$G$24)/(F9/透视表!$G$25)-1,"-")</f>
        <v/>
      </c>
      <c r="F9" s="40">
        <f>F10+F11</f>
        <v/>
      </c>
    </row>
    <row customHeight="1" ht="24.6" r="10" s="235" spans="1:11" thickBot="1">
      <c r="C10" s="41" t="s">
        <v>40</v>
      </c>
      <c r="D10" s="40">
        <f>VLOOKUP(C10,透视表!$J$18:$K$25,2,0)</f>
        <v/>
      </c>
      <c r="E10" s="17">
        <f>IFERROR((D10/透视表!$G$24)/(F10/透视表!$G$25)-1,"-")</f>
        <v/>
      </c>
      <c r="F10" s="40">
        <f>VLOOKUP(C10,透视表!$J$19:$L$25,3,0)</f>
        <v/>
      </c>
    </row>
    <row customHeight="1" ht="24.6" r="11" s="235" spans="1:11" thickBot="1">
      <c r="C11" s="41" t="s">
        <v>41</v>
      </c>
      <c r="D11" s="40">
        <f>VLOOKUP(C11,透视表!$J$18:$K$25,2,0)</f>
        <v/>
      </c>
      <c r="E11" s="17">
        <f>IFERROR((D11/透视表!$G$24)/(F11/透视表!$G$25)-1,"-")</f>
        <v/>
      </c>
      <c r="F11" s="40">
        <f>VLOOKUP(C11,透视表!$J$19:$L$25,3,0)</f>
        <v/>
      </c>
    </row>
    <row customHeight="1" ht="24.6" r="12" s="235" spans="1:11" thickBot="1">
      <c r="B12" s="4" t="s">
        <v>42</v>
      </c>
      <c r="C12" s="41" t="s">
        <v>33</v>
      </c>
      <c r="D12" s="40">
        <f>GETPIVOTDATA("姓名",透视表!$F$5)</f>
        <v/>
      </c>
      <c r="E12" s="17">
        <f>IFERROR((D12/透视表!$G$24)/(F12/透视表!$G$25)-1,"-")</f>
        <v/>
      </c>
      <c r="F12" s="40">
        <f>GETPIVOTDATA("姓名",透视表!$F$15)</f>
        <v/>
      </c>
      <c r="J12" s="171" t="n"/>
      <c r="K12" s="171" t="n"/>
    </row>
    <row customHeight="1" ht="24.6" r="13" s="235" spans="1:11"/>
    <row r="14" spans="1:11">
      <c r="B14" s="126" t="s">
        <v>43</v>
      </c>
    </row>
    <row r="15" spans="1:11">
      <c r="B15" s="180" t="s">
        <v>44</v>
      </c>
    </row>
  </sheetData>
  <mergeCells count="3">
    <mergeCell ref="B2:B5"/>
    <mergeCell ref="B6:B8"/>
    <mergeCell ref="B9:B11"/>
  </mergeCells>
  <conditionalFormatting sqref="E3">
    <cfRule dxfId="0" operator="lessThan" priority="8" type="cellIs">
      <formula>0</formula>
    </cfRule>
  </conditionalFormatting>
  <conditionalFormatting sqref="J3:J8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B23"/>
  <sheetViews>
    <sheetView showGridLines="0" topLeftCell="A13" workbookViewId="0">
      <selection activeCell="B23" sqref="B23"/>
    </sheetView>
  </sheetViews>
  <sheetFormatPr baseColWidth="8" defaultColWidth="9" defaultRowHeight="16.5" outlineLevelCol="0"/>
  <cols>
    <col customWidth="1" max="1" min="1" style="230" width="9"/>
    <col customWidth="1" max="2" min="2" style="230" width="17.5"/>
    <col customWidth="1" max="11" min="3" style="230" width="12.875"/>
    <col customWidth="1" max="13" min="12" style="230" width="9"/>
    <col customWidth="1" max="16384" min="14" style="230" width="9"/>
  </cols>
  <sheetData>
    <row customFormat="1" customHeight="1" ht="24.75" r="1" s="182" spans="1:2">
      <c r="B1" s="181" t="s">
        <v>45</v>
      </c>
    </row>
    <row customFormat="1" customHeight="1" ht="21.75" r="2" s="182" spans="1:2">
      <c r="B2" s="183" t="s">
        <v>46</v>
      </c>
    </row>
    <row customHeight="1" ht="21.75" r="3" s="235" spans="1:2">
      <c r="B3" s="36" t="n"/>
    </row>
    <row customHeight="1" ht="21.75" r="4" s="235" spans="1:2">
      <c r="B4" s="36" t="n"/>
    </row>
    <row customHeight="1" ht="21.75" r="5" s="235" spans="1:2">
      <c r="B5" s="36" t="n"/>
    </row>
    <row customHeight="1" ht="21.75" r="6" s="235" spans="1:2">
      <c r="B6" s="36" t="n"/>
    </row>
    <row customHeight="1" ht="21.75" r="7" s="235" spans="1:2">
      <c r="B7" s="36" t="n"/>
    </row>
    <row customHeight="1" ht="21.75" r="8" s="235" spans="1:2">
      <c r="B8" s="36" t="n"/>
    </row>
    <row customHeight="1" ht="21.75" r="9" s="235" spans="1:2">
      <c r="B9" s="36" t="n"/>
    </row>
    <row customHeight="1" ht="21.75" r="10" s="235" spans="1:2">
      <c r="B10" s="36" t="n"/>
    </row>
    <row customHeight="1" ht="21.75" r="11" s="235" spans="1:2">
      <c r="B11" s="36" t="n"/>
    </row>
    <row customHeight="1" ht="21.75" r="12" s="235" spans="1:2">
      <c r="B12" s="36" t="n"/>
    </row>
    <row customHeight="1" ht="21.75" r="13" s="235" spans="1:2">
      <c r="B13" s="36" t="n"/>
    </row>
    <row customHeight="1" ht="21.75" r="14" s="235" spans="1:2">
      <c r="B14" s="36" t="n"/>
    </row>
    <row customHeight="1" ht="24" r="15" s="235" spans="1:2"/>
    <row customHeight="1" ht="24" r="16" s="235" spans="1:2"/>
    <row customHeight="1" ht="24" r="17" s="235" spans="1:2"/>
    <row customHeight="1" ht="24" r="18" s="235" spans="1:2"/>
    <row customHeight="1" ht="24" r="19" s="235" spans="1:2"/>
    <row customHeight="1" ht="24" r="20" s="235" spans="1:2"/>
    <row customHeight="1" ht="24" r="21" s="235" spans="1:2"/>
    <row customHeight="1" ht="24" r="22" s="235" spans="1:2"/>
    <row r="23" spans="1:2">
      <c r="B23" s="192" t="s">
        <v>47</v>
      </c>
    </row>
  </sheetData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H16"/>
  <sheetViews>
    <sheetView showGridLines="0" workbookViewId="0">
      <selection activeCell="C5" sqref="C5"/>
    </sheetView>
  </sheetViews>
  <sheetFormatPr baseColWidth="8" defaultColWidth="11" defaultRowHeight="16.5" outlineLevelCol="0"/>
  <cols>
    <col customWidth="1" max="1" min="1" style="230" width="7.875"/>
    <col customWidth="1" max="2" min="2" style="230" width="62.5"/>
    <col customWidth="1" max="6" min="3" style="230" width="12.5"/>
    <col customWidth="1" max="7" min="7" style="230" width="13.125"/>
    <col customWidth="1" max="8" min="8" style="230" width="12.5"/>
    <col customWidth="1" max="10" min="9" style="230" width="11"/>
    <col customWidth="1" max="16384" min="11" style="230" width="11"/>
  </cols>
  <sheetData>
    <row customHeight="1" ht="20.25" r="1" s="235" spans="1:8">
      <c r="B1" s="34" t="s">
        <v>48</v>
      </c>
    </row>
    <row customHeight="1" ht="17.25" r="2" s="235" spans="1:8" thickBot="1">
      <c r="B2" s="35" t="s">
        <v>49</v>
      </c>
    </row>
    <row r="3" spans="1:8">
      <c r="B3" s="232" t="s">
        <v>50</v>
      </c>
      <c r="C3" s="233" t="s">
        <v>51</v>
      </c>
      <c r="F3" s="233" t="s">
        <v>52</v>
      </c>
    </row>
    <row customHeight="1" ht="21" r="4" s="235" spans="1:8">
      <c r="C4" s="81">
        <f>透视表!$G$22</f>
        <v/>
      </c>
      <c r="D4" s="81">
        <f>透视表!$G$21</f>
        <v/>
      </c>
      <c r="E4" s="81">
        <f>透视表!$G$23</f>
        <v/>
      </c>
      <c r="F4" s="81">
        <f>透视表!$G$22</f>
        <v/>
      </c>
      <c r="G4" s="81">
        <f>透视表!$G$21</f>
        <v/>
      </c>
      <c r="H4" s="84">
        <f>透视表!$G$23</f>
        <v/>
      </c>
    </row>
    <row r="5" spans="1:8">
      <c r="B5" s="193" t="s">
        <v>33</v>
      </c>
      <c r="C5" s="82">
        <f>SUM(C6:C211)</f>
        <v/>
      </c>
      <c r="D5" s="83">
        <f>IFERROR((C5/透视表!$G$24)/(E5/透视表!$G$25)-1,"-")</f>
        <v/>
      </c>
      <c r="E5" s="82">
        <f>SUM(E6:E21)</f>
        <v/>
      </c>
      <c r="F5" s="255">
        <f>SUM(F6:F21)</f>
        <v/>
      </c>
      <c r="G5" s="83">
        <f>IFERROR((F5/透视表!$G$24)/(H5/透视表!$G$25)-1,"-")</f>
        <v/>
      </c>
      <c r="H5" s="256">
        <f>SUM(H6:H21)</f>
        <v/>
      </c>
    </row>
    <row r="6" spans="1:8">
      <c r="B6" s="128" t="s">
        <v>53</v>
      </c>
      <c r="C6" s="130" t="n">
        <v>9</v>
      </c>
      <c r="D6" s="109">
        <f>IFERROR((C6/透视表!$G$24)/(E6/透视表!$G$25)-1,"-")</f>
        <v/>
      </c>
      <c r="E6" s="130" t="n"/>
      <c r="F6" s="257" t="n">
        <v>342</v>
      </c>
      <c r="G6" s="109">
        <f>IFERROR((F6/透视表!$G$24)/(H6/透视表!$G$25)-1,"-")</f>
        <v/>
      </c>
      <c r="H6" s="129" t="n"/>
    </row>
    <row r="7" spans="1:8">
      <c r="B7" s="128" t="s">
        <v>54</v>
      </c>
      <c r="C7" s="130" t="n">
        <v>3</v>
      </c>
      <c r="D7" s="109">
        <f>IFERROR((C7/透视表!$G$24)/(E7/透视表!$G$25)-1,"-")</f>
        <v/>
      </c>
      <c r="E7" s="130" t="n">
        <v>2</v>
      </c>
      <c r="F7" s="257" t="n">
        <v>114</v>
      </c>
      <c r="G7" s="109">
        <f>IFERROR((F7/透视表!$G$24)/(H7/透视表!$G$25)-1,"-")</f>
        <v/>
      </c>
      <c r="H7" s="129" t="n">
        <v>76</v>
      </c>
    </row>
    <row r="8" spans="1:8">
      <c r="B8" s="128" t="s">
        <v>55</v>
      </c>
      <c r="C8" s="130" t="n">
        <v>1</v>
      </c>
      <c r="D8" s="109">
        <f>IFERROR((C8/透视表!$G$24)/(E8/透视表!$G$25)-1,"-")</f>
        <v/>
      </c>
      <c r="E8" s="130" t="n"/>
      <c r="F8" s="257" t="n">
        <v>68</v>
      </c>
      <c r="G8" s="109">
        <f>IFERROR((F8/透视表!$G$24)/(H8/透视表!$G$25)-1,"-")</f>
        <v/>
      </c>
      <c r="H8" s="129" t="n"/>
    </row>
    <row r="9" spans="1:8">
      <c r="B9" s="128" t="s">
        <v>56</v>
      </c>
      <c r="C9" s="130" t="n">
        <v>1</v>
      </c>
      <c r="D9" s="109">
        <f>IFERROR((C9/透视表!$G$24)/(E9/透视表!$G$25)-1,"-")</f>
        <v/>
      </c>
      <c r="E9" s="130" t="n"/>
      <c r="F9" s="257" t="n">
        <v>268</v>
      </c>
      <c r="G9" s="109">
        <f>IFERROR((F9/透视表!$G$24)/(H9/透视表!$G$25)-1,"-")</f>
        <v/>
      </c>
      <c r="H9" s="129" t="n"/>
    </row>
    <row r="10" spans="1:8">
      <c r="B10" s="128" t="s">
        <v>57</v>
      </c>
      <c r="C10" s="130" t="n">
        <v>1</v>
      </c>
      <c r="D10" s="109">
        <f>IFERROR((C10/透视表!$G$24)/(E10/透视表!$G$25)-1,"-")</f>
        <v/>
      </c>
      <c r="E10" s="130" t="n"/>
      <c r="F10" s="257" t="n">
        <v>1288</v>
      </c>
      <c r="G10" s="109">
        <f>IFERROR((F10/透视表!$G$24)/(H10/透视表!$G$25)-1,"-")</f>
        <v/>
      </c>
      <c r="H10" s="129" t="n"/>
    </row>
    <row r="11" spans="1:8">
      <c r="B11" s="128" t="s">
        <v>58</v>
      </c>
      <c r="C11" s="130" t="n">
        <v>1</v>
      </c>
      <c r="D11" s="109" t="n"/>
      <c r="E11" s="130" t="n"/>
      <c r="F11" s="257" t="n">
        <v>888</v>
      </c>
      <c r="G11" s="109" t="n"/>
      <c r="H11" s="129" t="n"/>
    </row>
    <row r="12" spans="1:8">
      <c r="B12" s="85" t="s">
        <v>59</v>
      </c>
      <c r="C12" s="172" t="n"/>
      <c r="D12" s="109" t="n"/>
      <c r="E12" s="172" t="n">
        <v>1</v>
      </c>
      <c r="F12" s="247" t="n"/>
      <c r="G12" s="109" t="n"/>
      <c r="H12" s="248" t="n">
        <v>1299</v>
      </c>
    </row>
    <row customHeight="1" ht="17.25" r="13" s="235" spans="1:8" thickBot="1">
      <c r="B13" s="124" t="s">
        <v>60</v>
      </c>
      <c r="C13" s="177" t="n"/>
      <c r="D13" s="125" t="n"/>
      <c r="E13" s="177" t="n">
        <v>1</v>
      </c>
      <c r="F13" s="252" t="n"/>
      <c r="G13" s="125" t="n"/>
      <c r="H13" s="253" t="n">
        <v>199</v>
      </c>
    </row>
    <row r="16" spans="1:8">
      <c r="B16" s="180" t="s">
        <v>61</v>
      </c>
    </row>
  </sheetData>
  <mergeCells count="3">
    <mergeCell ref="B3:B4"/>
    <mergeCell ref="C3:E3"/>
    <mergeCell ref="F3:H3"/>
  </mergeCells>
  <conditionalFormatting sqref="D1:D1048576 G5:G13">
    <cfRule dxfId="0" operator="lessThan" priority="30" type="cellIs">
      <formula>0</formula>
    </cfRule>
  </conditionalFormatting>
  <conditionalFormatting sqref="G4">
    <cfRule dxfId="0" operator="lessThan" priority="14" type="cellIs">
      <formula>0</formula>
    </cfRule>
  </conditionalFormatting>
  <pageMargins bottom="0.75" footer="0.3" header="0.3" left="0.7" right="0.7" top="0.75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2:I7"/>
  <sheetViews>
    <sheetView showGridLines="0" workbookViewId="0">
      <selection activeCell="G13" sqref="G13:H14"/>
    </sheetView>
  </sheetViews>
  <sheetFormatPr baseColWidth="8" defaultRowHeight="13.5" outlineLevelCol="0"/>
  <cols>
    <col customWidth="1" max="1" min="1" style="235" width="3.625"/>
    <col customWidth="1" max="2" min="2" style="235" width="24"/>
    <col customWidth="1" max="8" min="3" style="235" width="14.125"/>
    <col customWidth="1" max="9" min="9" style="235" width="9.625"/>
  </cols>
  <sheetData>
    <row customHeight="1" ht="14.25" r="1" s="235" spans="1:9" thickBot="1"/>
    <row customHeight="1" ht="18" r="2" s="235" spans="1:9" thickBot="1">
      <c r="B2" s="234" t="s">
        <v>50</v>
      </c>
      <c r="C2" s="236" t="s">
        <v>62</v>
      </c>
      <c r="F2" s="236" t="s">
        <v>63</v>
      </c>
    </row>
    <row customHeight="1" ht="17.25" r="3" s="235" spans="1:9" thickBot="1">
      <c r="C3" s="14">
        <f>透视表!$G$22</f>
        <v/>
      </c>
      <c r="D3" s="4">
        <f>透视表!$G$21</f>
        <v/>
      </c>
      <c r="E3" s="14">
        <f>透视表!$G$23</f>
        <v/>
      </c>
      <c r="F3" s="14">
        <f>透视表!$G$22</f>
        <v/>
      </c>
      <c r="G3" s="4">
        <f>透视表!$G$21</f>
        <v/>
      </c>
      <c r="H3" s="14">
        <f>透视表!$G$23</f>
        <v/>
      </c>
    </row>
    <row customHeight="1" ht="18" r="4" s="235" spans="1:9" thickBot="1">
      <c r="B4" s="37" t="s">
        <v>33</v>
      </c>
      <c r="C4" s="13">
        <f>SUM(C5:C11)</f>
        <v/>
      </c>
      <c r="D4" s="38">
        <f>IFERROR(C4/E4-1,"-")</f>
        <v/>
      </c>
      <c r="E4" s="39">
        <f>SUM(E5:E11)</f>
        <v/>
      </c>
      <c r="F4" s="13">
        <f>SUM(F5:F11)</f>
        <v/>
      </c>
      <c r="G4" s="38">
        <f>IFERROR(F4/H4-1,"-")</f>
        <v/>
      </c>
      <c r="H4" s="39">
        <f>SUM(H5:H11)</f>
        <v/>
      </c>
    </row>
    <row customHeight="1" ht="18" r="5" s="235" spans="1:9" thickBot="1">
      <c r="B5" s="18" t="s">
        <v>64</v>
      </c>
      <c r="C5" s="41" t="n"/>
      <c r="D5" s="147">
        <f>IFERROR(C5/E5-1,"-")</f>
        <v/>
      </c>
      <c r="E5" s="40" t="n">
        <v>1</v>
      </c>
      <c r="F5" s="258" t="n"/>
      <c r="G5" s="147">
        <f>IFERROR(F5/H5-1,"-")</f>
        <v/>
      </c>
      <c r="H5" s="258" t="n">
        <v>99</v>
      </c>
      <c r="I5" s="119" t="n"/>
    </row>
    <row customHeight="1" ht="22.5" r="6" s="235" spans="1:9">
      <c r="H6" s="259" t="n"/>
    </row>
    <row customHeight="1" ht="22.5" r="7" s="235" spans="1:9">
      <c r="B7" s="180" t="s">
        <v>65</v>
      </c>
    </row>
    <row customHeight="1" ht="22.5" r="8" s="235" spans="1:9"/>
    <row customHeight="1" ht="22.5" r="9" s="235" spans="1:9"/>
    <row customHeight="1" ht="22.5" r="10" s="235" spans="1:9"/>
    <row customHeight="1" ht="22.5" r="11" s="235" spans="1:9"/>
  </sheetData>
  <mergeCells count="3">
    <mergeCell ref="B2:B3"/>
    <mergeCell ref="C2:E2"/>
    <mergeCell ref="F2:H2"/>
  </mergeCells>
  <conditionalFormatting sqref="D4:D5">
    <cfRule dxfId="0" operator="lessThan" priority="16" type="cellIs">
      <formula>0</formula>
    </cfRule>
  </conditionalFormatting>
  <conditionalFormatting sqref="G4:G5">
    <cfRule dxfId="0" operator="lessThan" priority="14" type="cellIs">
      <formula>0</formula>
    </cfRule>
  </conditionalFormatting>
  <conditionalFormatting sqref="E5">
    <cfRule dxfId="0" operator="lessThan" priority="11" type="cellIs">
      <formula>0</formula>
    </cfRule>
    <cfRule dxfId="0" operator="lessThan" priority="12" type="cellIs">
      <formula>0</formula>
    </cfRule>
  </conditionalFormatting>
  <conditionalFormatting sqref="H5">
    <cfRule dxfId="0" operator="lessThan" priority="9" type="cellIs">
      <formula>0</formula>
    </cfRule>
    <cfRule dxfId="0" operator="lessThan" priority="10" type="cellIs">
      <formula>0</formula>
    </cfRule>
  </conditionalFormatting>
  <conditionalFormatting sqref="F5">
    <cfRule dxfId="0" operator="lessThan" priority="7" type="cellIs">
      <formula>0</formula>
    </cfRule>
    <cfRule dxfId="0" operator="lessThan" priority="8" type="cellIs">
      <formula>0</formula>
    </cfRule>
  </conditionalFormatting>
  <conditionalFormatting sqref="D3">
    <cfRule dxfId="0" operator="lessThan" priority="2" type="cellIs">
      <formula>0</formula>
    </cfRule>
  </conditionalFormatting>
  <conditionalFormatting sqref="G3">
    <cfRule dxfId="0" operator="lessThan" priority="1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G14"/>
  <sheetViews>
    <sheetView showGridLines="0" workbookViewId="0">
      <selection activeCell="D18" sqref="D18"/>
    </sheetView>
  </sheetViews>
  <sheetFormatPr baseColWidth="8" defaultColWidth="9" defaultRowHeight="17.25" outlineLevelCol="0"/>
  <cols>
    <col customWidth="1" max="1" min="1" style="5" width="9"/>
    <col customWidth="1" max="2" min="2" style="5" width="19.125"/>
    <col customWidth="1" max="4" min="3" style="5" width="15.625"/>
    <col customWidth="1" max="5" min="5" style="5" width="21"/>
    <col customWidth="1" max="6" min="6" style="5" width="9"/>
    <col bestFit="1" customWidth="1" max="7" min="7" style="5" width="10.125"/>
    <col customWidth="1" max="9" min="8" style="5" width="9"/>
    <col customWidth="1" max="16384" min="10" style="5" width="9"/>
  </cols>
  <sheetData>
    <row customHeight="1" ht="20.25" r="1" s="235" spans="1:7">
      <c r="B1" s="19" t="s">
        <v>66</v>
      </c>
    </row>
    <row customHeight="1" ht="16.5" r="2" s="235" spans="1:7" thickBot="1">
      <c r="B2" s="19" t="s">
        <v>67</v>
      </c>
    </row>
    <row customHeight="1" ht="22.5" r="3" s="235" spans="1:7">
      <c r="B3" s="7" t="s">
        <v>68</v>
      </c>
      <c r="C3" s="26">
        <f>透视表!$G$22</f>
        <v/>
      </c>
      <c r="D3" s="26">
        <f>透视表!$G$21</f>
        <v/>
      </c>
      <c r="E3" s="26">
        <f>透视表!$G$23</f>
        <v/>
      </c>
    </row>
    <row customHeight="1" ht="22.5" r="4" s="235" spans="1:7" thickBot="1">
      <c r="B4" s="8" t="s">
        <v>69</v>
      </c>
      <c r="C4" s="260">
        <f>GETPIVOTDATA("求和项:花费",透视表!$X$6)</f>
        <v/>
      </c>
      <c r="D4" s="6">
        <f>IFERROR((C4/透视表!$G$24)/(E4/透视表!$G$25)-1,"-")</f>
        <v/>
      </c>
      <c r="E4" s="260">
        <f>GETPIVOTDATA("求和项:花费",透视表!$X$15)</f>
        <v/>
      </c>
    </row>
    <row customHeight="1" ht="22.5" r="5" s="235" spans="1:7" thickBot="1">
      <c r="B5" s="9" t="s">
        <v>70</v>
      </c>
      <c r="C5" s="260">
        <f>GETPIVOTDATA("求和项:点击",透视表!$X$6)</f>
        <v/>
      </c>
      <c r="D5" s="6">
        <f>IFERROR((C5/透视表!$G$24)/(E5/透视表!$G$25)-1,"-")</f>
        <v/>
      </c>
      <c r="E5" s="260">
        <f>GETPIVOTDATA("求和项:点击",透视表!$X$15)</f>
        <v/>
      </c>
    </row>
    <row customHeight="1" ht="22.5" r="6" s="235" spans="1:7" thickBot="1">
      <c r="B6" s="9" t="s">
        <v>71</v>
      </c>
      <c r="C6" s="261">
        <f>C4/C5</f>
        <v/>
      </c>
      <c r="D6" s="6">
        <f>IFERROR((C6/透视表!$G$24)/(E6/透视表!$G$25)-1,"-")</f>
        <v/>
      </c>
      <c r="E6" s="261">
        <f>E4/E5</f>
        <v/>
      </c>
    </row>
    <row customHeight="1" ht="22.5" r="7" s="235" spans="1:7" thickBot="1">
      <c r="B7" s="9" t="s">
        <v>72</v>
      </c>
      <c r="C7" s="260">
        <f>GETPIVOTDATA("求和项:曝光",透视表!$X$6)</f>
        <v/>
      </c>
      <c r="D7" s="6">
        <f>IFERROR((C7/透视表!$G$24)/(E7/透视表!$G$25)-1,"-")</f>
        <v/>
      </c>
      <c r="E7" s="260">
        <f>GETPIVOTDATA("求和项:曝光",透视表!$X$15)</f>
        <v/>
      </c>
    </row>
    <row customHeight="1" ht="22.5" r="8" s="235" spans="1:7" thickBot="1">
      <c r="B8" s="9" t="s">
        <v>73</v>
      </c>
      <c r="C8" s="260">
        <f>GETPIVOTDATA("求和项:商户浏览量",透视表!$X$6)</f>
        <v/>
      </c>
      <c r="D8" s="6">
        <f>IFERROR((C8/透视表!$G$24)/(E8/透视表!$G$25)-1,"-")</f>
        <v/>
      </c>
      <c r="E8" s="260">
        <f>GETPIVOTDATA("求和项:商户浏览量",透视表!$X$15)</f>
        <v/>
      </c>
    </row>
    <row customHeight="1" ht="22.5" r="9" s="235" spans="1:7" thickBot="1">
      <c r="B9" s="9" t="s">
        <v>74</v>
      </c>
      <c r="C9" s="262">
        <f>C8/C7</f>
        <v/>
      </c>
      <c r="D9" s="263">
        <f>C9-E9</f>
        <v/>
      </c>
      <c r="E9" s="262">
        <f>E8/E7</f>
        <v/>
      </c>
      <c r="F9" s="5" t="s">
        <v>75</v>
      </c>
    </row>
    <row customHeight="1" ht="22.5" r="10" s="235" spans="1:7" thickBot="1">
      <c r="B10" s="11" t="s">
        <v>76</v>
      </c>
      <c r="C10" s="264" t="n">
        <v>111820</v>
      </c>
      <c r="D10" s="48">
        <f>IFERROR((C10/透视表!$G$24)/(E10/透视表!$G$25)-1,"-")</f>
        <v/>
      </c>
      <c r="E10" s="264" t="n">
        <v>162020</v>
      </c>
      <c r="F10" s="226" t="n"/>
    </row>
    <row customHeight="1" ht="22.5" r="11" s="235" spans="1:7">
      <c r="B11" s="12" t="s">
        <v>77</v>
      </c>
      <c r="C11" s="265">
        <f>C10/C4</f>
        <v/>
      </c>
      <c r="D11" s="6">
        <f>IFERROR((C11/透视表!$G$24)/(E11/透视表!$G$25)-1,"-")</f>
        <v/>
      </c>
      <c r="E11" s="265">
        <f>E10/E4</f>
        <v/>
      </c>
      <c r="F11" s="5" t="s">
        <v>78</v>
      </c>
    </row>
    <row r="14" spans="1:7">
      <c r="G14" s="10" t="n"/>
    </row>
  </sheetData>
  <conditionalFormatting sqref="D3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N19"/>
  <sheetViews>
    <sheetView showGridLines="0" workbookViewId="0" zoomScale="70" zoomScaleNormal="70">
      <selection activeCell="N23" sqref="N23"/>
    </sheetView>
  </sheetViews>
  <sheetFormatPr baseColWidth="8" defaultColWidth="9" defaultRowHeight="16.5" outlineLevelCol="0"/>
  <cols>
    <col customWidth="1" max="2" min="1" style="238" width="9"/>
    <col customWidth="1" max="3" min="3" style="238" width="12.875"/>
    <col customWidth="1" max="4" min="4" style="238" width="12"/>
    <col customWidth="1" max="5" min="5" style="238" width="9"/>
    <col customWidth="1" max="6" min="6" style="238" width="15.5"/>
    <col customWidth="1" max="8" min="7" style="238" width="14.375"/>
    <col customWidth="1" max="9" min="9" style="238" width="11.125"/>
    <col customWidth="1" max="10" min="10" style="238" width="15.125"/>
    <col customWidth="1" max="11" min="11" style="238" width="13"/>
    <col customWidth="1" max="12" min="12" style="238" width="15.5"/>
    <col customWidth="1" max="13" min="13" style="238" width="12.375"/>
    <col customWidth="1" max="14" min="14" style="238" width="15.125"/>
    <col customWidth="1" max="16" min="15" style="238" width="9"/>
    <col customWidth="1" max="16384" min="17" style="238" width="9"/>
  </cols>
  <sheetData>
    <row customHeight="1" ht="24" r="1" s="235" spans="1:14" thickBot="1">
      <c r="B1" s="19">
        <f>"数据截至"&amp;透视表!G26</f>
        <v/>
      </c>
    </row>
    <row customHeight="1" ht="28.5" r="2" s="235" spans="1:14">
      <c r="B2" s="243" t="s">
        <v>79</v>
      </c>
      <c r="C2" s="244" t="s">
        <v>80</v>
      </c>
      <c r="G2" s="244" t="s">
        <v>81</v>
      </c>
      <c r="M2" s="71" t="n"/>
    </row>
    <row customHeight="1" ht="28.5" r="3" s="235" spans="1:14">
      <c r="C3" s="15">
        <f>透视表!$G$22</f>
        <v/>
      </c>
      <c r="D3" s="15">
        <f>透视表!$G$23</f>
        <v/>
      </c>
      <c r="E3" s="33" t="s">
        <v>82</v>
      </c>
      <c r="F3" s="16">
        <f>透视表!$G$21</f>
        <v/>
      </c>
      <c r="G3" s="15">
        <f>透视表!$G$22</f>
        <v/>
      </c>
      <c r="H3" s="15">
        <f>透视表!$G$23</f>
        <v/>
      </c>
      <c r="I3" s="33" t="s">
        <v>82</v>
      </c>
      <c r="J3" s="16">
        <f>透视表!$G$21</f>
        <v/>
      </c>
      <c r="K3" s="16">
        <f>透视表!G22&amp;"占比"</f>
        <v/>
      </c>
      <c r="L3" s="73">
        <f>透视表!$G$23&amp;"占比"</f>
        <v/>
      </c>
      <c r="M3" s="71" t="n"/>
    </row>
    <row customHeight="1" ht="28.5" r="4" s="235" spans="1:14" thickBot="1">
      <c r="B4" s="74" t="n"/>
      <c r="C4" s="77">
        <f>透视表!$P$25</f>
        <v/>
      </c>
      <c r="D4" s="78">
        <f>透视表!$Q$25</f>
        <v/>
      </c>
      <c r="E4" s="177">
        <f>C4-D4</f>
        <v/>
      </c>
      <c r="F4" s="79">
        <f>IFERROR(C4/D4-1,"-")</f>
        <v/>
      </c>
      <c r="G4" s="77">
        <f>GETPIVOTDATA("用户昵称",透视表!$U$6)</f>
        <v/>
      </c>
      <c r="H4" s="78">
        <f>GETPIVOTDATA("用户昵称",透视表!$U$15)</f>
        <v/>
      </c>
      <c r="I4" s="177">
        <f>G4-H4</f>
        <v/>
      </c>
      <c r="J4" s="79">
        <f>IFERROR(G4/H4-1,"-")</f>
        <v/>
      </c>
      <c r="K4" s="80">
        <f>G4/C4</f>
        <v/>
      </c>
      <c r="L4" s="76">
        <f>H4/D4</f>
        <v/>
      </c>
      <c r="M4" s="71" t="n"/>
    </row>
    <row customHeight="1" ht="28.5" r="5" s="235" spans="1:14" thickBot="1">
      <c r="B5" s="72" t="n"/>
      <c r="C5" s="71" t="n"/>
      <c r="D5" s="71" t="n"/>
      <c r="E5" s="71" t="n"/>
      <c r="F5" s="71" t="n"/>
      <c r="G5" s="71" t="n"/>
      <c r="H5" s="71" t="n"/>
      <c r="I5" s="71" t="n"/>
      <c r="J5" s="71" t="n"/>
      <c r="K5" s="71" t="n"/>
      <c r="L5" s="71" t="n"/>
      <c r="M5" s="71" t="n"/>
    </row>
    <row customHeight="1" ht="28.5" r="6" s="235" spans="1:14">
      <c r="B6" s="239" t="s">
        <v>83</v>
      </c>
      <c r="C6" s="240" t="s">
        <v>84</v>
      </c>
      <c r="I6" s="240" t="s">
        <v>85</v>
      </c>
    </row>
    <row customHeight="1" ht="28.5" r="7" s="235" spans="1:14">
      <c r="C7" s="15">
        <f>透视表!$G$22</f>
        <v/>
      </c>
      <c r="D7" s="15">
        <f>透视表!$G$23</f>
        <v/>
      </c>
      <c r="E7" s="33" t="s">
        <v>82</v>
      </c>
      <c r="F7" s="16">
        <f>透视表!$G$21</f>
        <v/>
      </c>
      <c r="G7" s="16">
        <f>透视表!C26&amp;"占比"</f>
        <v/>
      </c>
      <c r="H7" s="16">
        <f>透视表!$G$23&amp;"占比"</f>
        <v/>
      </c>
      <c r="I7" s="15">
        <f>透视表!$G$22</f>
        <v/>
      </c>
      <c r="J7" s="15">
        <f>透视表!$G$23</f>
        <v/>
      </c>
      <c r="K7" s="33" t="s">
        <v>82</v>
      </c>
      <c r="L7" s="16">
        <f>透视表!$G$21</f>
        <v/>
      </c>
      <c r="M7" s="16">
        <f>透视表!I25&amp;"占比"</f>
        <v/>
      </c>
      <c r="N7" s="73">
        <f>透视表!$G$23&amp;"占比"</f>
        <v/>
      </c>
    </row>
    <row customHeight="1" ht="28.5" r="8" s="235" spans="1:14" thickBot="1">
      <c r="B8" s="74" t="n"/>
      <c r="C8" s="77">
        <f>SUM(透视表!P23:P24)</f>
        <v/>
      </c>
      <c r="D8" s="78">
        <f>SUM(透视表!Q23:Q24)</f>
        <v/>
      </c>
      <c r="E8" s="177">
        <f>C8-D8</f>
        <v/>
      </c>
      <c r="F8" s="79">
        <f>IFERROR(C8/D8-1,"-")</f>
        <v/>
      </c>
      <c r="G8" s="75">
        <f>C8/C4</f>
        <v/>
      </c>
      <c r="H8" s="75">
        <f>D8/D4</f>
        <v/>
      </c>
      <c r="I8" s="77">
        <f>SUM(透视表!P20:P22)</f>
        <v/>
      </c>
      <c r="J8" s="78">
        <f>SUM(透视表!Q20:Q22)</f>
        <v/>
      </c>
      <c r="K8" s="177">
        <f>I8-J8</f>
        <v/>
      </c>
      <c r="L8" s="79">
        <f>IFERROR(I8/J8-1,"-")</f>
        <v/>
      </c>
      <c r="M8" s="75">
        <f>I8/C4</f>
        <v/>
      </c>
      <c r="N8" s="76">
        <f>J8/D4</f>
        <v/>
      </c>
    </row>
    <row customHeight="1" ht="28.5" r="9" s="235" spans="1:14" thickBot="1">
      <c r="B9" s="72" t="n"/>
      <c r="C9" s="71" t="n"/>
      <c r="D9" s="71" t="n"/>
      <c r="E9" s="71" t="n"/>
      <c r="F9" s="71" t="n"/>
      <c r="G9" s="71" t="n"/>
      <c r="H9" s="71" t="n"/>
      <c r="I9" s="71" t="n"/>
      <c r="J9" s="71" t="n"/>
      <c r="K9" s="71" t="n"/>
      <c r="L9" s="71" t="n"/>
      <c r="M9" s="71" t="n"/>
      <c r="N9" s="71" t="n"/>
    </row>
    <row customHeight="1" ht="28.5" r="10" s="235" spans="1:14">
      <c r="B10" s="239" t="s">
        <v>86</v>
      </c>
      <c r="C10" s="240" t="s">
        <v>87</v>
      </c>
      <c r="G10" s="240" t="s">
        <v>88</v>
      </c>
      <c r="K10" s="240" t="s">
        <v>89</v>
      </c>
    </row>
    <row customHeight="1" ht="28.5" r="11" s="235" spans="1:14">
      <c r="C11" s="15">
        <f>透视表!G26</f>
        <v/>
      </c>
      <c r="D11" s="15">
        <f>透视表!$G$23</f>
        <v/>
      </c>
      <c r="E11" s="33" t="s">
        <v>82</v>
      </c>
      <c r="F11" s="16">
        <f>透视表!$G$21</f>
        <v/>
      </c>
      <c r="G11" s="15">
        <f>C11</f>
        <v/>
      </c>
      <c r="H11" s="15">
        <f>透视表!$G$23</f>
        <v/>
      </c>
      <c r="I11" s="33" t="s">
        <v>82</v>
      </c>
      <c r="J11" s="16">
        <f>透视表!$G$21</f>
        <v/>
      </c>
      <c r="K11" s="15">
        <f>C11</f>
        <v/>
      </c>
      <c r="L11" s="15">
        <f>透视表!$G$23</f>
        <v/>
      </c>
      <c r="M11" s="33" t="s">
        <v>82</v>
      </c>
      <c r="N11" s="73">
        <f>透视表!$G$21</f>
        <v/>
      </c>
    </row>
    <row customHeight="1" ht="28.5" r="12" s="235" spans="1:14" thickBot="1">
      <c r="B12" s="74" t="n"/>
      <c r="C12" s="266" t="n">
        <v>8.699999999999999</v>
      </c>
      <c r="D12" s="77" t="n">
        <v>7.9</v>
      </c>
      <c r="E12" s="266">
        <f>C12-D12</f>
        <v/>
      </c>
      <c r="F12" s="75">
        <f>C12/D12-1</f>
        <v/>
      </c>
      <c r="G12" s="266" t="n">
        <v>8.4</v>
      </c>
      <c r="H12" s="266" t="n">
        <v>7.7</v>
      </c>
      <c r="I12" s="77">
        <f>G12-H12</f>
        <v/>
      </c>
      <c r="J12" s="75">
        <f>G12/H12-1</f>
        <v/>
      </c>
      <c r="K12" s="266" t="n">
        <v>8.699999999999999</v>
      </c>
      <c r="L12" s="266" t="n">
        <v>7.9</v>
      </c>
      <c r="M12" s="77">
        <f>K12-L12</f>
        <v/>
      </c>
      <c r="N12" s="76">
        <f>K12/L12-1</f>
        <v/>
      </c>
    </row>
    <row customHeight="1" ht="28.5" r="13" s="235" spans="1:14" thickBot="1">
      <c r="B13" s="72" t="n"/>
      <c r="C13" s="71" t="n"/>
      <c r="D13" s="71" t="n"/>
      <c r="E13" s="71" t="n"/>
      <c r="F13" s="71" t="n"/>
      <c r="G13" s="71" t="n"/>
      <c r="H13" s="71" t="n"/>
      <c r="I13" s="71" t="n"/>
      <c r="J13" s="71" t="n"/>
      <c r="K13" s="71" t="n"/>
    </row>
    <row customHeight="1" ht="28.5" r="14" s="235" spans="1:14">
      <c r="B14" s="241" t="s">
        <v>90</v>
      </c>
      <c r="C14" s="242" t="s">
        <v>91</v>
      </c>
      <c r="D14" s="242" t="s">
        <v>92</v>
      </c>
    </row>
    <row customHeight="1" ht="28.5" r="15" s="235" spans="1:14">
      <c r="C15" s="70">
        <f>"截至"&amp;C11</f>
        <v/>
      </c>
      <c r="D15" s="70">
        <f>透视表!$G$22</f>
        <v/>
      </c>
      <c r="E15" s="70">
        <f>透视表!$G$23</f>
        <v/>
      </c>
      <c r="F15" s="70" t="s">
        <v>82</v>
      </c>
      <c r="G15" s="70">
        <f>透视表!$G$21</f>
        <v/>
      </c>
    </row>
    <row customHeight="1" ht="28.5" r="16" s="235" spans="1:14" thickBot="1">
      <c r="B16" s="69" t="n"/>
      <c r="C16" s="177" t="n">
        <v>8</v>
      </c>
      <c r="D16" s="177" t="n">
        <v>0</v>
      </c>
      <c r="E16" s="177" t="n">
        <v>4</v>
      </c>
      <c r="F16" s="177">
        <f>D16-E16</f>
        <v/>
      </c>
      <c r="G16" s="125">
        <f>D16/E16-1</f>
        <v/>
      </c>
    </row>
    <row customHeight="1" ht="47.45" r="18" s="235" spans="1:14">
      <c r="B18" s="237" t="s">
        <v>93</v>
      </c>
    </row>
    <row r="19" spans="1:14">
      <c r="B19" s="131" t="n"/>
    </row>
  </sheetData>
  <mergeCells count="13">
    <mergeCell ref="B2:B3"/>
    <mergeCell ref="B6:B7"/>
    <mergeCell ref="I6:N6"/>
    <mergeCell ref="C2:F2"/>
    <mergeCell ref="C6:H6"/>
    <mergeCell ref="G2:L2"/>
    <mergeCell ref="B18:L18"/>
    <mergeCell ref="B10:B11"/>
    <mergeCell ref="G10:J10"/>
    <mergeCell ref="K10:N10"/>
    <mergeCell ref="B14:B15"/>
    <mergeCell ref="D14:G14"/>
    <mergeCell ref="C10:F10"/>
  </mergeCells>
  <conditionalFormatting sqref="E4">
    <cfRule dxfId="116" operator="lessThan" priority="11" type="cellIs">
      <formula>0</formula>
    </cfRule>
  </conditionalFormatting>
  <conditionalFormatting sqref="K8">
    <cfRule dxfId="0" operator="greaterThan" priority="1" type="cellIs">
      <formula>0</formula>
    </cfRule>
    <cfRule dxfId="119" operator="lessThan" priority="8" type="cellIs">
      <formula>0</formula>
    </cfRule>
  </conditionalFormatting>
  <conditionalFormatting sqref="I4">
    <cfRule dxfId="116" operator="lessThan" priority="7" type="cellIs">
      <formula>0</formula>
    </cfRule>
  </conditionalFormatting>
  <conditionalFormatting sqref="E8">
    <cfRule dxfId="116" operator="lessThan" priority="6" type="cellIs">
      <formula>0</formula>
    </cfRule>
  </conditionalFormatting>
  <conditionalFormatting sqref="F16">
    <cfRule dxfId="116" operator="lessThan" priority="5" type="cellIs">
      <formula>0</formula>
    </cfRule>
  </conditionalFormatting>
  <conditionalFormatting sqref="E12 M12">
    <cfRule dxfId="0" operator="lessThan" priority="3" type="cellIs">
      <formula>0</formula>
    </cfRule>
  </conditionalFormatting>
  <conditionalFormatting sqref="I12 E8 E4 I4 K8">
    <cfRule dxfId="0" operator="lessThan" priority="2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T32"/>
  <sheetViews>
    <sheetView topLeftCell="W1" workbookViewId="0" zoomScale="70" zoomScaleNormal="70">
      <selection activeCell="S31" sqref="S31"/>
    </sheetView>
  </sheetViews>
  <sheetFormatPr baseColWidth="8" defaultColWidth="9" defaultRowHeight="16.5" outlineLevelCol="0"/>
  <cols>
    <col bestFit="1" customWidth="1" max="1" min="1" style="157" width="7.625"/>
    <col bestFit="1" customWidth="1" max="2" min="2" style="157" width="10.125"/>
    <col bestFit="1" customWidth="1" max="3" min="3" style="157" width="13.75"/>
    <col bestFit="1" customWidth="1" max="4" min="4" style="157" width="7.625"/>
    <col customWidth="1" max="5" min="5" style="157" width="9"/>
    <col bestFit="1" customWidth="1" max="6" min="6" style="157" width="12.125"/>
    <col bestFit="1" customWidth="1" max="7" min="7" style="157" width="9.75"/>
    <col customWidth="1" max="8" min="8" style="157" width="14.125"/>
    <col bestFit="1" customWidth="1" max="9" min="9" style="157" width="10.875"/>
    <col bestFit="1" customWidth="1" max="10" min="10" style="157" width="16.5"/>
    <col customWidth="1" max="11" min="11" style="157" width="10.125"/>
    <col bestFit="1" customWidth="1" max="12" min="12" style="157" width="10.875"/>
    <col bestFit="1" customWidth="1" max="13" min="13" style="157" width="16.5"/>
    <col customWidth="1" max="14" min="14" style="157" width="9"/>
    <col bestFit="1" customWidth="1" max="15" min="15" style="157" width="10.875"/>
    <col bestFit="1" customWidth="1" max="16" min="16" style="157" width="12.125"/>
    <col customWidth="1" max="17" min="17" style="157" width="9"/>
    <col bestFit="1" customWidth="1" max="18" min="18" style="157" width="10.875"/>
    <col bestFit="1" customWidth="1" max="19" min="19" style="157" width="12.125"/>
    <col customWidth="1" max="20" min="20" style="157" width="9"/>
    <col bestFit="1" customWidth="1" max="21" min="21" style="157" width="16.5"/>
    <col bestFit="1" customWidth="1" max="22" min="22" style="157" width="10.125"/>
    <col customWidth="1" max="23" min="23" style="157" width="9"/>
    <col customWidth="1" hidden="1" max="25" min="24" style="157" width="13.5"/>
    <col customWidth="1" hidden="1" max="26" min="26" style="157" width="20.5"/>
    <col customWidth="1" hidden="1" max="27" min="27" style="157" width="13.5"/>
    <col customWidth="1" hidden="1" max="28" min="28" style="157" width="20.5"/>
    <col customWidth="1" max="29" min="29" style="157" width="9"/>
    <col bestFit="1" customWidth="1" max="30" min="30" style="157" width="6"/>
    <col bestFit="1" customWidth="1" max="31" min="31" style="157" width="5.5"/>
    <col bestFit="1" customWidth="1" max="32" min="32" style="157" width="81"/>
    <col bestFit="1" customWidth="1" max="33" min="33" style="157" width="14.375"/>
    <col bestFit="1" customWidth="1" max="34" min="34" style="165" width="15.75"/>
    <col bestFit="1" customWidth="1" max="35" min="35" style="165" width="14.375"/>
    <col bestFit="1" customWidth="1" max="36" min="36" style="165" width="15.75"/>
    <col bestFit="1" customWidth="1" max="37" min="37" style="165" width="22.125"/>
    <col bestFit="1" customWidth="1" max="38" min="38" style="157" width="10.875"/>
    <col bestFit="1" customWidth="1" max="39" min="39" style="157" width="12.125"/>
    <col bestFit="1" customWidth="1" max="40" min="40" style="157" width="13.5"/>
    <col bestFit="1" customWidth="1" max="41" min="41" style="157" width="12.125"/>
    <col bestFit="1" customWidth="1" max="42" min="42" style="157" width="13.5"/>
    <col bestFit="1" customWidth="1" max="43" min="43" style="157" width="19.625"/>
    <col bestFit="1" customWidth="1" max="44" min="44" style="157" width="12.125"/>
    <col bestFit="1" customWidth="1" max="45" min="45" style="157" width="10.875"/>
    <col bestFit="1" customWidth="1" max="46" min="46" style="157" width="4.875"/>
    <col bestFit="1" customWidth="1" max="47" min="47" style="157" width="6.375"/>
    <col bestFit="1" customWidth="1" max="48" min="48" style="157" width="8.875"/>
    <col bestFit="1" customWidth="1" max="49" min="49" style="157" width="6.375"/>
    <col bestFit="1" customWidth="1" max="60" min="50" style="157" width="9.125"/>
    <col bestFit="1" customWidth="1" max="61" min="61" style="157" width="10"/>
    <col bestFit="1" customWidth="1" max="68" min="62" style="157" width="8"/>
    <col bestFit="1" customWidth="1" max="81" min="69" style="157" width="9.125"/>
    <col bestFit="1" customWidth="1" max="82" min="82" style="157" width="10"/>
    <col bestFit="1" customWidth="1" max="83" min="83" style="157" width="5.875"/>
    <col customWidth="1" max="85" min="84" style="157" width="9"/>
    <col customWidth="1" max="16384" min="86" style="157" width="9"/>
  </cols>
  <sheetData>
    <row r="1" spans="1:46">
      <c r="A1" s="156" t="s">
        <v>94</v>
      </c>
      <c r="F1" s="156" t="s">
        <v>95</v>
      </c>
      <c r="I1" s="156" t="s">
        <v>96</v>
      </c>
      <c r="L1" s="158" t="s">
        <v>97</v>
      </c>
      <c r="O1" s="156" t="s">
        <v>98</v>
      </c>
      <c r="R1" s="158" t="s">
        <v>99</v>
      </c>
      <c r="U1" s="156" t="s">
        <v>100</v>
      </c>
      <c r="X1" s="156" t="s">
        <v>101</v>
      </c>
      <c r="AH1" s="157" t="n"/>
      <c r="AI1" s="157" t="n"/>
      <c r="AJ1" s="157" t="n"/>
      <c r="AK1" s="157" t="n"/>
    </row>
    <row r="2" spans="1:46">
      <c r="A2" s="120" t="s">
        <v>102</v>
      </c>
      <c r="B2" s="189" t="n">
        <v>2018</v>
      </c>
      <c r="F2" s="120" t="s">
        <v>102</v>
      </c>
      <c r="G2" s="189" t="n">
        <v>2018</v>
      </c>
      <c r="I2" s="120" t="s">
        <v>102</v>
      </c>
      <c r="J2" s="189" t="n">
        <v>2018</v>
      </c>
      <c r="L2" s="120" t="s">
        <v>102</v>
      </c>
      <c r="M2" s="189" t="n">
        <v>2018</v>
      </c>
      <c r="O2" s="120" t="s">
        <v>102</v>
      </c>
      <c r="P2" s="189" t="n">
        <v>2018</v>
      </c>
      <c r="R2" s="120" t="s">
        <v>102</v>
      </c>
      <c r="S2" s="189" t="n">
        <v>2018</v>
      </c>
      <c r="U2" s="120" t="s">
        <v>102</v>
      </c>
      <c r="V2" s="189" t="n">
        <v>2018</v>
      </c>
      <c r="X2" s="120" t="s">
        <v>102</v>
      </c>
      <c r="Y2" s="189" t="n">
        <v>2018</v>
      </c>
      <c r="AD2" s="226" t="n"/>
      <c r="AE2" s="226" t="n"/>
      <c r="AF2" s="119" t="n"/>
      <c r="AG2" s="120" t="s">
        <v>103</v>
      </c>
      <c r="AH2" s="119" t="n"/>
      <c r="AI2" s="119" t="n"/>
      <c r="AJ2" s="119" t="n"/>
      <c r="AK2" s="157" t="n"/>
      <c r="AL2" s="119" t="n"/>
      <c r="AM2" s="120" t="s">
        <v>103</v>
      </c>
      <c r="AN2" s="119" t="n"/>
      <c r="AO2" s="119" t="n"/>
      <c r="AP2" s="119" t="n"/>
      <c r="AR2" s="120" t="s">
        <v>104</v>
      </c>
      <c r="AS2" s="120" t="s">
        <v>103</v>
      </c>
      <c r="AT2" s="119" t="n"/>
    </row>
    <row r="3" spans="1:46">
      <c r="A3" s="190" t="s">
        <v>105</v>
      </c>
      <c r="B3" s="189" t="n">
        <v>8</v>
      </c>
      <c r="F3" s="190" t="s">
        <v>105</v>
      </c>
      <c r="G3" s="191" t="s">
        <v>106</v>
      </c>
      <c r="I3" s="190" t="s">
        <v>105</v>
      </c>
      <c r="J3" s="189" t="n">
        <v>8</v>
      </c>
      <c r="L3" s="190" t="s">
        <v>105</v>
      </c>
      <c r="M3" s="189" t="n">
        <v>7</v>
      </c>
      <c r="O3" s="190" t="s">
        <v>105</v>
      </c>
      <c r="P3" s="189" t="n">
        <v>8</v>
      </c>
      <c r="R3" s="190" t="s">
        <v>105</v>
      </c>
      <c r="S3" s="189" t="n">
        <v>7</v>
      </c>
      <c r="U3" s="190" t="s">
        <v>105</v>
      </c>
      <c r="V3" s="189" t="n">
        <v>8</v>
      </c>
      <c r="X3" s="190" t="s">
        <v>105</v>
      </c>
      <c r="Y3" s="189" t="n">
        <v>4</v>
      </c>
      <c r="AF3" s="119" t="n"/>
      <c r="AG3" s="119" t="n">
        <v>7</v>
      </c>
      <c r="AH3" s="119" t="n"/>
      <c r="AI3" s="119" t="n">
        <v>8</v>
      </c>
      <c r="AJ3" s="119" t="n"/>
      <c r="AK3" s="157" t="n"/>
      <c r="AL3" s="119" t="n"/>
      <c r="AM3" s="119" t="n">
        <v>7</v>
      </c>
      <c r="AN3" s="119" t="n"/>
      <c r="AO3" s="119" t="n">
        <v>8</v>
      </c>
      <c r="AP3" s="119" t="n"/>
      <c r="AR3" s="120" t="s">
        <v>107</v>
      </c>
      <c r="AS3" s="119" t="s">
        <v>108</v>
      </c>
      <c r="AT3" s="191" t="s">
        <v>106</v>
      </c>
    </row>
    <row r="4" spans="1:46">
      <c r="A4" s="190" t="s">
        <v>109</v>
      </c>
      <c r="B4" s="191" t="s">
        <v>110</v>
      </c>
      <c r="I4" s="190" t="s">
        <v>109</v>
      </c>
      <c r="J4" s="191" t="s">
        <v>110</v>
      </c>
      <c r="L4" s="190" t="s">
        <v>109</v>
      </c>
      <c r="M4" s="191" t="s">
        <v>110</v>
      </c>
      <c r="U4" s="190" t="s">
        <v>111</v>
      </c>
      <c r="V4" s="191" t="s">
        <v>110</v>
      </c>
      <c r="X4" s="190" t="s">
        <v>112</v>
      </c>
      <c r="Y4" s="191" t="s">
        <v>110</v>
      </c>
      <c r="AF4" s="120" t="s">
        <v>107</v>
      </c>
      <c r="AG4" s="119" t="s">
        <v>113</v>
      </c>
      <c r="AH4" s="191" t="s">
        <v>114</v>
      </c>
      <c r="AI4" s="119" t="s">
        <v>113</v>
      </c>
      <c r="AJ4" s="191" t="s">
        <v>114</v>
      </c>
      <c r="AK4" s="157" t="n"/>
      <c r="AL4" s="120" t="s">
        <v>107</v>
      </c>
      <c r="AM4" s="119" t="s">
        <v>115</v>
      </c>
      <c r="AN4" s="191" t="s">
        <v>116</v>
      </c>
      <c r="AO4" s="119" t="s">
        <v>115</v>
      </c>
      <c r="AP4" s="191" t="s">
        <v>116</v>
      </c>
      <c r="AR4" s="121" t="s">
        <v>30</v>
      </c>
      <c r="AS4" s="119" t="n">
        <v>3</v>
      </c>
      <c r="AT4" s="119" t="n">
        <v>6</v>
      </c>
    </row>
    <row r="5" spans="1:46">
      <c r="F5" s="119" t="s">
        <v>104</v>
      </c>
      <c r="O5" s="120" t="s">
        <v>107</v>
      </c>
      <c r="P5" s="119" t="s">
        <v>117</v>
      </c>
      <c r="R5" s="120" t="s">
        <v>107</v>
      </c>
      <c r="S5" s="119" t="s">
        <v>117</v>
      </c>
      <c r="AF5" s="121" t="s">
        <v>53</v>
      </c>
      <c r="AG5" s="119" t="n"/>
      <c r="AH5" s="119" t="n"/>
      <c r="AI5" s="119" t="n">
        <v>18</v>
      </c>
      <c r="AJ5" s="119" t="n">
        <v>684</v>
      </c>
      <c r="AK5" s="157" t="n"/>
      <c r="AL5" s="121" t="s">
        <v>38</v>
      </c>
      <c r="AM5" s="119" t="n">
        <v>1</v>
      </c>
      <c r="AN5" s="119" t="n">
        <v>99</v>
      </c>
      <c r="AO5" s="119" t="n"/>
      <c r="AP5" s="119" t="n"/>
      <c r="AR5" s="189" t="s">
        <v>31</v>
      </c>
      <c r="AS5" s="119" t="n">
        <v>4</v>
      </c>
      <c r="AT5" s="119" t="n">
        <v>3</v>
      </c>
    </row>
    <row r="6" spans="1:46">
      <c r="A6" s="119" t="s">
        <v>118</v>
      </c>
      <c r="B6" s="191" t="s">
        <v>119</v>
      </c>
      <c r="C6" s="191" t="s">
        <v>120</v>
      </c>
      <c r="D6" s="191" t="s">
        <v>121</v>
      </c>
      <c r="F6" s="119" t="n">
        <v>20</v>
      </c>
      <c r="I6" s="120" t="s">
        <v>107</v>
      </c>
      <c r="J6" s="119" t="s">
        <v>122</v>
      </c>
      <c r="L6" s="120" t="s">
        <v>107</v>
      </c>
      <c r="M6" s="119" t="s">
        <v>122</v>
      </c>
      <c r="O6" s="121" t="s">
        <v>123</v>
      </c>
      <c r="P6" s="119" t="n">
        <v>7</v>
      </c>
      <c r="R6" s="121" t="s">
        <v>124</v>
      </c>
      <c r="S6" s="119" t="n">
        <v>1</v>
      </c>
      <c r="U6" s="119" t="s">
        <v>125</v>
      </c>
      <c r="X6" s="119" t="s">
        <v>126</v>
      </c>
      <c r="Y6" s="191" t="s">
        <v>127</v>
      </c>
      <c r="Z6" s="191" t="s">
        <v>128</v>
      </c>
      <c r="AA6" s="191" t="s">
        <v>129</v>
      </c>
      <c r="AB6" s="191" t="s">
        <v>130</v>
      </c>
      <c r="AF6" s="189" t="s">
        <v>131</v>
      </c>
      <c r="AG6" s="119" t="n"/>
      <c r="AH6" s="119" t="n"/>
      <c r="AI6" s="119" t="n">
        <v>4</v>
      </c>
      <c r="AJ6" s="119" t="n">
        <v>152</v>
      </c>
      <c r="AK6" s="157" t="n"/>
      <c r="AL6" s="189" t="s">
        <v>132</v>
      </c>
      <c r="AM6" s="119" t="n"/>
      <c r="AN6" s="119" t="n"/>
      <c r="AO6" s="119" t="n"/>
      <c r="AP6" s="119" t="n"/>
      <c r="AR6" s="189" t="s">
        <v>29</v>
      </c>
      <c r="AS6" s="119" t="n">
        <v>4</v>
      </c>
      <c r="AT6" s="119" t="n">
        <v>3</v>
      </c>
    </row>
    <row r="7" spans="1:46">
      <c r="A7" s="267" t="n">
        <v>2526</v>
      </c>
      <c r="B7" s="267" t="n">
        <v>679</v>
      </c>
      <c r="C7" s="268" t="n">
        <v>35.20193548387096</v>
      </c>
      <c r="D7" s="268" t="n">
        <v>32.70064516129032</v>
      </c>
      <c r="I7" s="189" t="s">
        <v>133</v>
      </c>
      <c r="J7" s="119" t="n">
        <v>2</v>
      </c>
      <c r="L7" s="121" t="s">
        <v>133</v>
      </c>
      <c r="M7" s="119" t="n">
        <v>1</v>
      </c>
      <c r="O7" s="121" t="s">
        <v>134</v>
      </c>
      <c r="P7" s="119" t="n">
        <v>7</v>
      </c>
      <c r="R7" s="189" t="s">
        <v>123</v>
      </c>
      <c r="S7" s="119" t="n">
        <v>3</v>
      </c>
      <c r="U7" s="119" t="n">
        <v>7</v>
      </c>
      <c r="X7" s="119" t="n">
        <v>46668.98</v>
      </c>
      <c r="Y7" s="119" t="n">
        <v>1787</v>
      </c>
      <c r="Z7" s="123" t="n">
        <v>24.35808333333334</v>
      </c>
      <c r="AA7" s="119" t="n">
        <v>158533</v>
      </c>
      <c r="AB7" s="119" t="n">
        <v>4700</v>
      </c>
      <c r="AF7" s="189" t="s">
        <v>54</v>
      </c>
      <c r="AG7" s="119" t="n">
        <v>2</v>
      </c>
      <c r="AH7" s="119" t="n">
        <v>76</v>
      </c>
      <c r="AI7" s="119" t="n">
        <v>3</v>
      </c>
      <c r="AJ7" s="119" t="n">
        <v>114</v>
      </c>
      <c r="AK7" s="157" t="n"/>
      <c r="AL7" s="121" t="s">
        <v>134</v>
      </c>
      <c r="AM7" s="119" t="n">
        <v>1</v>
      </c>
      <c r="AN7" s="119" t="n">
        <v>99</v>
      </c>
      <c r="AO7" s="119" t="n"/>
      <c r="AP7" s="119" t="n"/>
      <c r="AR7" s="189" t="s">
        <v>38</v>
      </c>
      <c r="AS7" s="119" t="n">
        <v>2</v>
      </c>
      <c r="AT7" s="119" t="n">
        <v>3</v>
      </c>
    </row>
    <row r="8" spans="1:46">
      <c r="I8" s="121" t="s">
        <v>135</v>
      </c>
      <c r="J8" s="119" t="n">
        <v>12</v>
      </c>
      <c r="L8" s="189" t="s">
        <v>135</v>
      </c>
      <c r="M8" s="119" t="n">
        <v>6</v>
      </c>
      <c r="R8" s="121" t="s">
        <v>134</v>
      </c>
      <c r="S8" s="119" t="n">
        <v>4</v>
      </c>
      <c r="AF8" s="189" t="s">
        <v>56</v>
      </c>
      <c r="AG8" s="119" t="n"/>
      <c r="AH8" s="119" t="n"/>
      <c r="AI8" s="119" t="n">
        <v>3</v>
      </c>
      <c r="AJ8" s="119" t="n">
        <v>904</v>
      </c>
      <c r="AK8" s="157" t="n"/>
      <c r="AR8" s="189" t="s">
        <v>36</v>
      </c>
      <c r="AS8" s="119" t="n"/>
      <c r="AT8" s="119" t="n">
        <v>2</v>
      </c>
    </row>
    <row r="9" spans="1:46">
      <c r="I9" s="189" t="s">
        <v>136</v>
      </c>
      <c r="J9" s="119" t="n">
        <v>3</v>
      </c>
      <c r="L9" s="189" t="s">
        <v>136</v>
      </c>
      <c r="M9" s="119" t="n">
        <v>1</v>
      </c>
      <c r="AF9" s="189" t="s">
        <v>55</v>
      </c>
      <c r="AG9" s="119" t="n"/>
      <c r="AH9" s="119" t="n"/>
      <c r="AI9" s="119" t="n">
        <v>1</v>
      </c>
      <c r="AJ9" s="119" t="n">
        <v>68</v>
      </c>
      <c r="AK9" s="157" t="n"/>
      <c r="AR9" s="189" t="s">
        <v>34</v>
      </c>
      <c r="AS9" s="119" t="n">
        <v>4</v>
      </c>
      <c r="AT9" s="119" t="n">
        <v>2</v>
      </c>
    </row>
    <row r="10" spans="1:46">
      <c r="I10" s="189" t="s">
        <v>9</v>
      </c>
      <c r="J10" s="119" t="n">
        <v>1</v>
      </c>
      <c r="L10" s="189" t="s">
        <v>9</v>
      </c>
      <c r="M10" s="119" t="n">
        <v>3</v>
      </c>
      <c r="U10" s="158" t="s">
        <v>137</v>
      </c>
      <c r="X10" s="158" t="s">
        <v>138</v>
      </c>
      <c r="AF10" s="189" t="s">
        <v>58</v>
      </c>
      <c r="AG10" s="119" t="n"/>
      <c r="AH10" s="119" t="n"/>
      <c r="AI10" s="119" t="n">
        <v>1</v>
      </c>
      <c r="AJ10" s="119" t="n">
        <v>888</v>
      </c>
      <c r="AK10" s="157" t="n"/>
      <c r="AR10" s="189" t="s">
        <v>139</v>
      </c>
      <c r="AS10" s="119" t="n"/>
      <c r="AT10" s="119" t="n">
        <v>1</v>
      </c>
    </row>
    <row r="11" spans="1:46">
      <c r="A11" s="158" t="s">
        <v>140</v>
      </c>
      <c r="F11" s="158" t="s">
        <v>141</v>
      </c>
      <c r="I11" s="121" t="s">
        <v>134</v>
      </c>
      <c r="J11" s="119" t="n">
        <v>18</v>
      </c>
      <c r="L11" s="121" t="s">
        <v>134</v>
      </c>
      <c r="M11" s="119" t="n">
        <v>11</v>
      </c>
      <c r="U11" s="120" t="s">
        <v>102</v>
      </c>
      <c r="V11" s="189" t="n">
        <v>2018</v>
      </c>
      <c r="X11" s="120" t="s">
        <v>102</v>
      </c>
      <c r="Y11" s="189" t="n">
        <v>2018</v>
      </c>
      <c r="AF11" s="189" t="s">
        <v>142</v>
      </c>
      <c r="AG11" s="119" t="n"/>
      <c r="AH11" s="119" t="n"/>
      <c r="AI11" s="119" t="n">
        <v>1</v>
      </c>
      <c r="AJ11" s="119" t="n">
        <v>1280</v>
      </c>
      <c r="AK11" s="157" t="n"/>
      <c r="AR11" s="121" t="s">
        <v>134</v>
      </c>
      <c r="AS11" s="119" t="n">
        <v>17</v>
      </c>
      <c r="AT11" s="119" t="n">
        <v>20</v>
      </c>
    </row>
    <row r="12" spans="1:46">
      <c r="A12" s="120" t="s">
        <v>102</v>
      </c>
      <c r="B12" s="189" t="n">
        <v>2018</v>
      </c>
      <c r="F12" s="120" t="s">
        <v>102</v>
      </c>
      <c r="G12" s="189" t="n">
        <v>2018</v>
      </c>
      <c r="U12" s="190" t="s">
        <v>105</v>
      </c>
      <c r="V12" s="189" t="n">
        <v>7</v>
      </c>
      <c r="X12" s="190" t="s">
        <v>105</v>
      </c>
      <c r="Y12" s="189" t="n">
        <v>3</v>
      </c>
      <c r="AF12" s="189" t="s">
        <v>57</v>
      </c>
      <c r="AG12" s="119" t="n"/>
      <c r="AH12" s="119" t="n"/>
      <c r="AI12" s="119" t="n">
        <v>1</v>
      </c>
      <c r="AJ12" s="119" t="n">
        <v>1288</v>
      </c>
      <c r="AK12" s="157" t="n"/>
    </row>
    <row r="13" spans="1:46">
      <c r="A13" s="190" t="s">
        <v>105</v>
      </c>
      <c r="B13" s="189" t="n">
        <v>7</v>
      </c>
      <c r="F13" s="190" t="s">
        <v>105</v>
      </c>
      <c r="G13" s="191" t="s">
        <v>108</v>
      </c>
      <c r="U13" s="190" t="s">
        <v>111</v>
      </c>
      <c r="V13" s="191" t="s">
        <v>110</v>
      </c>
      <c r="X13" s="190" t="s">
        <v>112</v>
      </c>
      <c r="Y13" s="191" t="s">
        <v>110</v>
      </c>
      <c r="AF13" s="189" t="s">
        <v>60</v>
      </c>
      <c r="AG13" s="119" t="n">
        <v>1</v>
      </c>
      <c r="AH13" s="119" t="n">
        <v>199</v>
      </c>
      <c r="AI13" s="119" t="n"/>
      <c r="AJ13" s="119" t="n"/>
      <c r="AK13" s="157" t="n"/>
    </row>
    <row r="14" spans="1:46">
      <c r="A14" s="190" t="s">
        <v>109</v>
      </c>
      <c r="B14" s="191" t="s">
        <v>110</v>
      </c>
      <c r="AF14" s="189" t="s">
        <v>59</v>
      </c>
      <c r="AG14" s="119" t="n">
        <v>1</v>
      </c>
      <c r="AH14" s="119" t="n">
        <v>1299</v>
      </c>
      <c r="AI14" s="119" t="n"/>
      <c r="AJ14" s="119" t="n"/>
      <c r="AK14" s="157" t="n"/>
    </row>
    <row r="15" spans="1:46">
      <c r="F15" s="119" t="s">
        <v>104</v>
      </c>
      <c r="U15" s="119" t="s">
        <v>125</v>
      </c>
      <c r="X15" s="119" t="s">
        <v>126</v>
      </c>
      <c r="Y15" s="191" t="s">
        <v>127</v>
      </c>
      <c r="Z15" s="191" t="s">
        <v>128</v>
      </c>
      <c r="AA15" s="191" t="s">
        <v>129</v>
      </c>
      <c r="AB15" s="191" t="s">
        <v>130</v>
      </c>
      <c r="AF15" s="121" t="s">
        <v>134</v>
      </c>
      <c r="AG15" s="119" t="n">
        <v>4</v>
      </c>
      <c r="AH15" s="119" t="n">
        <v>1574</v>
      </c>
      <c r="AI15" s="119" t="n">
        <v>32</v>
      </c>
      <c r="AJ15" s="119" t="n">
        <v>5378</v>
      </c>
      <c r="AK15" s="157" t="n"/>
    </row>
    <row r="16" spans="1:46">
      <c r="A16" s="119" t="s">
        <v>118</v>
      </c>
      <c r="B16" s="191" t="s">
        <v>119</v>
      </c>
      <c r="C16" s="191" t="s">
        <v>120</v>
      </c>
      <c r="D16" s="191" t="s">
        <v>121</v>
      </c>
      <c r="F16" s="119" t="n">
        <v>17</v>
      </c>
      <c r="U16" s="119" t="n">
        <v>4</v>
      </c>
      <c r="X16" s="119" t="n">
        <v>31879.68000000001</v>
      </c>
      <c r="Y16" s="119" t="n">
        <v>1847</v>
      </c>
      <c r="Z16" s="119" t="n">
        <v>17.48578125</v>
      </c>
      <c r="AA16" s="119" t="n">
        <v>176187</v>
      </c>
      <c r="AB16" s="119" t="n">
        <v>4381</v>
      </c>
      <c r="AH16" s="157" t="n"/>
      <c r="AI16" s="157" t="n"/>
      <c r="AJ16" s="157" t="n"/>
      <c r="AK16" s="157" t="n"/>
    </row>
    <row r="17" spans="1:46">
      <c r="A17" s="267" t="n">
        <v>2908</v>
      </c>
      <c r="B17" s="267" t="n">
        <v>645</v>
      </c>
      <c r="C17" s="268" t="n">
        <v>54.62612903225805</v>
      </c>
      <c r="D17" s="268" t="n">
        <v>32.66967741935484</v>
      </c>
      <c r="AH17" s="157" t="n"/>
      <c r="AI17" s="157" t="n"/>
      <c r="AJ17" s="157" t="n"/>
      <c r="AK17" s="157" t="n"/>
    </row>
    <row r="18" spans="1:46">
      <c r="AH18" s="157" t="n"/>
      <c r="AI18" s="157" t="n"/>
      <c r="AJ18" s="157" t="n"/>
      <c r="AK18" s="157" t="n"/>
    </row>
    <row r="19" spans="1:46">
      <c r="I19" s="159" t="s">
        <v>143</v>
      </c>
      <c r="J19" s="160" t="n"/>
      <c r="K19" s="160" t="s">
        <v>144</v>
      </c>
      <c r="L19" s="160" t="s">
        <v>145</v>
      </c>
      <c r="O19" s="159" t="s">
        <v>146</v>
      </c>
      <c r="P19" s="160" t="s">
        <v>144</v>
      </c>
      <c r="Q19" s="160" t="s">
        <v>145</v>
      </c>
      <c r="AH19" s="157" t="n"/>
      <c r="AI19" s="157" t="n"/>
      <c r="AJ19" s="157" t="n"/>
      <c r="AK19" s="157" t="n"/>
    </row>
    <row customHeight="1" ht="17.25" r="20" s="235" spans="1:46" thickBot="1">
      <c r="I20" s="160" t="s">
        <v>133</v>
      </c>
      <c r="J20" s="160" t="s">
        <v>37</v>
      </c>
      <c r="K20" s="160">
        <f>IFERROR(VLOOKUP($I20,$I$1:$J$16,2,0),0)</f>
        <v/>
      </c>
      <c r="L20" s="160">
        <f>IFERROR(VLOOKUP($I20,$L$1:$M$17,2,0),0)</f>
        <v/>
      </c>
      <c r="O20" s="160" t="s">
        <v>147</v>
      </c>
      <c r="P20" s="160">
        <f>IFERROR(VLOOKUP(O20,$O$2:$P$17,2,0),0)</f>
        <v/>
      </c>
      <c r="Q20" s="160">
        <f>IFERROR(VLOOKUP(O20,$R$1:$S$15,2,0),0)</f>
        <v/>
      </c>
      <c r="AH20" s="157" t="n"/>
      <c r="AI20" s="157" t="n"/>
      <c r="AJ20" s="157" t="n"/>
      <c r="AK20" s="157" t="n"/>
    </row>
    <row r="21" spans="1:46">
      <c r="F21" s="161" t="s">
        <v>112</v>
      </c>
      <c r="G21" s="162" t="s">
        <v>148</v>
      </c>
      <c r="I21" s="160" t="s">
        <v>135</v>
      </c>
      <c r="J21" s="160" t="s">
        <v>35</v>
      </c>
      <c r="K21" s="160">
        <f>IFERROR(VLOOKUP(I21,$I$1:$J$16,2,0),0)</f>
        <v/>
      </c>
      <c r="L21" s="160">
        <f>IFERROR(VLOOKUP($I21,$L$1:$M$17,2,0),0)</f>
        <v/>
      </c>
      <c r="O21" s="160" t="s">
        <v>149</v>
      </c>
      <c r="P21" s="160">
        <f>IFERROR(VLOOKUP(O21,$O$2:$P$17,2,0),0)</f>
        <v/>
      </c>
      <c r="Q21" s="160">
        <f>IFERROR(VLOOKUP(O21,$R$1:$S$15,2,0),0)</f>
        <v/>
      </c>
      <c r="AH21" s="157" t="n"/>
      <c r="AI21" s="157" t="n"/>
      <c r="AJ21" s="157" t="n"/>
      <c r="AK21" s="157" t="n"/>
    </row>
    <row r="22" spans="1:46">
      <c r="F22" s="163" t="s">
        <v>150</v>
      </c>
      <c r="G22" s="187" t="s">
        <v>106</v>
      </c>
      <c r="I22" s="160" t="s">
        <v>151</v>
      </c>
      <c r="J22" s="160" t="s">
        <v>41</v>
      </c>
      <c r="K22" s="160">
        <f>IFERROR(VLOOKUP(I22,$I$1:$J$16,2,0),0)</f>
        <v/>
      </c>
      <c r="L22" s="160">
        <f>IFERROR(VLOOKUP($I22,$L$1:$M$17,2,0),0)</f>
        <v/>
      </c>
      <c r="O22" s="160" t="s">
        <v>152</v>
      </c>
      <c r="P22" s="160">
        <f>IFERROR(VLOOKUP(O22,$O$2:$P$17,2,0),0)</f>
        <v/>
      </c>
      <c r="Q22" s="160">
        <f>IFERROR(VLOOKUP(O22,$R$1:$S$15,2,0),0)</f>
        <v/>
      </c>
      <c r="AH22" s="157" t="n"/>
      <c r="AI22" s="157" t="n"/>
      <c r="AJ22" s="157" t="n"/>
      <c r="AK22" s="157" t="n"/>
    </row>
    <row r="23" spans="1:46">
      <c r="F23" s="163" t="s">
        <v>145</v>
      </c>
      <c r="G23" s="155" t="s">
        <v>108</v>
      </c>
      <c r="I23" s="160" t="s">
        <v>136</v>
      </c>
      <c r="J23" s="160" t="s">
        <v>40</v>
      </c>
      <c r="K23" s="160">
        <f>IFERROR(VLOOKUP(I23,$I$1:$J$16,2,0),0)</f>
        <v/>
      </c>
      <c r="L23" s="160">
        <f>IFERROR(VLOOKUP($I23,$L$1:$M$17,2,0),0)</f>
        <v/>
      </c>
      <c r="O23" s="160" t="s">
        <v>124</v>
      </c>
      <c r="P23" s="160">
        <f>IFERROR(VLOOKUP(O23,$O$2:$P$17,2,0),0)</f>
        <v/>
      </c>
      <c r="Q23" s="160">
        <f>IFERROR(VLOOKUP(O23,$R$1:$S$15,2,0),0)</f>
        <v/>
      </c>
      <c r="AH23" s="157" t="n"/>
      <c r="AI23" s="157" t="n"/>
      <c r="AJ23" s="157" t="n"/>
      <c r="AK23" s="157" t="n"/>
    </row>
    <row r="24" spans="1:46">
      <c r="F24" s="163" t="s">
        <v>153</v>
      </c>
      <c r="G24" s="155" t="n">
        <v>31</v>
      </c>
      <c r="I24" s="160" t="s">
        <v>9</v>
      </c>
      <c r="J24" s="160" t="n"/>
      <c r="K24" s="160">
        <f>IFERROR(VLOOKUP(I24,$I$1:$J$16,2,0),0)</f>
        <v/>
      </c>
      <c r="L24" s="160">
        <f>IFERROR(VLOOKUP($I24,$L$1:$M$17,2,0),0)</f>
        <v/>
      </c>
      <c r="O24" s="160" t="s">
        <v>123</v>
      </c>
      <c r="P24" s="160">
        <f>IFERROR(VLOOKUP(O24,$O$2:$P$17,2,0),0)</f>
        <v/>
      </c>
      <c r="Q24" s="160">
        <f>IFERROR(VLOOKUP(O24,$R$1:$S$15,2,0),0)</f>
        <v/>
      </c>
      <c r="AH24" s="157" t="n"/>
      <c r="AI24" s="157" t="n"/>
      <c r="AJ24" s="157" t="n"/>
      <c r="AK24" s="157" t="n"/>
    </row>
    <row r="25" spans="1:46">
      <c r="F25" s="163" t="s">
        <v>154</v>
      </c>
      <c r="G25" s="155" t="n">
        <v>31</v>
      </c>
      <c r="I25" s="160" t="s">
        <v>134</v>
      </c>
      <c r="J25" s="160" t="n"/>
      <c r="K25" s="160">
        <f>SUM(K20:K23)+GETPIVOTDATA("姓名",$F$5)</f>
        <v/>
      </c>
      <c r="L25" s="160">
        <f>SUM(L20:L23)+GETPIVOTDATA("姓名",$F$15)</f>
        <v/>
      </c>
      <c r="O25" s="160" t="s">
        <v>134</v>
      </c>
      <c r="P25" s="160">
        <f>SUM(P20:P24)</f>
        <v/>
      </c>
      <c r="Q25" s="160">
        <f>SUM(Q20:Q24)</f>
        <v/>
      </c>
      <c r="AH25" s="157" t="n"/>
      <c r="AI25" s="157" t="n"/>
      <c r="AJ25" s="157" t="n"/>
      <c r="AK25" s="157" t="n"/>
    </row>
    <row customHeight="1" ht="17.25" r="26" s="235" spans="1:46" thickBot="1">
      <c r="F26" s="164" t="s">
        <v>155</v>
      </c>
      <c r="G26" s="188" t="s">
        <v>156</v>
      </c>
      <c r="AH26" s="157" t="n"/>
      <c r="AI26" s="157" t="n"/>
      <c r="AJ26" s="157" t="n"/>
      <c r="AK26" s="157" t="n"/>
    </row>
    <row r="27" spans="1:46">
      <c r="AH27" s="157" t="n"/>
      <c r="AI27" s="157" t="n"/>
      <c r="AJ27" s="157" t="n"/>
      <c r="AK27" s="157" t="n"/>
    </row>
    <row r="28" spans="1:46">
      <c r="AH28" s="157" t="n"/>
      <c r="AI28" s="157" t="n"/>
      <c r="AJ28" s="157" t="n"/>
      <c r="AK28" s="157" t="n"/>
    </row>
    <row r="29" spans="1:46">
      <c r="AH29" s="157" t="n"/>
      <c r="AI29" s="157" t="n"/>
      <c r="AJ29" s="157" t="n"/>
      <c r="AK29" s="157" t="n"/>
    </row>
    <row r="30" spans="1:46">
      <c r="AH30" s="157" t="n"/>
      <c r="AI30" s="157" t="n"/>
      <c r="AJ30" s="157" t="n"/>
      <c r="AK30" s="157" t="n"/>
    </row>
    <row r="31" spans="1:46">
      <c r="AH31" s="157" t="n"/>
      <c r="AI31" s="157" t="n"/>
      <c r="AJ31" s="157" t="n"/>
      <c r="AK31" s="157" t="n"/>
    </row>
    <row r="32" spans="1:46">
      <c r="AH32" s="157" t="n"/>
      <c r="AI32" s="157" t="n"/>
      <c r="AJ32" s="157" t="n"/>
      <c r="AK32" s="157" t="n"/>
    </row>
  </sheetData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3"/>
  <sheetViews>
    <sheetView tabSelected="1" workbookViewId="0">
      <selection activeCell="K13" sqref="K13"/>
    </sheetView>
  </sheetViews>
  <sheetFormatPr baseColWidth="8" defaultColWidth="9" defaultRowHeight="16.5" outlineLevelCol="0"/>
  <cols>
    <col customWidth="1" max="1" min="1" style="28" width="13.875"/>
    <col customWidth="1" max="7" min="2" style="28" width="10.875"/>
    <col customWidth="1" max="9" min="8" style="28" width="9"/>
    <col bestFit="1" customWidth="1" max="10" min="10" style="28" width="9.125"/>
    <col customWidth="1" max="12" min="11" style="28" width="9"/>
    <col customWidth="1" max="16384" min="13" style="28" width="9"/>
  </cols>
  <sheetData>
    <row r="1" spans="1:20">
      <c r="A1" s="27" t="s">
        <v>157</v>
      </c>
    </row>
    <row r="2" spans="1:20">
      <c r="A2" s="104" t="s">
        <v>158</v>
      </c>
      <c r="B2" s="29" t="n">
        <v>8.1</v>
      </c>
      <c r="C2" s="29" t="n">
        <v>8.699999999999999</v>
      </c>
      <c r="D2" s="29" t="n">
        <v>8.119999999999999</v>
      </c>
      <c r="E2" s="148" t="n">
        <v>8.15</v>
      </c>
      <c r="F2" s="29" t="n">
        <v>8.19</v>
      </c>
      <c r="G2" s="29" t="n">
        <v>9.01</v>
      </c>
      <c r="O2" s="29" t="s">
        <v>159</v>
      </c>
      <c r="P2" s="29" t="n">
        <v>6.15</v>
      </c>
      <c r="Q2" s="29" t="s">
        <v>160</v>
      </c>
      <c r="R2" s="29" t="n">
        <v>7.15</v>
      </c>
      <c r="S2" s="29" t="s">
        <v>108</v>
      </c>
      <c r="T2" s="29" t="n">
        <v>8.23</v>
      </c>
    </row>
    <row r="3" spans="1:20">
      <c r="A3" s="65" t="s">
        <v>161</v>
      </c>
      <c r="B3" s="32" t="n">
        <v>1</v>
      </c>
      <c r="C3" s="32" t="n">
        <v>1</v>
      </c>
      <c r="D3" s="32" t="n">
        <v>1</v>
      </c>
      <c r="E3" s="32" t="n">
        <v>1</v>
      </c>
      <c r="F3" s="32" t="n">
        <v>1</v>
      </c>
      <c r="G3" s="32" t="n">
        <v>1</v>
      </c>
      <c r="O3" s="32" t="n">
        <v>3</v>
      </c>
      <c r="P3" s="32" t="n">
        <v>1</v>
      </c>
      <c r="Q3" s="32" t="n">
        <v>1</v>
      </c>
      <c r="R3" s="32" t="n">
        <v>1</v>
      </c>
      <c r="S3" s="32" t="n">
        <v>1</v>
      </c>
      <c r="T3" s="32" t="n">
        <v>1</v>
      </c>
    </row>
    <row r="4" spans="1:20">
      <c r="A4" s="65" t="s">
        <v>162</v>
      </c>
      <c r="B4" s="32" t="n">
        <v>1</v>
      </c>
      <c r="C4" s="32" t="n">
        <v>1</v>
      </c>
      <c r="D4" s="32" t="n">
        <v>1</v>
      </c>
      <c r="E4" s="32" t="n">
        <v>1</v>
      </c>
      <c r="F4" s="32" t="n">
        <v>1</v>
      </c>
      <c r="G4" s="32" t="n">
        <v>1</v>
      </c>
      <c r="O4" s="32" t="n">
        <v>1</v>
      </c>
      <c r="P4" s="32" t="n">
        <v>1</v>
      </c>
      <c r="Q4" s="32" t="n">
        <v>1</v>
      </c>
      <c r="R4" s="32" t="n">
        <v>1</v>
      </c>
      <c r="S4" s="32" t="n">
        <v>1</v>
      </c>
      <c r="T4" s="32" t="n">
        <v>1</v>
      </c>
    </row>
    <row r="5" spans="1:20">
      <c r="A5" s="65" t="s">
        <v>163</v>
      </c>
      <c r="B5" s="28" t="n">
        <v>1</v>
      </c>
      <c r="C5" s="28" t="n">
        <v>2</v>
      </c>
      <c r="D5" s="28" t="n">
        <v>2</v>
      </c>
      <c r="E5" s="28" t="n">
        <v>1</v>
      </c>
      <c r="F5" s="28" t="n">
        <v>1</v>
      </c>
      <c r="G5" s="28" t="n">
        <v>1</v>
      </c>
      <c r="O5" s="28" t="n">
        <v>1</v>
      </c>
      <c r="P5" s="28" t="n">
        <v>1</v>
      </c>
      <c r="Q5" s="28" t="n">
        <v>1</v>
      </c>
      <c r="R5" s="28" t="n">
        <v>1</v>
      </c>
      <c r="S5" s="28" t="n">
        <v>1</v>
      </c>
      <c r="T5" s="28" t="n">
        <v>1</v>
      </c>
    </row>
    <row r="6" spans="1:20">
      <c r="A6" s="65" t="s">
        <v>164</v>
      </c>
      <c r="B6" s="32" t="n">
        <v>2</v>
      </c>
      <c r="C6" s="32" t="n">
        <v>1</v>
      </c>
      <c r="D6" s="32" t="n">
        <v>1</v>
      </c>
      <c r="E6" s="32" t="n">
        <v>1</v>
      </c>
      <c r="F6" s="32" t="n">
        <v>4</v>
      </c>
      <c r="G6" s="32" t="n">
        <v>3</v>
      </c>
      <c r="O6" s="32" t="n">
        <v>3</v>
      </c>
      <c r="P6" s="32" t="n">
        <v>1</v>
      </c>
      <c r="Q6" s="32" t="n">
        <v>1</v>
      </c>
      <c r="R6" s="32" t="n">
        <v>1</v>
      </c>
      <c r="S6" s="32" t="n">
        <v>1</v>
      </c>
      <c r="T6" s="32" t="n">
        <v>1</v>
      </c>
    </row>
    <row r="8" spans="1:20">
      <c r="A8" s="104" t="s">
        <v>165</v>
      </c>
      <c r="B8" s="29">
        <f>B2</f>
        <v/>
      </c>
      <c r="C8" s="29">
        <f>C2</f>
        <v/>
      </c>
      <c r="D8" s="29">
        <f>D2</f>
        <v/>
      </c>
      <c r="E8" s="148">
        <f>E2</f>
        <v/>
      </c>
      <c r="F8" s="29">
        <f>F2</f>
        <v/>
      </c>
      <c r="G8" s="29">
        <f>G2</f>
        <v/>
      </c>
      <c r="O8" s="29" t="n">
        <v>6.1</v>
      </c>
      <c r="P8" s="29">
        <f>P2</f>
        <v/>
      </c>
      <c r="Q8" s="29" t="s">
        <v>160</v>
      </c>
      <c r="R8" s="29" t="n">
        <v>7.15</v>
      </c>
      <c r="S8" s="29">
        <f>S2</f>
        <v/>
      </c>
      <c r="T8" s="29">
        <f>T2</f>
        <v/>
      </c>
    </row>
    <row r="9" spans="1:20">
      <c r="A9" s="65" t="s">
        <v>161</v>
      </c>
      <c r="B9" s="32" t="n">
        <v>7</v>
      </c>
      <c r="C9" s="32" t="n">
        <v>8</v>
      </c>
      <c r="D9" s="32" t="n">
        <v>8</v>
      </c>
      <c r="E9" s="32" t="n">
        <v>8</v>
      </c>
      <c r="F9" s="32" t="n">
        <v>8</v>
      </c>
      <c r="G9" s="32" t="n">
        <v>8</v>
      </c>
      <c r="O9" s="32" t="n">
        <v>16</v>
      </c>
      <c r="P9" s="32" t="n">
        <v>8</v>
      </c>
      <c r="Q9" s="32" t="n">
        <v>8</v>
      </c>
      <c r="R9" s="32" t="n">
        <v>7</v>
      </c>
      <c r="S9" s="32" t="n">
        <v>7</v>
      </c>
      <c r="T9" s="28" t="n">
        <v>8</v>
      </c>
    </row>
    <row r="10" spans="1:20">
      <c r="A10" s="65" t="s">
        <v>162</v>
      </c>
      <c r="B10" s="32" t="n">
        <v>6</v>
      </c>
      <c r="C10" s="32" t="n">
        <v>5</v>
      </c>
      <c r="D10" s="32" t="n">
        <v>5</v>
      </c>
      <c r="E10" s="32" t="n">
        <v>7</v>
      </c>
      <c r="F10" s="32" t="n">
        <v>6</v>
      </c>
      <c r="G10" s="32" t="n">
        <v>5</v>
      </c>
      <c r="O10" s="32" t="n">
        <v>9</v>
      </c>
      <c r="P10" s="32" t="n">
        <v>7</v>
      </c>
      <c r="Q10" s="32" t="n">
        <v>6</v>
      </c>
      <c r="R10" s="32" t="n">
        <v>5</v>
      </c>
      <c r="S10" s="32" t="n">
        <v>5</v>
      </c>
      <c r="T10" s="28" t="n">
        <v>6</v>
      </c>
    </row>
    <row r="11" spans="1:20">
      <c r="A11" s="65" t="s">
        <v>163</v>
      </c>
      <c r="B11" s="28" t="n">
        <v>2</v>
      </c>
      <c r="C11" s="28" t="n">
        <v>4</v>
      </c>
      <c r="D11" s="28" t="n">
        <v>4</v>
      </c>
      <c r="E11" s="28" t="n">
        <v>5</v>
      </c>
      <c r="F11" s="28" t="n">
        <v>3</v>
      </c>
      <c r="G11" s="28" t="n">
        <v>4</v>
      </c>
      <c r="O11" s="28" t="n">
        <v>6</v>
      </c>
      <c r="P11" s="28" t="n">
        <v>3</v>
      </c>
      <c r="Q11" s="28" t="n">
        <v>2</v>
      </c>
      <c r="R11" s="28" t="n">
        <v>2</v>
      </c>
      <c r="S11" s="28" t="n">
        <v>2</v>
      </c>
      <c r="T11" s="28" t="n">
        <v>2</v>
      </c>
    </row>
    <row r="12" spans="1:20">
      <c r="A12" s="65" t="s">
        <v>164</v>
      </c>
      <c r="B12" s="32" t="n">
        <v>11</v>
      </c>
      <c r="C12" s="32" t="n">
        <v>20</v>
      </c>
      <c r="D12" s="32" t="n">
        <v>20</v>
      </c>
      <c r="E12" s="32" t="n">
        <v>7</v>
      </c>
      <c r="F12" s="32" t="n">
        <v>11</v>
      </c>
      <c r="G12" s="32" t="n">
        <v>7</v>
      </c>
      <c r="O12" s="32" t="n">
        <v>7</v>
      </c>
      <c r="P12" s="32" t="n">
        <v>32</v>
      </c>
      <c r="Q12" s="32" t="n">
        <v>5</v>
      </c>
      <c r="R12" s="32" t="n">
        <v>4</v>
      </c>
      <c r="S12" s="32" t="n">
        <v>10</v>
      </c>
      <c r="T12" s="28" t="n">
        <v>7</v>
      </c>
    </row>
    <row r="14" spans="1:20">
      <c r="A14" s="64" t="s">
        <v>166</v>
      </c>
      <c r="B14" s="29">
        <f>B8</f>
        <v/>
      </c>
      <c r="C14" s="29">
        <f>C8</f>
        <v/>
      </c>
      <c r="D14" s="29">
        <f>D8</f>
        <v/>
      </c>
      <c r="E14" s="148">
        <f>E8</f>
        <v/>
      </c>
      <c r="F14" s="29">
        <f>F8</f>
        <v/>
      </c>
      <c r="G14" s="29">
        <f>G8</f>
        <v/>
      </c>
      <c r="O14" s="29" t="n">
        <v>6.1</v>
      </c>
      <c r="P14" s="29">
        <f>P8</f>
        <v/>
      </c>
      <c r="Q14" s="29" t="s">
        <v>160</v>
      </c>
      <c r="R14" s="29" t="n">
        <v>7.15</v>
      </c>
      <c r="S14" s="29">
        <f>S8</f>
        <v/>
      </c>
      <c r="T14" s="29">
        <f>T8</f>
        <v/>
      </c>
    </row>
    <row r="15" spans="1:20">
      <c r="A15" s="65" t="s">
        <v>161</v>
      </c>
      <c r="B15" s="32" t="n">
        <v>47</v>
      </c>
      <c r="C15" s="28" t="n">
        <v>47</v>
      </c>
      <c r="D15" s="28" t="n">
        <v>49</v>
      </c>
      <c r="E15" s="28" t="n">
        <v>49</v>
      </c>
      <c r="F15" s="28" t="n">
        <v>50</v>
      </c>
      <c r="G15" s="28" t="n">
        <v>51</v>
      </c>
      <c r="O15" s="32" t="n">
        <v>15</v>
      </c>
      <c r="P15" s="32" t="n">
        <v>58</v>
      </c>
      <c r="Q15" s="32" t="n">
        <v>43</v>
      </c>
      <c r="R15" s="32" t="n">
        <v>43</v>
      </c>
      <c r="S15" s="32" t="n">
        <v>45</v>
      </c>
      <c r="T15" s="28" t="n">
        <v>50</v>
      </c>
    </row>
    <row r="16" spans="1:20">
      <c r="A16" s="65" t="s">
        <v>162</v>
      </c>
      <c r="B16" s="32" t="n">
        <v>42</v>
      </c>
      <c r="C16" s="28" t="n">
        <v>33</v>
      </c>
      <c r="D16" s="28" t="n">
        <v>43</v>
      </c>
      <c r="E16" s="28" t="n">
        <v>42</v>
      </c>
      <c r="F16" s="28" t="n">
        <v>38</v>
      </c>
      <c r="G16" s="28" t="n">
        <v>41</v>
      </c>
      <c r="O16" s="32" t="n">
        <v>8</v>
      </c>
      <c r="P16" s="32" t="n">
        <v>40</v>
      </c>
      <c r="Q16" s="32" t="n">
        <v>41</v>
      </c>
      <c r="R16" s="32" t="n">
        <v>33</v>
      </c>
      <c r="S16" s="32" t="n">
        <v>41</v>
      </c>
      <c r="T16" s="28" t="n">
        <v>36</v>
      </c>
    </row>
    <row r="17" spans="1:20">
      <c r="A17" s="65" t="s">
        <v>163</v>
      </c>
      <c r="B17" s="28" t="n">
        <v>4</v>
      </c>
      <c r="C17" s="28" t="n">
        <v>17</v>
      </c>
      <c r="D17" s="28" t="n">
        <v>13</v>
      </c>
      <c r="E17" s="28" t="n">
        <v>22</v>
      </c>
      <c r="F17" s="28" t="n">
        <v>13</v>
      </c>
      <c r="G17" s="28" t="n">
        <v>36</v>
      </c>
      <c r="O17" s="28" t="n">
        <v>8</v>
      </c>
      <c r="P17" s="28" t="n">
        <v>21</v>
      </c>
      <c r="Q17" s="28" t="n">
        <v>17</v>
      </c>
      <c r="R17" s="28" t="n">
        <v>9</v>
      </c>
      <c r="S17" s="28" t="n">
        <v>5</v>
      </c>
      <c r="T17" s="28" t="n">
        <v>6</v>
      </c>
    </row>
    <row r="18" spans="1:20">
      <c r="A18" s="65" t="s">
        <v>164</v>
      </c>
      <c r="B18" s="32" t="n">
        <v>342</v>
      </c>
      <c r="C18" s="28" t="n">
        <v>194</v>
      </c>
      <c r="D18" s="28" t="n">
        <v>354</v>
      </c>
      <c r="E18" s="28" t="n">
        <v>172</v>
      </c>
      <c r="F18" s="28" t="n">
        <v>44</v>
      </c>
      <c r="G18" s="28" t="n">
        <v>331</v>
      </c>
      <c r="O18" s="32" t="n">
        <v>25</v>
      </c>
      <c r="P18" s="32" t="n">
        <v>173</v>
      </c>
      <c r="Q18" s="32" t="n">
        <v>43</v>
      </c>
      <c r="R18" s="32" t="n">
        <v>37</v>
      </c>
      <c r="S18" s="32" t="n">
        <v>55</v>
      </c>
      <c r="T18" s="28" t="n">
        <v>42</v>
      </c>
    </row>
    <row r="20" spans="1:20">
      <c r="A20" s="30" t="s">
        <v>86</v>
      </c>
      <c r="B20" s="30" t="n">
        <v>6.1</v>
      </c>
      <c r="C20" s="30">
        <f>P14</f>
        <v/>
      </c>
      <c r="D20" s="30" t="s">
        <v>160</v>
      </c>
      <c r="E20" s="30" t="n">
        <v>7.15</v>
      </c>
      <c r="F20" s="30" t="n">
        <v>8.1</v>
      </c>
      <c r="G20" s="30" t="n">
        <v>9.01</v>
      </c>
    </row>
    <row r="21" spans="1:20">
      <c r="A21" s="28" t="s">
        <v>87</v>
      </c>
      <c r="B21" s="32" t="n">
        <v>7.3</v>
      </c>
      <c r="C21" s="32" t="n">
        <v>7.3</v>
      </c>
      <c r="D21" s="32" t="n">
        <v>7.4</v>
      </c>
      <c r="E21" s="32" t="n">
        <v>7.3</v>
      </c>
      <c r="F21" s="28" t="n">
        <v>7.9</v>
      </c>
      <c r="G21" s="269" t="n">
        <v>8.9</v>
      </c>
    </row>
    <row r="22" spans="1:20">
      <c r="A22" s="28" t="s">
        <v>88</v>
      </c>
      <c r="B22" s="32" t="n">
        <v>7.3</v>
      </c>
      <c r="C22" s="32" t="n">
        <v>7.3</v>
      </c>
      <c r="D22" s="32" t="n">
        <v>7.4</v>
      </c>
      <c r="E22" s="32" t="n">
        <v>7.3</v>
      </c>
      <c r="F22" s="28" t="n">
        <v>7.7</v>
      </c>
      <c r="G22" s="28" t="n">
        <v>8.699999999999999</v>
      </c>
    </row>
    <row r="23" spans="1:20">
      <c r="A23" s="28" t="s">
        <v>89</v>
      </c>
      <c r="B23" s="32" t="n">
        <v>7.3</v>
      </c>
      <c r="C23" s="32" t="n">
        <v>7.3</v>
      </c>
      <c r="D23" s="32" t="n">
        <v>7.4</v>
      </c>
      <c r="E23" s="32" t="n">
        <v>7.3</v>
      </c>
      <c r="F23" s="28" t="n">
        <v>7.9</v>
      </c>
      <c r="G23" s="28" t="n">
        <v>8.9</v>
      </c>
    </row>
    <row r="24" spans="1:20">
      <c r="B24" s="32" t="n"/>
      <c r="C24" s="32" t="n"/>
      <c r="D24" s="32" t="n"/>
      <c r="E24" s="32" t="n"/>
    </row>
    <row r="25" spans="1:20">
      <c r="A25" s="105" t="s">
        <v>167</v>
      </c>
      <c r="B25" s="32" t="n">
        <v>3.5</v>
      </c>
      <c r="C25" s="32" t="n">
        <v>3.5</v>
      </c>
      <c r="D25" s="32" t="n">
        <v>3.5</v>
      </c>
      <c r="E25" s="32" t="n">
        <v>3.5</v>
      </c>
      <c r="F25" s="28" t="n">
        <v>4</v>
      </c>
      <c r="G25" s="28" t="n">
        <v>4.5</v>
      </c>
    </row>
    <row r="27" spans="1:20">
      <c r="A27" s="31" t="s">
        <v>168</v>
      </c>
      <c r="B27" s="31" t="n">
        <v>0</v>
      </c>
      <c r="C27" s="31" t="n">
        <v>0</v>
      </c>
      <c r="D27" s="31" t="n">
        <v>4</v>
      </c>
      <c r="E27" s="31" t="n">
        <v>4</v>
      </c>
      <c r="F27" s="31" t="n">
        <v>8</v>
      </c>
      <c r="G27" s="31" t="n">
        <v>9</v>
      </c>
    </row>
    <row r="30" spans="1:20">
      <c r="A30" s="42" t="s">
        <v>169</v>
      </c>
      <c r="B30" s="42" t="n"/>
      <c r="C30" s="42" t="n"/>
      <c r="D30" s="42" t="n"/>
      <c r="E30" s="42" t="n"/>
      <c r="F30" s="42" t="n"/>
      <c r="G30" s="42" t="n"/>
    </row>
    <row r="31" spans="1:20">
      <c r="A31" s="42" t="s">
        <v>170</v>
      </c>
      <c r="B31" s="42" t="n"/>
      <c r="C31" s="42" t="n"/>
      <c r="D31" s="42" t="n"/>
      <c r="E31" s="42" t="n"/>
      <c r="F31" s="42" t="n"/>
      <c r="G31" s="42" t="n"/>
    </row>
    <row r="32" spans="1:20">
      <c r="A32" s="42" t="s">
        <v>171</v>
      </c>
      <c r="B32" s="42" t="n"/>
      <c r="C32" s="42" t="n"/>
      <c r="D32" s="42" t="n"/>
      <c r="E32" s="42" t="n"/>
      <c r="F32" s="42" t="n"/>
      <c r="G32" s="42" t="n"/>
    </row>
    <row r="33" spans="1:20">
      <c r="A33" s="42" t="s">
        <v>172</v>
      </c>
      <c r="B33" s="42" t="n"/>
      <c r="C33" s="49" t="n"/>
      <c r="D33" s="270" t="n"/>
      <c r="E33" s="270" t="n"/>
      <c r="F33" s="270" t="n"/>
      <c r="G33" s="42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2018-09-13T08:14:58Z</dcterms:modified>
  <cp:lastModifiedBy>johnny leaf</cp:lastModifiedBy>
  <cp:lastPrinted>2018-07-14T16:49:06Z</cp:lastPrinted>
</cp:coreProperties>
</file>